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comments2.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1.xml" ContentType="application/vnd.ms-office.chartstyle+xml"/>
  <Override PartName="/xl/charts/colors1.xml" ContentType="application/vnd.ms-office.chartcolorstyle+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drawings/drawing17.xml" ContentType="application/vnd.openxmlformats-officedocument.drawing+xml"/>
  <Override PartName="/xl/comments4.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omments5.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6.xml" ContentType="application/vnd.openxmlformats-officedocument.spreadsheetml.comments+xml"/>
  <Override PartName="/xl/charts/chart2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3.xml" ContentType="application/vnd.openxmlformats-officedocument.drawing+xml"/>
  <Override PartName="/xl/comments7.xml" ContentType="application/vnd.openxmlformats-officedocument.spreadsheetml.comments+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comments8.xml" ContentType="application/vnd.openxmlformats-officedocument.spreadsheetml.comments+xml"/>
  <Override PartName="/xl/comments9.xml" ContentType="application/vnd.openxmlformats-officedocument.spreadsheetml.comments+xml"/>
  <Override PartName="/xl/drawings/drawing24.xml" ContentType="application/vnd.openxmlformats-officedocument.drawing+xml"/>
  <Override PartName="/xl/comments10.xml" ContentType="application/vnd.openxmlformats-officedocument.spreadsheetml.comments+xml"/>
  <Override PartName="/xl/charts/chart2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5.xml" ContentType="application/vnd.openxmlformats-officedocument.drawingml.chartshape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6.xml" ContentType="application/vnd.openxmlformats-officedocument.drawing+xml"/>
  <Override PartName="/xl/comments14.xml" ContentType="application/vnd.openxmlformats-officedocument.spreadsheetml.comments+xml"/>
  <Override PartName="/xl/charts/chart2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ml.chartshapes+xml"/>
  <Override PartName="/xl/comments15.xml" ContentType="application/vnd.openxmlformats-officedocument.spreadsheetml.comments+xml"/>
  <Override PartName="/xl/drawings/drawing28.xml" ContentType="application/vnd.openxmlformats-officedocument.drawing+xml"/>
  <Override PartName="/xl/charts/chart2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9.xml" ContentType="application/vnd.openxmlformats-officedocument.drawingml.chartshapes+xml"/>
  <Override PartName="/xl/comments16.xml" ContentType="application/vnd.openxmlformats-officedocument.spreadsheetml.comments+xml"/>
  <Override PartName="/xl/drawings/drawing30.xml" ContentType="application/vnd.openxmlformats-officedocument.drawing+xml"/>
  <Override PartName="/xl/comments17.xml" ContentType="application/vnd.openxmlformats-officedocument.spreadsheetml.comments+xml"/>
  <Override PartName="/xl/charts/chart2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omments18.xml" ContentType="application/vnd.openxmlformats-officedocument.spreadsheetml.comments+xml"/>
  <Override PartName="/xl/charts/chart3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3.xml" ContentType="application/vnd.openxmlformats-officedocument.drawingml.chartshapes+xml"/>
  <Override PartName="/xl/comments19.xml" ContentType="application/vnd.openxmlformats-officedocument.spreadsheetml.comments+xml"/>
  <Override PartName="/xl/drawings/drawing34.xml" ContentType="application/vnd.openxmlformats-officedocument.drawing+xml"/>
  <Override PartName="/xl/comments20.xml" ContentType="application/vnd.openxmlformats-officedocument.spreadsheetml.comments+xml"/>
  <Override PartName="/xl/charts/chart3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5.xml" ContentType="application/vnd.openxmlformats-officedocument.drawingml.chartshapes+xml"/>
  <Override PartName="/xl/charts/chart3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6.xml" ContentType="application/vnd.openxmlformats-officedocument.drawingml.chartshapes+xml"/>
  <Override PartName="/xl/charts/chart3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omments21.xml" ContentType="application/vnd.openxmlformats-officedocument.spreadsheetml.comments+xml"/>
  <Override PartName="/xl/charts/chart3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omments22.xml" ContentType="application/vnd.openxmlformats-officedocument.spreadsheetml.comments+xml"/>
  <Override PartName="/xl/charts/chart35.xml" ContentType="application/vnd.openxmlformats-officedocument.drawingml.chart+xml"/>
  <Override PartName="/xl/charts/style13.xml" ContentType="application/vnd.ms-office.chartstyle+xml"/>
  <Override PartName="/xl/charts/colors13.xml" ContentType="application/vnd.ms-office.chartcolorstyle+xml"/>
  <Override PartName="/xl/charts/chart36.xml" ContentType="application/vnd.openxmlformats-officedocument.drawingml.chart+xml"/>
  <Override PartName="/xl/charts/style14.xml" ContentType="application/vnd.ms-office.chartstyle+xml"/>
  <Override PartName="/xl/charts/colors14.xml" ContentType="application/vnd.ms-office.chartcolorstyle+xml"/>
  <Override PartName="/xl/comments23.xml" ContentType="application/vnd.openxmlformats-officedocument.spreadsheetml.comments+xml"/>
  <Override PartName="/xl/drawings/drawing41.xml" ContentType="application/vnd.openxmlformats-officedocument.drawing+xml"/>
  <Override PartName="/xl/comments24.xml" ContentType="application/vnd.openxmlformats-officedocument.spreadsheetml.comments+xml"/>
  <Override PartName="/xl/charts/chart3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2.xml" ContentType="application/vnd.openxmlformats-officedocument.drawingml.chartshape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43.xml" ContentType="application/vnd.openxmlformats-officedocument.drawing+xml"/>
  <Override PartName="/xl/comments28.xml" ContentType="application/vnd.openxmlformats-officedocument.spreadsheetml.comments+xml"/>
  <Override PartName="/xl/charts/chart38.xml" ContentType="application/vnd.openxmlformats-officedocument.drawingml.chart+xml"/>
  <Override PartName="/xl/comments29.xml" ContentType="application/vnd.openxmlformats-officedocument.spreadsheetml.comments+xml"/>
  <Override PartName="/xl/drawings/drawing44.xml" ContentType="application/vnd.openxmlformats-officedocument.drawing+xml"/>
  <Override PartName="/xl/charts/chart39.xml" ContentType="application/vnd.openxmlformats-officedocument.drawingml.chart+xml"/>
  <Override PartName="/xl/drawings/drawing45.xml" ContentType="application/vnd.openxmlformats-officedocument.drawing+xml"/>
  <Override PartName="/xl/charts/chart40.xml" ContentType="application/vnd.openxmlformats-officedocument.drawingml.chart+xml"/>
  <Override PartName="/xl/drawings/drawing46.xml" ContentType="application/vnd.openxmlformats-officedocument.drawing+xml"/>
  <Override PartName="/xl/comments30.xml" ContentType="application/vnd.openxmlformats-officedocument.spreadsheetml.comments+xml"/>
  <Override PartName="/xl/drawings/drawing47.xml" ContentType="application/vnd.openxmlformats-officedocument.drawing+xml"/>
  <Override PartName="/xl/charts/chart41.xml" ContentType="application/vnd.openxmlformats-officedocument.drawingml.chart+xml"/>
  <Override PartName="/xl/drawings/drawing48.xml" ContentType="application/vnd.openxmlformats-officedocument.drawing+xml"/>
  <Override PartName="/xl/charts/chart42.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51.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2.xml" ContentType="application/vnd.openxmlformats-officedocument.drawing+xml"/>
  <Override PartName="/xl/comments31.xml" ContentType="application/vnd.openxmlformats-officedocument.spreadsheetml.comments+xml"/>
  <Override PartName="/xl/charts/chart48.xml" ContentType="application/vnd.openxmlformats-officedocument.drawingml.chart+xml"/>
  <Override PartName="/xl/charts/style17.xml" ContentType="application/vnd.ms-office.chartstyle+xml"/>
  <Override PartName="/xl/charts/colors17.xml" ContentType="application/vnd.ms-office.chartcolorstyle+xml"/>
  <Override PartName="/xl/comments32.xml" ContentType="application/vnd.openxmlformats-officedocument.spreadsheetml.comments+xml"/>
  <Override PartName="/xl/drawings/drawing53.xml" ContentType="application/vnd.openxmlformats-officedocument.drawing+xml"/>
  <Override PartName="/xl/charts/chart49.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charts/chart50.xml" ContentType="application/vnd.openxmlformats-officedocument.drawingml.chart+xml"/>
  <Override PartName="/xl/charts/style18.xml" ContentType="application/vnd.ms-office.chartstyle+xml"/>
  <Override PartName="/xl/charts/colors18.xml" ContentType="application/vnd.ms-office.chartcolorstyle+xml"/>
  <Override PartName="/xl/comments33.xml" ContentType="application/vnd.openxmlformats-officedocument.spreadsheetml.comments+xml"/>
  <Override PartName="/xl/drawings/drawing56.xml" ContentType="application/vnd.openxmlformats-officedocument.drawing+xml"/>
  <Override PartName="/xl/charts/chart5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7.xml" ContentType="application/vnd.openxmlformats-officedocument.drawing+xml"/>
  <Override PartName="/xl/charts/chart52.xml" ContentType="application/vnd.openxmlformats-officedocument.drawingml.chart+xml"/>
  <Override PartName="/xl/drawings/drawing58.xml" ContentType="application/vnd.openxmlformats-officedocument.drawing+xml"/>
  <Override PartName="/xl/drawings/drawing59.xml" ContentType="application/vnd.openxmlformats-officedocument.drawing+xml"/>
  <Override PartName="/xl/charts/chart53.xml" ContentType="application/vnd.openxmlformats-officedocument.drawingml.chart+xml"/>
  <Override PartName="/xl/charts/style20.xml" ContentType="application/vnd.ms-office.chartstyle+xml"/>
  <Override PartName="/xl/charts/colors20.xml" ContentType="application/vnd.ms-office.chartcolorstyle+xml"/>
  <Override PartName="/xl/charts/chart5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0.xml" ContentType="application/vnd.openxmlformats-officedocument.drawing+xml"/>
  <Override PartName="/xl/charts/chart55.xml" ContentType="application/vnd.openxmlformats-officedocument.drawingml.chart+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omments34.xml" ContentType="application/vnd.openxmlformats-officedocument.spreadsheetml.comments+xml"/>
  <Override PartName="/xl/charts/chart56.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harts/chart57.xml" ContentType="application/vnd.openxmlformats-officedocument.drawingml.chart+xml"/>
  <Override PartName="/xl/drawings/drawing67.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68.xml" ContentType="application/vnd.openxmlformats-officedocument.drawing+xml"/>
  <Override PartName="/xl/drawings/drawing69.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70.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71.xml" ContentType="application/vnd.openxmlformats-officedocument.drawing+xml"/>
  <Override PartName="/xl/drawings/drawing72.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73.xml" ContentType="application/vnd.openxmlformats-officedocument.drawing+xml"/>
  <Override PartName="/xl/charts/chart68.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69.xml" ContentType="application/vnd.openxmlformats-officedocument.drawingml.chart+xml"/>
  <Override PartName="/xl/drawings/drawing76.xml" ContentType="application/vnd.openxmlformats-officedocument.drawing+xml"/>
  <Override PartName="/xl/charts/chart70.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79.xml" ContentType="application/vnd.openxmlformats-officedocument.drawing+xml"/>
  <Override PartName="/xl/comments35.xml" ContentType="application/vnd.openxmlformats-officedocument.spreadsheetml.comments+xml"/>
  <Override PartName="/xl/charts/chart76.xml" ContentType="application/vnd.openxmlformats-officedocument.drawingml.chart+xml"/>
  <Override PartName="/xl/drawings/drawing80.xml" ContentType="application/vnd.openxmlformats-officedocument.drawing+xml"/>
  <Override PartName="/xl/charts/chart77.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78.xml" ContentType="application/vnd.openxmlformats-officedocument.drawingml.chart+xml"/>
  <Override PartName="/xl/drawings/drawing83.xml" ContentType="application/vnd.openxmlformats-officedocument.drawing+xml"/>
  <Override PartName="/xl/charts/chart79.xml" ContentType="application/vnd.openxmlformats-officedocument.drawingml.chart+xml"/>
  <Override PartName="/xl/charts/style22.xml" ContentType="application/vnd.ms-office.chartstyle+xml"/>
  <Override PartName="/xl/charts/colors22.xml" ContentType="application/vnd.ms-office.chartcolorstyle+xml"/>
  <Override PartName="/xl/charts/chart80.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3230" windowHeight="5670"/>
  </bookViews>
  <sheets>
    <sheet name="innehåll" sheetId="98" r:id="rId1"/>
    <sheet name="1A" sheetId="107" r:id="rId2"/>
    <sheet name="1Autv" sheetId="118" r:id="rId3"/>
    <sheet name="1AA" sheetId="287" r:id="rId4"/>
    <sheet name="1AAutv" sheetId="288" r:id="rId5"/>
    <sheet name="1B" sheetId="160" r:id="rId6"/>
    <sheet name="1Butv" sheetId="194" r:id="rId7"/>
    <sheet name="1C" sheetId="228" r:id="rId8"/>
    <sheet name="1Cutv" sheetId="264" r:id="rId9"/>
    <sheet name="1D" sheetId="263" r:id="rId10"/>
    <sheet name="2" sheetId="108" r:id="rId11"/>
    <sheet name="2utv" sheetId="119" r:id="rId12"/>
    <sheet name="4" sheetId="109" r:id="rId13"/>
    <sheet name="4utv" sheetId="283" r:id="rId14"/>
    <sheet name="4AA" sheetId="284" r:id="rId15"/>
    <sheet name="4AAutv" sheetId="285" r:id="rId16"/>
    <sheet name="4AAA" sheetId="307" r:id="rId17"/>
    <sheet name="4AAAutv" sheetId="308" r:id="rId18"/>
    <sheet name="4A" sheetId="265" r:id="rId19"/>
    <sheet name="4B" sheetId="266" r:id="rId20"/>
    <sheet name="5" sheetId="110" r:id="rId21"/>
    <sheet name="5utv" sheetId="122" r:id="rId22"/>
    <sheet name="5A" sheetId="267" r:id="rId23"/>
    <sheet name="5B" sheetId="259" r:id="rId24"/>
    <sheet name="5BB" sheetId="281" r:id="rId25"/>
    <sheet name="6" sheetId="111" r:id="rId26"/>
    <sheet name="7A" sheetId="112" r:id="rId27"/>
    <sheet name="7Autv" sheetId="123" r:id="rId28"/>
    <sheet name="7B" sheetId="168" r:id="rId29"/>
    <sheet name="8" sheetId="113" r:id="rId30"/>
    <sheet name="8utv" sheetId="124" r:id="rId31"/>
    <sheet name="9" sheetId="114" r:id="rId32"/>
    <sheet name="9utv" sheetId="215" r:id="rId33"/>
    <sheet name="10" sheetId="115" r:id="rId34"/>
    <sheet name="10utv" sheetId="216" r:id="rId35"/>
    <sheet name="12" sheetId="117" r:id="rId36"/>
    <sheet name="12utv" sheetId="217" r:id="rId37"/>
    <sheet name="13" sheetId="208" r:id="rId38"/>
    <sheet name="13utv" sheetId="218" r:id="rId39"/>
    <sheet name="13AA" sheetId="298" r:id="rId40"/>
    <sheet name="13AAutv" sheetId="309" r:id="rId41"/>
    <sheet name="13AAA" sheetId="301" r:id="rId42"/>
    <sheet name="13AAAutv" sheetId="304" r:id="rId43"/>
    <sheet name="13A" sheetId="268" r:id="rId44"/>
    <sheet name="13B" sheetId="282" r:id="rId45"/>
    <sheet name="14" sheetId="231" r:id="rId46"/>
    <sheet name="14utv" sheetId="232" r:id="rId47"/>
    <sheet name="14B" sheetId="256" r:id="rId48"/>
    <sheet name="15" sheetId="234" r:id="rId49"/>
    <sheet name="16" sheetId="236" r:id="rId50"/>
    <sheet name="16utv" sheetId="235" r:id="rId51"/>
    <sheet name="16AA" sheetId="261" r:id="rId52"/>
    <sheet name="16AAutv" sheetId="260" r:id="rId53"/>
    <sheet name="16A" sheetId="252" r:id="rId54"/>
    <sheet name="16Autv" sheetId="253" r:id="rId55"/>
    <sheet name="16B" sheetId="239" r:id="rId56"/>
    <sheet name="16Butv" sheetId="238" r:id="rId57"/>
    <sheet name="16C" sheetId="245" r:id="rId58"/>
    <sheet name="16Cutv" sheetId="244" r:id="rId59"/>
    <sheet name="16Da" sheetId="314" r:id="rId60"/>
    <sheet name="16D" sheetId="243" r:id="rId61"/>
    <sheet name="16Dutv" sheetId="242" r:id="rId62"/>
    <sheet name="16Db" sheetId="292" r:id="rId63"/>
    <sheet name="16Db_utv" sheetId="291" r:id="rId64"/>
    <sheet name="16E" sheetId="251" r:id="rId65"/>
    <sheet name="16Eutv" sheetId="250" r:id="rId66"/>
    <sheet name="16FF" sheetId="312" r:id="rId67"/>
    <sheet name="16F" sheetId="248" r:id="rId68"/>
    <sheet name="17A" sheetId="313" r:id="rId69"/>
    <sheet name="17" sheetId="190" r:id="rId70"/>
    <sheet name="18" sheetId="246" r:id="rId71"/>
    <sheet name="23" sheetId="153" r:id="rId72"/>
    <sheet name="23utv" sheetId="151" r:id="rId73"/>
    <sheet name="24" sheetId="125" r:id="rId74"/>
    <sheet name="24utv" sheetId="150" r:id="rId75"/>
    <sheet name="24A" sheetId="271" r:id="rId76"/>
    <sheet name="24B" sheetId="126" r:id="rId77"/>
    <sheet name="24Butv" sheetId="127" r:id="rId78"/>
    <sheet name="24C" sheetId="128" r:id="rId79"/>
    <sheet name="24Cutv" sheetId="129" r:id="rId80"/>
    <sheet name="24D" sheetId="272" r:id="rId81"/>
    <sheet name="24E" sheetId="273" r:id="rId82"/>
    <sheet name="28" sheetId="169" r:id="rId83"/>
    <sheet name="29" sheetId="185" r:id="rId84"/>
    <sheet name="30A" sheetId="197" r:id="rId85"/>
    <sheet name="30AA" sheetId="316" r:id="rId86"/>
    <sheet name="30B" sheetId="255" r:id="rId87"/>
    <sheet name="31" sheetId="130" r:id="rId88"/>
    <sheet name="31utv" sheetId="131" r:id="rId89"/>
    <sheet name="31A" sheetId="269" r:id="rId90"/>
    <sheet name="31AA" sheetId="296" r:id="rId91"/>
    <sheet name="31AAutv" sheetId="295" r:id="rId92"/>
    <sheet name="32" sheetId="240" r:id="rId93"/>
    <sheet name="32A" sheetId="270" r:id="rId94"/>
    <sheet name="33" sheetId="133" r:id="rId95"/>
    <sheet name="33utv" sheetId="286" r:id="rId96"/>
    <sheet name="33A" sheetId="275" r:id="rId97"/>
    <sheet name="33CC" sheetId="224" r:id="rId98"/>
    <sheet name="33CCutv" sheetId="223" r:id="rId99"/>
    <sheet name="33D" sheetId="207" r:id="rId100"/>
    <sheet name="33Dutv" sheetId="219" r:id="rId101"/>
    <sheet name="33E" sheetId="206" r:id="rId102"/>
    <sheet name="33Eutv" sheetId="222" r:id="rId103"/>
    <sheet name="33F" sheetId="205" r:id="rId104"/>
    <sheet name="33Futv" sheetId="221" r:id="rId105"/>
    <sheet name="33G" sheetId="209" r:id="rId106"/>
    <sheet name="33Gutv" sheetId="220" r:id="rId107"/>
    <sheet name="33GG" sheetId="299" r:id="rId108"/>
    <sheet name="33GGutv" sheetId="310" r:id="rId109"/>
    <sheet name="33GGG" sheetId="302" r:id="rId110"/>
    <sheet name="33GGGutv" sheetId="305" r:id="rId111"/>
    <sheet name="33H" sheetId="274" r:id="rId112"/>
    <sheet name="34" sheetId="135" r:id="rId113"/>
    <sheet name="34utv" sheetId="297" r:id="rId114"/>
    <sheet name="34A" sheetId="278" r:id="rId115"/>
    <sheet name="34Autv" sheetId="277" r:id="rId116"/>
    <sheet name="35" sheetId="137" r:id="rId117"/>
    <sheet name="35utv" sheetId="138" r:id="rId118"/>
    <sheet name="35A" sheetId="280" r:id="rId119"/>
    <sheet name="35Autv" sheetId="279" r:id="rId120"/>
    <sheet name="36" sheetId="139" r:id="rId121"/>
    <sheet name="36utv" sheetId="140" r:id="rId122"/>
    <sheet name="37" sheetId="170" r:id="rId123"/>
    <sheet name="37utv" sheetId="171" r:id="rId124"/>
    <sheet name="38" sheetId="141" r:id="rId125"/>
    <sheet name="38utv" sheetId="142" r:id="rId126"/>
    <sheet name="39" sheetId="172" r:id="rId127"/>
    <sheet name="39utv" sheetId="173" r:id="rId128"/>
    <sheet name="39B" sheetId="188" r:id="rId129"/>
    <sheet name="39Butv" sheetId="227" r:id="rId130"/>
    <sheet name="40" sheetId="143" r:id="rId131"/>
    <sheet name="40utv" sheetId="144" r:id="rId132"/>
    <sheet name="41" sheetId="174" r:id="rId133"/>
    <sheet name="41utv" sheetId="175" r:id="rId134"/>
    <sheet name="42" sheetId="145" r:id="rId135"/>
    <sheet name="42utv" sheetId="146" r:id="rId136"/>
    <sheet name="43" sheetId="176" r:id="rId137"/>
    <sheet name="43utv" sheetId="177" r:id="rId138"/>
    <sheet name="43B" sheetId="189" r:id="rId139"/>
    <sheet name="43Butv" sheetId="104" r:id="rId140"/>
    <sheet name="43C" sheetId="315" r:id="rId141"/>
    <sheet name="46" sheetId="147" r:id="rId142"/>
    <sheet name="46utv" sheetId="225" r:id="rId143"/>
    <sheet name="47" sheetId="202" r:id="rId144"/>
    <sheet name="47utv" sheetId="211" r:id="rId145"/>
    <sheet name="48" sheetId="203" r:id="rId146"/>
    <sheet name="48utv" sheetId="212" r:id="rId147"/>
    <sheet name="50" sheetId="204" r:id="rId148"/>
    <sheet name="50utv" sheetId="213" r:id="rId149"/>
    <sheet name="51" sheetId="210" r:id="rId150"/>
    <sheet name="51utv" sheetId="214" r:id="rId151"/>
    <sheet name="51A" sheetId="300" r:id="rId152"/>
    <sheet name="51Autv" sheetId="311" r:id="rId153"/>
    <sheet name="51AA" sheetId="303" r:id="rId154"/>
    <sheet name="51AAutv" sheetId="306" r:id="rId155"/>
  </sheets>
  <externalReferences>
    <externalReference r:id="rId156"/>
    <externalReference r:id="rId157"/>
    <externalReference r:id="rId158"/>
    <externalReference r:id="rId159"/>
    <externalReference r:id="rId160"/>
    <externalReference r:id="rId161"/>
    <externalReference r:id="rId162"/>
  </externalReferences>
  <calcPr calcId="162913"/>
</workbook>
</file>

<file path=xl/calcChain.xml><?xml version="1.0" encoding="utf-8"?>
<calcChain xmlns="http://schemas.openxmlformats.org/spreadsheetml/2006/main">
  <c r="V9" i="173" l="1"/>
  <c r="V10" i="173"/>
  <c r="V11" i="173"/>
  <c r="V8" i="173"/>
  <c r="J8" i="172" l="1"/>
  <c r="J9" i="172"/>
  <c r="U47" i="171"/>
  <c r="U45" i="171"/>
  <c r="U48" i="171"/>
  <c r="U46" i="171"/>
  <c r="L8" i="170"/>
  <c r="L7" i="170"/>
  <c r="V6" i="173" l="1"/>
  <c r="V7" i="173"/>
  <c r="J7" i="172"/>
  <c r="U43" i="171"/>
  <c r="U44" i="171"/>
  <c r="L6" i="170"/>
  <c r="DL6" i="111" l="1"/>
  <c r="DL7" i="111"/>
  <c r="DK6" i="111"/>
  <c r="DK7" i="111"/>
  <c r="DJ6" i="111"/>
  <c r="DJ7" i="111"/>
  <c r="DL5" i="111"/>
  <c r="DK5" i="111"/>
  <c r="DJ5" i="111"/>
  <c r="CK6" i="111"/>
  <c r="CK7" i="111"/>
  <c r="CK8" i="111"/>
  <c r="CK9" i="111"/>
  <c r="CK10" i="111"/>
  <c r="CJ6" i="111"/>
  <c r="CJ7" i="111"/>
  <c r="CJ8" i="111"/>
  <c r="CJ9" i="111"/>
  <c r="CJ10" i="111"/>
  <c r="CI6" i="111"/>
  <c r="CI7" i="111"/>
  <c r="CI8" i="111"/>
  <c r="CI9" i="111"/>
  <c r="CI10" i="111"/>
  <c r="CK5" i="111"/>
  <c r="CJ5" i="111"/>
  <c r="CI5" i="111"/>
  <c r="AE73" i="111" l="1"/>
  <c r="AD73" i="111"/>
  <c r="AC73" i="111"/>
  <c r="AE72" i="111"/>
  <c r="AD72" i="111"/>
  <c r="AC72" i="111"/>
  <c r="BJ48" i="111"/>
  <c r="BJ49" i="111"/>
  <c r="BJ50" i="111"/>
  <c r="BJ51" i="111"/>
  <c r="BJ52" i="111"/>
  <c r="BI48" i="111"/>
  <c r="BI49" i="111"/>
  <c r="BI50" i="111"/>
  <c r="BI51" i="111"/>
  <c r="BI52" i="111"/>
  <c r="BH48" i="111"/>
  <c r="BH49" i="111"/>
  <c r="BH50" i="111"/>
  <c r="BH51" i="111"/>
  <c r="BH52" i="111"/>
  <c r="BJ47" i="111"/>
  <c r="BI47" i="111"/>
  <c r="BH47" i="111"/>
  <c r="BJ6" i="111"/>
  <c r="BJ7" i="111"/>
  <c r="BJ8" i="111"/>
  <c r="BJ9" i="111"/>
  <c r="BJ10" i="111"/>
  <c r="BJ5" i="111"/>
  <c r="BI6" i="111"/>
  <c r="BI7" i="111"/>
  <c r="BI8" i="111"/>
  <c r="BI9" i="111"/>
  <c r="BI10" i="111"/>
  <c r="BI5" i="111"/>
  <c r="BH6" i="111"/>
  <c r="BH7" i="111"/>
  <c r="BH8" i="111"/>
  <c r="BH9" i="111"/>
  <c r="BH10" i="111"/>
  <c r="BH5" i="111"/>
  <c r="AE6" i="111"/>
  <c r="AD6" i="111"/>
  <c r="AC6" i="111"/>
  <c r="AE5" i="111"/>
  <c r="AD5" i="111"/>
  <c r="AC5" i="111"/>
  <c r="Q31" i="111" l="1"/>
  <c r="Q37" i="111"/>
  <c r="S44" i="111" l="1"/>
  <c r="R44" i="111"/>
  <c r="Q44" i="111"/>
  <c r="S45" i="111"/>
  <c r="R45" i="111"/>
  <c r="Q45" i="111"/>
  <c r="K20" i="275" l="1"/>
  <c r="J20" i="275"/>
  <c r="D20" i="275"/>
  <c r="C20" i="275"/>
  <c r="K19" i="275"/>
  <c r="J19" i="275"/>
  <c r="D19" i="275"/>
  <c r="C19" i="275"/>
  <c r="K18" i="275"/>
  <c r="J18" i="275"/>
  <c r="D18" i="275"/>
  <c r="C18" i="275"/>
  <c r="L9" i="223" l="1"/>
  <c r="K9" i="223"/>
  <c r="C9" i="145" l="1"/>
  <c r="I10" i="305" l="1"/>
  <c r="I9" i="305"/>
  <c r="D12" i="302"/>
  <c r="C12" i="302"/>
  <c r="J10" i="310"/>
  <c r="J9" i="310"/>
  <c r="I10" i="310"/>
  <c r="I9" i="310"/>
  <c r="X11" i="220"/>
  <c r="X10" i="220"/>
  <c r="X9" i="220"/>
  <c r="E12" i="209"/>
  <c r="D12" i="209"/>
  <c r="C12" i="209"/>
  <c r="X11" i="221"/>
  <c r="X10" i="221"/>
  <c r="X9" i="221"/>
  <c r="E13" i="205"/>
  <c r="D13" i="205"/>
  <c r="C13" i="205"/>
  <c r="X9" i="222"/>
  <c r="X8" i="222"/>
  <c r="X7" i="222"/>
  <c r="E13" i="206"/>
  <c r="D13" i="206"/>
  <c r="C13" i="206"/>
  <c r="X11" i="219"/>
  <c r="X10" i="219"/>
  <c r="X9" i="219"/>
  <c r="X8" i="219"/>
  <c r="F13" i="207"/>
  <c r="E13" i="207"/>
  <c r="D13" i="207"/>
  <c r="C13" i="207"/>
  <c r="C13" i="295" l="1"/>
  <c r="R9" i="309" l="1"/>
  <c r="R8" i="309"/>
  <c r="J9" i="304" l="1"/>
  <c r="J8" i="304"/>
  <c r="D11" i="301"/>
  <c r="C11" i="301"/>
  <c r="D11" i="298"/>
  <c r="C11" i="298"/>
  <c r="E11" i="208" l="1"/>
  <c r="C11" i="208"/>
  <c r="D11" i="208"/>
  <c r="E11" i="117"/>
  <c r="D11" i="117"/>
  <c r="C11" i="117"/>
  <c r="E11" i="115"/>
  <c r="D11" i="115"/>
  <c r="C11" i="115"/>
  <c r="F13" i="124"/>
  <c r="F21" i="124"/>
  <c r="F12" i="124"/>
  <c r="F12" i="114"/>
  <c r="E12" i="114"/>
  <c r="D12" i="114"/>
  <c r="C12" i="114"/>
  <c r="N31" i="111" l="1"/>
  <c r="BH7" i="279" l="1"/>
  <c r="BH6" i="279"/>
  <c r="BH5" i="279"/>
  <c r="AZ7" i="279"/>
  <c r="AZ6" i="279"/>
  <c r="AZ5" i="279"/>
  <c r="AR7" i="279"/>
  <c r="AJ5" i="279"/>
  <c r="AS7" i="279"/>
  <c r="AS6" i="279"/>
  <c r="AA7" i="279"/>
  <c r="AA6" i="279"/>
  <c r="AA5" i="279"/>
  <c r="AB6" i="279"/>
  <c r="AB5" i="279"/>
  <c r="S6" i="279"/>
  <c r="S5" i="279"/>
  <c r="AR7" i="280"/>
  <c r="AR6" i="280"/>
  <c r="AB6" i="280"/>
  <c r="AB5" i="280"/>
  <c r="J20" i="279"/>
  <c r="J14" i="279"/>
  <c r="J13" i="279"/>
  <c r="J12" i="279"/>
  <c r="B21" i="279"/>
  <c r="B20" i="279"/>
  <c r="B19" i="279"/>
  <c r="B14" i="279"/>
  <c r="B7" i="279"/>
  <c r="B6" i="279"/>
  <c r="B5" i="279"/>
  <c r="K14" i="279"/>
  <c r="K13" i="279"/>
  <c r="K12" i="279"/>
  <c r="K7" i="279"/>
  <c r="K6" i="279"/>
  <c r="K5" i="279"/>
  <c r="C19" i="279"/>
  <c r="C14" i="279"/>
  <c r="C13" i="279"/>
  <c r="C12" i="279"/>
  <c r="C7" i="279"/>
  <c r="C6" i="279"/>
  <c r="C5" i="279"/>
  <c r="K14" i="280"/>
  <c r="K13" i="280"/>
  <c r="K12" i="280"/>
  <c r="K7" i="280"/>
  <c r="K6" i="280"/>
  <c r="K5" i="280"/>
  <c r="C19" i="280"/>
  <c r="C14" i="280"/>
  <c r="C13" i="280"/>
  <c r="C12" i="280"/>
  <c r="C7" i="280"/>
  <c r="C6" i="280"/>
  <c r="C5" i="280"/>
  <c r="AD8" i="185" l="1"/>
  <c r="L22" i="267" l="1"/>
  <c r="L21" i="267"/>
  <c r="L20" i="267"/>
  <c r="L19" i="267"/>
  <c r="L18" i="267"/>
  <c r="L17" i="267"/>
  <c r="L16" i="267"/>
  <c r="L15" i="267"/>
  <c r="L14" i="267"/>
  <c r="D8" i="267"/>
  <c r="C8" i="267"/>
  <c r="D7" i="267"/>
  <c r="C7" i="267"/>
  <c r="D6" i="267"/>
  <c r="C6" i="267"/>
  <c r="D5" i="267"/>
  <c r="C5" i="267"/>
  <c r="D6" i="259" l="1"/>
  <c r="E6" i="259"/>
  <c r="F6" i="259"/>
  <c r="G6" i="259"/>
  <c r="H6" i="259"/>
  <c r="I6" i="259"/>
  <c r="J6" i="259"/>
  <c r="K6" i="259"/>
  <c r="L6" i="259"/>
  <c r="C6" i="259"/>
  <c r="P37" i="111" l="1"/>
  <c r="O37" i="111"/>
  <c r="N37" i="111"/>
  <c r="P31" i="111"/>
  <c r="O31" i="111"/>
  <c r="Z7" i="111"/>
  <c r="AB8" i="185" l="1"/>
  <c r="AC8" i="185"/>
  <c r="AA8" i="185"/>
  <c r="D21" i="124"/>
  <c r="D19" i="124"/>
  <c r="D18" i="124"/>
  <c r="D17" i="124"/>
  <c r="D16" i="124"/>
  <c r="D15" i="124"/>
  <c r="D12" i="124"/>
  <c r="D10" i="124"/>
  <c r="D9" i="124"/>
  <c r="D8" i="124"/>
  <c r="D7" i="124"/>
  <c r="D6" i="124"/>
  <c r="DF7" i="111"/>
  <c r="DE7" i="111"/>
  <c r="DD7" i="111"/>
  <c r="DC7" i="111"/>
  <c r="DB7" i="111"/>
  <c r="DA7" i="111"/>
  <c r="CZ7" i="111"/>
  <c r="CY7" i="111"/>
  <c r="CX7" i="111"/>
  <c r="CW7" i="111"/>
  <c r="CV7" i="111"/>
  <c r="CU7" i="111"/>
  <c r="CT7" i="111"/>
  <c r="CS7" i="111"/>
  <c r="CR7" i="111"/>
  <c r="CQ7" i="111"/>
  <c r="CP7" i="111"/>
  <c r="CO7" i="111"/>
  <c r="CN7" i="111"/>
  <c r="Y7" i="111" l="1"/>
  <c r="X7" i="111"/>
  <c r="W7" i="111"/>
  <c r="V7" i="111"/>
  <c r="U7" i="111"/>
  <c r="T7" i="111"/>
  <c r="S7" i="111"/>
  <c r="R7" i="111"/>
  <c r="Q7" i="111"/>
  <c r="P7" i="111"/>
  <c r="O7" i="111"/>
  <c r="N7" i="111"/>
  <c r="M7" i="111"/>
  <c r="L7" i="111"/>
  <c r="K7" i="111"/>
  <c r="J7" i="111"/>
  <c r="I7" i="111"/>
  <c r="H7" i="111"/>
  <c r="G7" i="111"/>
  <c r="F7" i="111"/>
  <c r="E7" i="111"/>
  <c r="D7" i="111"/>
  <c r="C7" i="111"/>
  <c r="R9" i="194" l="1"/>
  <c r="D27" i="118" l="1"/>
  <c r="D25" i="118"/>
  <c r="D24" i="118"/>
  <c r="D23" i="118"/>
  <c r="D22" i="118"/>
  <c r="D21" i="118"/>
  <c r="D12" i="118"/>
  <c r="D10" i="118"/>
  <c r="D9" i="118"/>
  <c r="D8" i="118"/>
  <c r="D7" i="118"/>
  <c r="D6" i="118"/>
  <c r="T8" i="185" l="1"/>
  <c r="U8" i="185"/>
  <c r="V8" i="185"/>
  <c r="W8" i="185"/>
  <c r="X8" i="185"/>
  <c r="Y8" i="185"/>
  <c r="Z8" i="185"/>
  <c r="S8" i="185"/>
</calcChain>
</file>

<file path=xl/comments1.xml><?xml version="1.0" encoding="utf-8"?>
<comments xmlns="http://schemas.openxmlformats.org/spreadsheetml/2006/main">
  <authors>
    <author>Författare</author>
  </authors>
  <commentList>
    <comment ref="B5" authorId="0" shapeId="0">
      <text>
        <r>
          <rPr>
            <b/>
            <sz val="9"/>
            <color indexed="81"/>
            <rFont val="Tahoma"/>
            <family val="2"/>
          </rPr>
          <t>mycket nöj och nöjd</t>
        </r>
        <r>
          <rPr>
            <sz val="9"/>
            <color indexed="81"/>
            <rFont val="Tahoma"/>
            <family val="2"/>
          </rPr>
          <t xml:space="preserve">
</t>
        </r>
      </text>
    </comment>
    <comment ref="D5" authorId="0" shapeId="0">
      <text>
        <r>
          <rPr>
            <b/>
            <sz val="9"/>
            <color indexed="81"/>
            <rFont val="Tahoma"/>
            <family val="2"/>
          </rPr>
          <t>missnöjd eller mycket missnöjd</t>
        </r>
        <r>
          <rPr>
            <sz val="9"/>
            <color indexed="81"/>
            <rFont val="Tahoma"/>
            <family val="2"/>
          </rPr>
          <t xml:space="preserve">
</t>
        </r>
      </text>
    </comment>
    <comment ref="L5" authorId="0" shapeId="0">
      <text>
        <r>
          <rPr>
            <b/>
            <sz val="9"/>
            <color indexed="81"/>
            <rFont val="Tahoma"/>
            <family val="2"/>
          </rPr>
          <t>mycket nöjd eller nöjd</t>
        </r>
        <r>
          <rPr>
            <sz val="9"/>
            <color indexed="81"/>
            <rFont val="Tahoma"/>
            <family val="2"/>
          </rPr>
          <t xml:space="preserve">
</t>
        </r>
      </text>
    </comment>
    <comment ref="N5" authorId="0" shapeId="0">
      <text>
        <r>
          <rPr>
            <b/>
            <sz val="9"/>
            <color indexed="81"/>
            <rFont val="Tahoma"/>
            <family val="2"/>
          </rPr>
          <t>mycket misnöjd eller missnöjd</t>
        </r>
        <r>
          <rPr>
            <sz val="9"/>
            <color indexed="81"/>
            <rFont val="Tahoma"/>
            <family val="2"/>
          </rPr>
          <t xml:space="preserve">
</t>
        </r>
      </text>
    </comment>
  </commentList>
</comments>
</file>

<file path=xl/comments10.xml><?xml version="1.0" encoding="utf-8"?>
<comments xmlns="http://schemas.openxmlformats.org/spreadsheetml/2006/main">
  <authors>
    <author>Författare</author>
  </authors>
  <commentList>
    <comment ref="B1" authorId="0" shapeId="0">
      <text>
        <r>
          <rPr>
            <sz val="9"/>
            <color indexed="81"/>
            <rFont val="Tahoma"/>
            <family val="2"/>
          </rPr>
          <t xml:space="preserve">Riket = ovägt medel kommuner
Nyckeltal: N15428
</t>
        </r>
      </text>
    </comment>
  </commentList>
</comments>
</file>

<file path=xl/comments11.xml><?xml version="1.0" encoding="utf-8"?>
<comments xmlns="http://schemas.openxmlformats.org/spreadsheetml/2006/main">
  <authors>
    <author>Författare</author>
  </authors>
  <commentList>
    <comment ref="A1" authorId="0" shapeId="0">
      <text>
        <r>
          <rPr>
            <sz val="9"/>
            <color indexed="81"/>
            <rFont val="Tahoma"/>
            <family val="2"/>
          </rPr>
          <t>Riket = ovägt medel kommuner
Nyckeltal: N15428</t>
        </r>
      </text>
    </comment>
  </commentList>
</comments>
</file>

<file path=xl/comments12.xml><?xml version="1.0" encoding="utf-8"?>
<comments xmlns="http://schemas.openxmlformats.org/spreadsheetml/2006/main">
  <authors>
    <author>Författare</author>
  </authors>
  <commentList>
    <comment ref="B1" authorId="0" shapeId="0">
      <text>
        <r>
          <rPr>
            <sz val="9"/>
            <color indexed="81"/>
            <rFont val="Tahoma"/>
            <family val="2"/>
          </rPr>
          <t xml:space="preserve">Jämförelse Riket = alla kommuner ovägt medel
</t>
        </r>
      </text>
    </comment>
  </commentList>
</comments>
</file>

<file path=xl/comments13.xml><?xml version="1.0" encoding="utf-8"?>
<comments xmlns="http://schemas.openxmlformats.org/spreadsheetml/2006/main">
  <authors>
    <author>Författare</author>
  </authors>
  <commentList>
    <comment ref="B1" authorId="0" shapeId="0">
      <text>
        <r>
          <rPr>
            <b/>
            <sz val="9"/>
            <color indexed="81"/>
            <rFont val="Tahoma"/>
            <charset val="1"/>
          </rPr>
          <t>Jämförelse Riket = alla kommuner ovägt medel</t>
        </r>
        <r>
          <rPr>
            <sz val="9"/>
            <color indexed="81"/>
            <rFont val="Tahoma"/>
            <charset val="1"/>
          </rPr>
          <t xml:space="preserve">
</t>
        </r>
      </text>
    </comment>
  </commentList>
</comments>
</file>

<file path=xl/comments14.xml><?xml version="1.0" encoding="utf-8"?>
<comments xmlns="http://schemas.openxmlformats.org/spreadsheetml/2006/main">
  <authors>
    <author>Författare</author>
  </authors>
  <commentList>
    <comment ref="B1" authorId="0" shapeId="0">
      <text>
        <r>
          <rPr>
            <sz val="9"/>
            <color indexed="81"/>
            <rFont val="Tahoma"/>
            <family val="2"/>
          </rPr>
          <t>Gymnasieelever med examen inom 4 år, hemkommun, andel (%)
Antal folkbokförda elever i kommunen som började på gymnasium för 4 år sedan som med examen inom 4 år, inkl. IM dividerat med antal folkbokförda elever i kommunen som började på gymnasium för 4 år sedan, inkl. IM. Elever som vid utbildningens början saknar svenskt personnummer (t ex nyanlända elever som ännu inte blivit folkbokförda) ingår ej. Från och med år 2021 exkluderas IB elever. Källa: SCB.
ID Kolada: N17461</t>
        </r>
        <r>
          <rPr>
            <b/>
            <sz val="9"/>
            <color indexed="81"/>
            <rFont val="Tahoma"/>
            <family val="2"/>
          </rPr>
          <t xml:space="preserve">
</t>
        </r>
        <r>
          <rPr>
            <sz val="9"/>
            <color indexed="81"/>
            <rFont val="Tahoma"/>
            <family val="2"/>
          </rPr>
          <t xml:space="preserve">Gymnasieelever med examen inom 4 år, yrkesprogram hemkommun, andel (%)
Antal folkbokförda elever i kommunen som började på yrkesprogram på gymnasium för 4 år sedan med examen inom 4 år dividerat med antal folkbokförda elever i kommunen som började på yrkesprogram på gymnasium för 4 år sedan. Elever som vid utbildningens början saknar svenskt personnummer (t ex nyanlända elever som ännu inte blivit folkbokförda) ingår ej. Från och med år 2021 exkluderas IB elever. Källa: SCB.
Kolada ID: N17463
Gymnasieelever med examen inom 4 år, högskoleförberedande program hemkommun, andel (%)
Antal folkbokförda elever i kommunen som började på högskoleförberedande program på gymnasium för 4 år sedan med examen inom 4 år dividerat med antal folkbokförda elever i kommunen som började på högskoleförberedande program på gymnasium för 4 år sedan. Elever som vid utbildningens början saknar svenskt personnummer (t ex nyanlända elever som ännu inte blivit folkbokförda) ingår ej. Från och med år 2021 exkluderas IB elever. Källa: SCB.
Kolada ID: N17462
</t>
        </r>
        <r>
          <rPr>
            <b/>
            <sz val="9"/>
            <color indexed="81"/>
            <rFont val="Tahoma"/>
            <family val="2"/>
          </rPr>
          <t xml:space="preserve">
</t>
        </r>
        <r>
          <rPr>
            <sz val="9"/>
            <color indexed="81"/>
            <rFont val="Tahoma"/>
            <family val="2"/>
          </rPr>
          <t xml:space="preserve">
Jämförelsen med Riket = alla kommuner ovägt medel</t>
        </r>
      </text>
    </comment>
  </commentList>
</comments>
</file>

<file path=xl/comments15.xml><?xml version="1.0" encoding="utf-8"?>
<comments xmlns="http://schemas.openxmlformats.org/spreadsheetml/2006/main">
  <authors>
    <author>Författare</author>
  </authors>
  <commentList>
    <comment ref="B1" authorId="0" shapeId="0">
      <text>
        <r>
          <rPr>
            <sz val="9"/>
            <color indexed="81"/>
            <rFont val="Tahoma"/>
            <family val="2"/>
          </rPr>
          <t xml:space="preserve">Gymnasieelever med examen inom 4 år, hemkommun, andel (%)
Antal folkbokförda elever i kommunen som började på gymnasium för 4 år sedan som med examen inom 4 år, inkl. IM dividerat med antal folkbokförda elever i kommunen som började på gymnasium för 4 år sedan, inkl. IM. Elever som vid utbildningens början saknar svenskt personnummer (t ex nyanlända elever som ännu inte blivit folkbokförda) ingår ej. Från och med år 2021 exkluderas IB elever. Källa: SCB.
ID Kolada: N17461
Jämförelse med Riket = kommuner ovägt medel 
</t>
        </r>
      </text>
    </comment>
  </commentList>
</comments>
</file>

<file path=xl/comments16.xml><?xml version="1.0" encoding="utf-8"?>
<comments xmlns="http://schemas.openxmlformats.org/spreadsheetml/2006/main">
  <authors>
    <author>Författare</author>
  </authors>
  <commentList>
    <comment ref="B1" authorId="0" shapeId="0">
      <text>
        <r>
          <rPr>
            <sz val="9"/>
            <color indexed="81"/>
            <rFont val="Tahoma"/>
            <family val="2"/>
          </rPr>
          <t xml:space="preserve">Ungdomar som är etablerade på arbetsmarknaden eller studerar 2 år efter slutförd gymnasieutbildning, hemkommun, andel (%) (-2021)
Andel av ungdomarna folkbokförda i kommunen som tagit examen eller erhållit studiebevis om 2 500 poäng år T-2 som påbörjat studier eller som var etablerade på arbetsmarknaden år T. Etablerad på arbetsmarknaden är den som är sysselsatt enligt sysselsättningsregistrets definition (november månad), inte har några händelser som indikerar arbetslöshet eller arbetsmarknadspolitiska åtgärder som inte är att betrakta som sysselsättning samt har haft en arbetsinkomst som inte understiger en gräns som är olika för varje år beroende på den genomsnittliga procentuella löneutvecklingen. Aktuell gräns återfinns hos skolverket. Studerande avser både högskolestudier och annan studiemedelsberättigad utbildning som t.ex. komvux eller folkhögskola. Studerande avser både högskolestudier och annan studiemedelsberättigad utbildning som t.ex. komvux eller folkhögskola. Personer som studerat utan studiemedel kunde innan 2018 inte kategoriseras som studerande. 2018 och efter likställs avklarade poäng i högskolan eller i komvux med att få studiemedel. Innan 2018 ingår endast de ungdomar som fick minst 2000 kr i studiemedel av de som studerar på annan studiemedelsberättigad utbildning än högskola. 2018 sänktes gränsen och nu räknas alla som fått studiemedel, oavsett hur mycket. Källa: SCB och Skolverket.
Kolada ID: N17434
</t>
        </r>
      </text>
    </comment>
    <comment ref="B14" authorId="0" shapeId="0">
      <text>
        <r>
          <rPr>
            <sz val="9"/>
            <color indexed="81"/>
            <rFont val="Tahoma"/>
            <family val="2"/>
          </rPr>
          <t xml:space="preserve">Ungdomar som är etablerade på arbetsmarknaden eller studerar 2 år efter slutförd gymnasieutbildning, yrkesprogram hemkommun, andel (%) (-2021)
Antal elever år T-2 som var folkbokförda i kommunen som slutfört sin gymnasieutbildning från ett yrkesprogram som påbörjat studier eller som var etablerade på arbetsmarknaden år T, dividerat med antal elever år T-2 som var folkbokförda i kommunen som slutfört sin gymnasieutbildning från ett yrkesprogram. Etablerad på arbetsmarknaden är den som är sysselsatt enligt sysselsättningsregistrets definition (november månad), inte har några händelser som indikerar arbetslöshet eller arbetsmarknadspolitiska åtgärder som inte är att betrakta som sysselsättning samt har haft en arbetsinkomst som inte understiger en gräns som är olika för varje år beroende på den genomsnittliga procentuella löneutvecklingen. Aktuell gräns återfinns hos skolverket. Studerande avser både högskolestudier och annan studiemedelsberättigad utbildning som t.ex. komvux eller folkhögskola. Personer som studerat utan studiemedel på högskola/universitet kunde innan 2018 inte kategoriseras som studerande. 2018 och efter likställs avklarade poäng i högskolan eller i komvux med att få studiemedel. Innan 2018 ingår endast de ungdomar som fick minst 2000 kr i studiemedel av de som studerar på annan studiemedelsberättigad utbildning än högskola. 2018 sänktes gränsen och nu räknas alla som fått studiemedel, oavsett hur mycket. Slutfört avser elever som tagit examen från gymnasiet eller erhållit studiebevis om 2 500 poäng. Källa: SCB
Kolada ID: N17565
</t>
        </r>
      </text>
    </comment>
  </commentList>
</comments>
</file>

<file path=xl/comments17.xml><?xml version="1.0" encoding="utf-8"?>
<comments xmlns="http://schemas.openxmlformats.org/spreadsheetml/2006/main">
  <authors>
    <author>Författare</author>
  </authors>
  <commentList>
    <comment ref="B1" authorId="0" shapeId="0">
      <text>
        <r>
          <rPr>
            <b/>
            <sz val="9"/>
            <color indexed="81"/>
            <rFont val="Tahoma"/>
            <family val="2"/>
          </rPr>
          <t>Jämförelse med Riket (dvs region)</t>
        </r>
        <r>
          <rPr>
            <sz val="9"/>
            <color indexed="81"/>
            <rFont val="Tahoma"/>
            <family val="2"/>
          </rPr>
          <t xml:space="preserve">
Invånare 25-64 år med eftergymnasial utbildning, andel (%)
Invånare med eftergymnasial utbildning 25-64 år, andel (%). Eftergymnasial avser: eftergymnasial utbildning kortare än 3 år, längre än 3 år samt forskarutbildning. Källa: SCB.
Kolada ID: N01982
Invånare 45-64 år med eftergymnasial utbildning, andel (%)
Invånare 45-64 år med eftergymnasial utbildning, andel (%). Eftergymnasial avser: eftergymnasial utbildning kortare än 3 år, längre än 3 år samt forskarutbildning. Källa: SCB.\n
Kolada ID: N01972
Invånare 25-44 år med eftergymnasial utbildning, andel (%)
Invånare 25-44 år med eftergymnasial utbildning, andel (%). Eftergymnasial avser: eftergymnasial utbildning kortare än 3 år, längre än 3 år samt forskarutbildning. Källa: SCB.\n
ID: N01968
</t>
        </r>
      </text>
    </comment>
  </commentList>
</comments>
</file>

<file path=xl/comments18.xml><?xml version="1.0" encoding="utf-8"?>
<comments xmlns="http://schemas.openxmlformats.org/spreadsheetml/2006/main">
  <authors>
    <author>Författare</author>
  </authors>
  <commentList>
    <comment ref="A1" authorId="0" shapeId="0">
      <text>
        <r>
          <rPr>
            <sz val="9"/>
            <color indexed="81"/>
            <rFont val="Tahoma"/>
            <family val="2"/>
          </rPr>
          <t xml:space="preserve">Invånare 25-64 år med eftergymnasial utbildning, andel (%)
Invånare med eftergymnasial utbildning 25-64 år, andel (%). Eftergymnasial avser: eftergymnasial utbildning kortare än 3 år, längre än 3 år samt forskarutbildning. Källa: SCB.
ID: N01982
Jämförelse med Riket (dvs regioner)
</t>
        </r>
      </text>
    </comment>
  </commentList>
</comments>
</file>

<file path=xl/comments19.xml><?xml version="1.0" encoding="utf-8"?>
<comments xmlns="http://schemas.openxmlformats.org/spreadsheetml/2006/main">
  <authors>
    <author>Författare</author>
  </authors>
  <commentList>
    <comment ref="B3" authorId="0" shapeId="0">
      <text>
        <r>
          <rPr>
            <sz val="9"/>
            <color indexed="81"/>
            <rFont val="Tahoma"/>
            <family val="2"/>
          </rPr>
          <t xml:space="preserve">Kolada nyckel tal Förvärvsarbetande invånare 20-64 år, andel (%): N00914
</t>
        </r>
      </text>
    </comment>
  </commentList>
</comments>
</file>

<file path=xl/comments2.xml><?xml version="1.0" encoding="utf-8"?>
<comments xmlns="http://schemas.openxmlformats.org/spreadsheetml/2006/main">
  <authors>
    <author>Författare</author>
  </authors>
  <commentList>
    <comment ref="C5" authorId="0" shapeId="0">
      <text>
        <r>
          <rPr>
            <b/>
            <sz val="9"/>
            <color indexed="81"/>
            <rFont val="Tahoma"/>
            <family val="2"/>
          </rPr>
          <t>mycket nöjd och nöjd</t>
        </r>
        <r>
          <rPr>
            <sz val="9"/>
            <color indexed="81"/>
            <rFont val="Tahoma"/>
            <family val="2"/>
          </rPr>
          <t xml:space="preserve">
</t>
        </r>
      </text>
    </comment>
    <comment ref="E5" authorId="0" shapeId="0">
      <text>
        <r>
          <rPr>
            <b/>
            <sz val="9"/>
            <color indexed="81"/>
            <rFont val="Tahoma"/>
            <family val="2"/>
          </rPr>
          <t>missnöjd eller mycket missnöjd</t>
        </r>
        <r>
          <rPr>
            <sz val="9"/>
            <color indexed="81"/>
            <rFont val="Tahoma"/>
            <family val="2"/>
          </rPr>
          <t xml:space="preserve">
</t>
        </r>
      </text>
    </comment>
    <comment ref="Q5" authorId="0" shapeId="0">
      <text>
        <r>
          <rPr>
            <b/>
            <sz val="9"/>
            <color indexed="81"/>
            <rFont val="Tahoma"/>
            <family val="2"/>
          </rPr>
          <t>mycket nöjd och nöjd</t>
        </r>
        <r>
          <rPr>
            <sz val="9"/>
            <color indexed="81"/>
            <rFont val="Tahoma"/>
            <family val="2"/>
          </rPr>
          <t xml:space="preserve">
</t>
        </r>
      </text>
    </comment>
    <comment ref="S5" authorId="0" shapeId="0">
      <text>
        <r>
          <rPr>
            <b/>
            <sz val="9"/>
            <color indexed="81"/>
            <rFont val="Tahoma"/>
            <family val="2"/>
          </rPr>
          <t>missnöjd eller mycket missnöjd</t>
        </r>
        <r>
          <rPr>
            <sz val="9"/>
            <color indexed="81"/>
            <rFont val="Tahoma"/>
            <family val="2"/>
          </rPr>
          <t xml:space="preserve">
</t>
        </r>
      </text>
    </comment>
  </commentList>
</comments>
</file>

<file path=xl/comments20.xml><?xml version="1.0" encoding="utf-8"?>
<comments xmlns="http://schemas.openxmlformats.org/spreadsheetml/2006/main">
  <authors>
    <author>Författare</author>
  </authors>
  <commentList>
    <comment ref="B1" authorId="0" shapeId="0">
      <text>
        <r>
          <rPr>
            <sz val="9"/>
            <color indexed="81"/>
            <rFont val="Tahoma"/>
            <family val="2"/>
          </rPr>
          <t xml:space="preserve">Förvärvsarbetande skyddsbehövande och anhöriga (flyktingar) 20-64 år, vistelsetid 4-6 år, andel (%)
Antal förvärvsarbetande skyddsbehövande och anhöriga (flyktingar) 20-64 år i november månad dividerat med antal skyddsbehövande och anhöriga (flyktingar) 20-64 år. Med skyddsbehövande och deras anhöriga avses personer som sökt asyl och fått uppehållstillstånd, deras anhöriga samt kvotflyktingar. Personerna har bott i Sverige 4-6 år. 
</t>
        </r>
        <r>
          <rPr>
            <b/>
            <sz val="9"/>
            <color indexed="81"/>
            <rFont val="Tahoma"/>
            <family val="2"/>
          </rPr>
          <t>Jämförelse med Riket (dvs regioner)</t>
        </r>
      </text>
    </comment>
    <comment ref="B21" authorId="0" shapeId="0">
      <text>
        <r>
          <rPr>
            <sz val="9"/>
            <color indexed="81"/>
            <rFont val="Tahoma"/>
            <family val="2"/>
          </rPr>
          <t xml:space="preserve">Förvärvsarbetande skyddsbehövande och anhöriga (flyktingar) 20-64 år, vistelsetid 10+ år, andel (%)
Antal förvärvsarbetande skyddsbehövande och anhöriga (flyktingar) 20-64 år i november månad dividerat med antal skyddsbehövande och anhöriga (flyktingar) 20-64 år. Med skyddsbehövande och deras anhöriga avses personer som sökt asyl och fått uppehållstillstånd, deras anhöriga samt kvotflyktingar. Personerna har bott i Sverige 10+ år. Kvalitetssäkrad data om målgruppen finns från 90-talet och framåt. Källa: STATIV från SCB.
Kolada ID: N02995
Jämförelse med Riket (dvs regioner)
</t>
        </r>
      </text>
    </comment>
    <comment ref="B41" authorId="0" shapeId="0">
      <text>
        <r>
          <rPr>
            <sz val="9"/>
            <color indexed="81"/>
            <rFont val="Tahoma"/>
            <family val="2"/>
          </rPr>
          <t xml:space="preserve">Skyddsbehövande och anhöriga (flyktingar) 20-25 år som varken förvärvsarbetar eller studerar, andel (%)
Täljaren består av antal personer 20-25 års ålder som varken förvärvsarbetar eller är registrerade i någon skolform under höstterminen. Obs även sfi ingår här. Nämnaren består av befolkningen. Med skyddsbehövande och deras anhöriga avses personer som sökt asyl och fått uppehållstillstånd, deras anhöriga samt kvotflyktingar. Personerna kan ha bott i Sverige både kortare och längre tid. Kvalitetssäkrad data om målgruppen finns från 90-talet och framåt. Källa: SCB.
Kolada ID: N00703
Jämförelse med Riket (dvs regioner)
</t>
        </r>
      </text>
    </comment>
  </commentList>
</comments>
</file>

<file path=xl/comments21.xml><?xml version="1.0" encoding="utf-8"?>
<comments xmlns="http://schemas.openxmlformats.org/spreadsheetml/2006/main">
  <authors>
    <author>Författare</author>
  </authors>
  <commentList>
    <comment ref="B1" authorId="0" shapeId="0">
      <text>
        <r>
          <rPr>
            <sz val="9"/>
            <color indexed="81"/>
            <rFont val="Tahoma"/>
            <family val="2"/>
          </rPr>
          <t>Antal förvärvsarbetande skyddsbehövande och anhöriga (flyktingar) 20-64 år i november månad dividerat med antal skyddsbehövande och anhöriga (flyktingar) 20-64 år. Med skyddsbehövande och deras anhöriga avses personer som sökt asyl och fått uppehållstillstånd, deras anhöriga samt kvotflyktingar. Personerna har bott i Sverige mer än 10 år. 
Jämförelse med Riket (dvs regioner)</t>
        </r>
      </text>
    </comment>
    <comment ref="B25" authorId="0" shapeId="0">
      <text>
        <r>
          <rPr>
            <sz val="9"/>
            <color indexed="81"/>
            <rFont val="Tahoma"/>
            <family val="2"/>
          </rPr>
          <t>Antal förvärvsarbetande skyddsbehövande och anhöriga (flyktingar) 20-64 år i november månad dividerat med antal skyddsbehövande och anhöriga (flyktingar) 20-64 år. Med skyddsbehövande och deras anhöriga avses personer som sökt asyl och fått uppehållstillstånd, deras anhöriga samt kvotflyktingar. Personerna har bott i Sverige 4-6 år. 
Jämförelse med Riket (dvs regioner)</t>
        </r>
      </text>
    </comment>
    <comment ref="B32" authorId="0" shapeId="0">
      <text>
        <r>
          <rPr>
            <sz val="9"/>
            <color indexed="81"/>
            <rFont val="Tahoma"/>
            <family val="2"/>
          </rPr>
          <t>Skyddsbehövande och anhöriga (flyktingar) 20-25 år som varken förvärvsarbetar eller studerar, andel (%)
Täljaren består av antal personer 20-25 års ålder som varken förvärvsarbetar eller är registrerade i någon skolform under höstterminen. Obs även sfi ingår här. Nämnaren består av befolkningen. Med skyddsbehövande och deras anhöriga avses personer som sökt asyl och fått uppehållstillstånd, deras anhöriga samt kvotflyktingar. Personerna kan ha bott i Sverige både kortare och längre tid. Kvalitetssäkrad data om målgruppen finns från 90-talet och framåt. Källa: SCB.
Kolada ID: N00703
Jämförelse med Riket (dvs regioner)</t>
        </r>
      </text>
    </comment>
  </commentList>
</comments>
</file>

<file path=xl/comments22.xml><?xml version="1.0" encoding="utf-8"?>
<comments xmlns="http://schemas.openxmlformats.org/spreadsheetml/2006/main">
  <authors>
    <author>Författare</author>
  </authors>
  <commentList>
    <comment ref="B3" authorId="0" shapeId="0">
      <text>
        <r>
          <rPr>
            <sz val="9"/>
            <color indexed="81"/>
            <rFont val="Tahoma"/>
            <family val="2"/>
          </rPr>
          <t>Anställda som arbetar i yrken som stämmer väl överens med deras utbildning, andel (%)
Andelen anställda, 20-64 år, som arbetar i yrken som stämmer väl överens med deras utbildning (Matchningsgrad, M2). För att detta ska gälla ska det dels finnas en stark överensstämmelse mellan utbildningens och yrkets ämnesinriktning (t.ex. teknikutbildning – teknikyrke) och dels ska utbildningsnivån vara rätt i förhållande till vad yrket kräver. Anställda som saknar eller har otillräckliga yrkes- eller utbildningsuppgifter ingår inte i matchningsmåttet (i varken täljare eller nämnare). Sedan 2019 använder sig SCB av de månatliga arbetsgivardeklarationerna på individ-nivå (AGI) som datakälla istället för de årliga kontrolluppgifterna (KU), det gör att jämförelser mot tidigare år bör göras med försiktighet. Statistiken är reviderad för samtliga år. Källa: SCB
Kolada ID: N61001
Jämförelse med Riket (regioner)</t>
        </r>
        <r>
          <rPr>
            <sz val="9"/>
            <color indexed="81"/>
            <rFont val="Tahoma"/>
            <family val="2"/>
          </rPr>
          <t xml:space="preserve">
</t>
        </r>
      </text>
    </comment>
    <comment ref="B34" authorId="0" shapeId="0">
      <text>
        <r>
          <rPr>
            <sz val="9"/>
            <color indexed="81"/>
            <rFont val="Tahoma"/>
            <family val="2"/>
          </rPr>
          <t>Nyckeltal Kolada Anställda som arbetar i yrken som stämmer väl överens med deras utbildning, andel (%): 
N61001</t>
        </r>
      </text>
    </comment>
  </commentList>
</comments>
</file>

<file path=xl/comments23.xml><?xml version="1.0" encoding="utf-8"?>
<comments xmlns="http://schemas.openxmlformats.org/spreadsheetml/2006/main">
  <authors>
    <author>Författare</author>
  </authors>
  <commentList>
    <comment ref="B3" authorId="0" shapeId="0">
      <text>
        <r>
          <rPr>
            <sz val="9"/>
            <color indexed="81"/>
            <rFont val="Tahoma"/>
            <family val="2"/>
          </rPr>
          <t>Anställda som arbetar i yrken som stämmer väl överens med deras utbildning, andel (%)
Andelen anställda, 20-64 år, som arbetar i yrken som stämmer väl överens med deras utbildning (Matchningsgrad, M2). För att detta ska gälla ska det dels finnas en stark överensstämmelse mellan utbildningens och yrkets ämnesinriktning (t.ex. teknikutbildning – teknikyrke) och dels ska utbildningsnivån vara rätt i förhållande till vad yrket kräver. Anställda som saknar eller har otillräckliga yrkes- eller utbildningsuppgifter ingår inte i matchningsmåttet (i varken täljare eller nämnare). Sedan 2019 använder sig SCB av de månatliga arbetsgivardeklarationerna på individ-nivå (AGI) som datakälla istället för de årliga kontrolluppgifterna (KU), det gör att jämförelser mot tidigare år bör göras med försiktighet. Statistiken är reviderad för samtliga år. Källa: SCB
Kolada ID: N61001
Jämförelse med Riket (regioner)</t>
        </r>
        <r>
          <rPr>
            <sz val="9"/>
            <color indexed="81"/>
            <rFont val="Tahoma"/>
            <family val="2"/>
          </rPr>
          <t xml:space="preserve">
</t>
        </r>
      </text>
    </comment>
  </commentList>
</comments>
</file>

<file path=xl/comments24.xml><?xml version="1.0" encoding="utf-8"?>
<comments xmlns="http://schemas.openxmlformats.org/spreadsheetml/2006/main">
  <authors>
    <author>Författare</author>
  </authors>
  <commentList>
    <comment ref="B1" authorId="0" shapeId="0">
      <text>
        <r>
          <rPr>
            <sz val="9"/>
            <color indexed="81"/>
            <rFont val="Tahoma"/>
            <family val="2"/>
          </rPr>
          <t xml:space="preserve">Invånare 16-24 år som varken arbetar eller studerar, andel (%)
Inkluderar personer 16-24 som under kalenderåret inte haft inkomster som överskridit ett basbelopp, inte haft studiemedel, varit utbildningsregistrerad eller studerat vid SFI mer än 60 timmar. Inkomsttagare i ett annat nordiskt land är exkluderade. Källa: Myndigheten för ungdoms- och civilsamhällesfrågor (mucf)
Kolada ID: N02797
</t>
        </r>
      </text>
    </comment>
    <comment ref="B8" authorId="0" shapeId="0">
      <text>
        <r>
          <rPr>
            <b/>
            <sz val="9"/>
            <color indexed="81"/>
            <rFont val="Tahoma"/>
            <family val="2"/>
          </rPr>
          <t>ALLA KOMMUNER OVÄGT MEDEL</t>
        </r>
        <r>
          <rPr>
            <sz val="9"/>
            <color indexed="81"/>
            <rFont val="Tahoma"/>
            <family val="2"/>
          </rPr>
          <t xml:space="preserve">
</t>
        </r>
      </text>
    </comment>
  </commentList>
</comments>
</file>

<file path=xl/comments25.xml><?xml version="1.0" encoding="utf-8"?>
<comments xmlns="http://schemas.openxmlformats.org/spreadsheetml/2006/main">
  <authors>
    <author>Författare</author>
  </authors>
  <commentList>
    <comment ref="B7" authorId="0" shapeId="0">
      <text>
        <r>
          <rPr>
            <b/>
            <sz val="9"/>
            <color indexed="81"/>
            <rFont val="Tahoma"/>
            <family val="2"/>
          </rPr>
          <t>Alla kommuner, ovägt medel</t>
        </r>
      </text>
    </comment>
  </commentList>
</comments>
</file>

<file path=xl/comments26.xml><?xml version="1.0" encoding="utf-8"?>
<comments xmlns="http://schemas.openxmlformats.org/spreadsheetml/2006/main">
  <authors>
    <author>Författare</author>
  </authors>
  <commentList>
    <comment ref="B1" authorId="0" shapeId="0">
      <text>
        <r>
          <rPr>
            <sz val="9"/>
            <color indexed="81"/>
            <rFont val="Tahoma"/>
            <family val="2"/>
          </rPr>
          <t>Långtidsarbetslöshet 25-65 år, årsmedelvärde, andel (%) av bef.
Antal invånare 25-65 år (årsmedelvärde år T) som varit öppet arbetslösa eller i program med aktivitetsstöd i minst sex månader, dividerat med antal invånare 25-65 år den 31/12 år T-1. Till och med 2022 avsåg nyckeltalet åldersgruppen 25-64 år. Källa: Arbetsförmedlingen.
Kolada ID: N03926
Jämföreles med Riket (regioner)</t>
        </r>
      </text>
    </comment>
    <comment ref="B14" authorId="0" shapeId="0">
      <text>
        <r>
          <rPr>
            <sz val="9"/>
            <color indexed="81"/>
            <rFont val="Tahoma"/>
            <family val="2"/>
          </rPr>
          <t xml:space="preserve">Långtidsarbetslöshet 15-74 år, årsmedelvärde, andel (%) av arbetslösa
Antal invånare 15-74 år som varit öppet arbetslösa eller i program med aktivitetsstöd i minst sex månader, dividerat med totalt antal invånare 15-74 år som är öppet arbetslösa eller i program med aktivitetsstöd. Avser årsmedelvärde. Källa: Arbetsförmedlingen.
ID: N03923
Jämförelse med Riket (regioner)
</t>
        </r>
      </text>
    </comment>
  </commentList>
</comments>
</file>

<file path=xl/comments27.xml><?xml version="1.0" encoding="utf-8"?>
<comments xmlns="http://schemas.openxmlformats.org/spreadsheetml/2006/main">
  <authors>
    <author>Författare</author>
  </authors>
  <commentList>
    <comment ref="B2" authorId="0" shapeId="0">
      <text>
        <r>
          <rPr>
            <sz val="9"/>
            <color indexed="81"/>
            <rFont val="Tahoma"/>
            <family val="2"/>
          </rPr>
          <t xml:space="preserve">Invånare 18-64 år med låg inkomst, andel (%)
Antal invånare 18-64 år som har en inkomst understigande 60 procent av medianinkomsten i riket för personer 18-64 år dividerat med antal invånare 18-64 år i kommunen. Inkomst avser totalinkomst, dvs. inkomst från förvärvsarbete, pension, kapital mm, samt transfereringar, exklusive ekonomiskt bistånd. 2019 ändrades definitionen för låg inkomst för att bättre överensstämma med den officiella statistiken varför jämförelser mot tidigare år är missvisande. Källa: Socialstyrelsen (ÖJ ekonomiskt bistånd)
Kolada ID: U01803
Jämförelse med Riket (regioner)
</t>
        </r>
      </text>
    </comment>
  </commentList>
</comments>
</file>

<file path=xl/comments28.xml><?xml version="1.0" encoding="utf-8"?>
<comments xmlns="http://schemas.openxmlformats.org/spreadsheetml/2006/main">
  <authors>
    <author>Författare</author>
  </authors>
  <commentList>
    <comment ref="B3" authorId="0" shapeId="0">
      <text>
        <r>
          <rPr>
            <sz val="9"/>
            <color indexed="81"/>
            <rFont val="Tahoma"/>
            <family val="2"/>
          </rPr>
          <t>Föräldrapenningdagar som tas ut av kvinnor, andel av antal dagar (%)
Andel av föräldrapenning (sett till antal nettodagar) som kvinnor tar ut. Källa: Försäkringskassan.
Ikolada D: N00942
Jämförelse med Riket (regioner)</t>
        </r>
      </text>
    </comment>
    <comment ref="S3" authorId="0" shapeId="0">
      <text>
        <r>
          <rPr>
            <sz val="9"/>
            <color indexed="81"/>
            <rFont val="Tahoma"/>
            <family val="2"/>
          </rPr>
          <t>Tillfälliga föräldrapenningdagar (VAB) som tas ut av kvinnor, andel av antal dagar (%)
Andel tillfällig föräldrapenning (sett till antal nettodagar) som kvinnor tar ut. Avser: Dagar i samband med vård av barn. Källa: Försäkringskassan.
Kolada ID: N00944
Jämförelse med Riket (regioner)</t>
        </r>
      </text>
    </comment>
  </commentList>
</comments>
</file>

<file path=xl/comments29.xml><?xml version="1.0" encoding="utf-8"?>
<comments xmlns="http://schemas.openxmlformats.org/spreadsheetml/2006/main">
  <authors>
    <author>Författare</author>
  </authors>
  <commentList>
    <comment ref="B1" authorId="0" shapeId="0">
      <text>
        <r>
          <rPr>
            <sz val="9"/>
            <color indexed="81"/>
            <rFont val="Tahoma"/>
            <family val="2"/>
          </rPr>
          <t>Kvinnors mediannettoinkomst som andel av mäns mediannettoinkomst, andel (%)
Kvinnors disponibla mediannettoinkomst som andel av mäns disponibla mediannettoinkomst, avser personer 20 år och äldre som är folkbokförda i området. Nettoinkomsten är summan av alla skattepliktiga och skattefria inkomster som förvärvs- och kapitalinkomster och transfereringar minus skatt och övriga negativa transfer. Inkomsten är beräknad per individ. Inkomster som riktar sig till hela hushållet, som ekonomiskt bistånd och bostadsstöd, har i förekommande fall delats upp på de vuxna i hushållet dividerat med personer som var folkbokförda både den 1 januari och den 31 december, och som tillhörde en familj med disponibel inkomst skild från noll kronor. Källa: SCB.
Kolada ID: N00952
Jämförelse med Riket (regioner)</t>
        </r>
      </text>
    </comment>
  </commentList>
</comments>
</file>

<file path=xl/comments3.xml><?xml version="1.0" encoding="utf-8"?>
<comments xmlns="http://schemas.openxmlformats.org/spreadsheetml/2006/main">
  <authors>
    <author>Författare</author>
  </authors>
  <commentList>
    <comment ref="P6" authorId="0" shapeId="0">
      <text>
        <r>
          <rPr>
            <b/>
            <sz val="9"/>
            <color indexed="81"/>
            <rFont val="Tahoma"/>
            <family val="2"/>
          </rPr>
          <t>A Uppe vä</t>
        </r>
      </text>
    </comment>
    <comment ref="Q6" authorId="0" shapeId="0">
      <text>
        <r>
          <rPr>
            <b/>
            <sz val="9"/>
            <color indexed="81"/>
            <rFont val="Tahoma"/>
            <family val="2"/>
          </rPr>
          <t>B Uppe hö</t>
        </r>
      </text>
    </comment>
    <comment ref="R6" authorId="0" shapeId="0">
      <text>
        <r>
          <rPr>
            <b/>
            <sz val="9"/>
            <color indexed="81"/>
            <rFont val="Tahoma"/>
            <family val="2"/>
          </rPr>
          <t>C Nere vä</t>
        </r>
        <r>
          <rPr>
            <sz val="9"/>
            <color indexed="81"/>
            <rFont val="Tahoma"/>
            <family val="2"/>
          </rPr>
          <t xml:space="preserve">
</t>
        </r>
      </text>
    </comment>
    <comment ref="S6" authorId="0" shapeId="0">
      <text>
        <r>
          <rPr>
            <b/>
            <sz val="9"/>
            <color indexed="81"/>
            <rFont val="Tahoma"/>
            <family val="2"/>
          </rPr>
          <t>D Nere hö</t>
        </r>
        <r>
          <rPr>
            <sz val="9"/>
            <color indexed="81"/>
            <rFont val="Tahoma"/>
            <family val="2"/>
          </rPr>
          <t xml:space="preserve">
</t>
        </r>
      </text>
    </comment>
  </commentList>
</comments>
</file>

<file path=xl/comments30.xml><?xml version="1.0" encoding="utf-8"?>
<comments xmlns="http://schemas.openxmlformats.org/spreadsheetml/2006/main">
  <authors>
    <author>Författare</author>
  </authors>
  <commentList>
    <comment ref="B3" authorId="0" shapeId="0">
      <text>
        <r>
          <rPr>
            <sz val="9"/>
            <color indexed="81"/>
            <rFont val="Tahoma"/>
            <family val="2"/>
          </rPr>
          <t xml:space="preserve">på påståendet "känner mig ofta ensam" svar stämmer ganska bra eller stämmer mycket bra
</t>
        </r>
      </text>
    </comment>
    <comment ref="B11" authorId="0" shapeId="0">
      <text>
        <r>
          <rPr>
            <sz val="9"/>
            <color indexed="81"/>
            <rFont val="Tahoma"/>
            <family val="2"/>
          </rPr>
          <t xml:space="preserve">Transerfarenhet = ickebinär, transkvinna, transman
</t>
        </r>
      </text>
    </comment>
  </commentList>
</comments>
</file>

<file path=xl/comments31.xml><?xml version="1.0" encoding="utf-8"?>
<comments xmlns="http://schemas.openxmlformats.org/spreadsheetml/2006/main">
  <authors>
    <author>Författare</author>
  </authors>
  <commentList>
    <comment ref="B3" authorId="0" shapeId="0">
      <text>
        <r>
          <rPr>
            <b/>
            <sz val="9"/>
            <color indexed="81"/>
            <rFont val="Tahoma"/>
            <family val="2"/>
          </rPr>
          <t>Anmälda misshandelsbrott mot kvinna, inomhus, närstående genom parrelation med offret i kommunen, antal/100 000 inv
Anmälda misshandelsbrott (inkl. grov) mot kvinna 18 år eller äldre, inomhus, närstående genom parrelation i kommunen, antal/100 000 inv. Statistiken redovisas efter den kommun där brottet har begåtts (brottsplats). Källa: BRÅ och SCB.
ID: N07401</t>
        </r>
        <r>
          <rPr>
            <sz val="9"/>
            <color indexed="81"/>
            <rFont val="Tahoma"/>
            <family val="2"/>
          </rPr>
          <t xml:space="preserve">
Jämförelse med Riket (regioner)</t>
        </r>
      </text>
    </comment>
  </commentList>
</comments>
</file>

<file path=xl/comments32.xml><?xml version="1.0" encoding="utf-8"?>
<comments xmlns="http://schemas.openxmlformats.org/spreadsheetml/2006/main">
  <authors>
    <author>Författare</author>
  </authors>
  <commentList>
    <comment ref="B2" authorId="0" shapeId="0">
      <text>
        <r>
          <rPr>
            <sz val="9"/>
            <color indexed="81"/>
            <rFont val="Tahoma"/>
            <family val="2"/>
          </rPr>
          <t xml:space="preserve">Statistik från polisens interna system, brottskod 412 (Grov kvinnofridskränkning, 4 a § 2 st)
Obs att den påverkas av hur rättsväsendet väljer att registrera ärenden som också tex kan registreras under </t>
        </r>
        <r>
          <rPr>
            <i/>
            <sz val="9"/>
            <color indexed="81"/>
            <rFont val="Tahoma"/>
            <family val="2"/>
          </rPr>
          <t>misshandel mot kvinna över 18 år</t>
        </r>
        <r>
          <rPr>
            <sz val="9"/>
            <color indexed="81"/>
            <rFont val="Tahoma"/>
            <family val="2"/>
          </rPr>
          <t xml:space="preserve">, där förförövaren var någon kvinnan är eller varit i parrelation med.
</t>
        </r>
      </text>
    </comment>
  </commentList>
</comments>
</file>

<file path=xl/comments33.xml><?xml version="1.0" encoding="utf-8"?>
<comments xmlns="http://schemas.openxmlformats.org/spreadsheetml/2006/main">
  <authors>
    <author>Författare</author>
  </authors>
  <commentList>
    <comment ref="A4" authorId="0" shapeId="0">
      <text>
        <r>
          <rPr>
            <b/>
            <sz val="9"/>
            <color indexed="81"/>
            <rFont val="Tahoma"/>
            <family val="2"/>
          </rPr>
          <t>Elever i åk 5: Känner du dig trygg i skolan? Andel som svarat "Helt och hållet" eller "Till stor del", (%)
Antal som svarat "Helt och hållet" eller "Till stor del" på frågan: "Känner du dig trygg i skolan?" dividerat på totala antalet svarande på frågan i Skolinspektionens elevenkät för åk 5. Skolinspektionens elevenkät genomförs vartannat år i hälften av landets kommuner, så under en cykel över två år deltar alla skolor i landet. För data på kommunnivå avser uppgifterna enbart elever i kommunala skolor i den aktuella kommunen, medan uppgifterna på enhetsnivå och för riket även inkluderar skolor med annan huvudman. Källa: Skolinspektionens elevenkät
ID: N15613</t>
        </r>
        <r>
          <rPr>
            <sz val="9"/>
            <color indexed="81"/>
            <rFont val="Tahoma"/>
            <family val="2"/>
          </rPr>
          <t xml:space="preserve">
Jämförelse med alla kommuner ovägt medel</t>
        </r>
      </text>
    </comment>
    <comment ref="A16" authorId="0" shapeId="0">
      <text>
        <r>
          <rPr>
            <sz val="9"/>
            <color indexed="81"/>
            <rFont val="Tahoma"/>
            <family val="2"/>
          </rPr>
          <t>Elever i åk 8: Känner du dig trygg i skolan? Andel som svarat "Helt och hållet" eller "Till stor del", (%)
Antal som svarat "Helt och hållet" eller "Till stor del" på frågan: "Känner du dig trygg i skolan?" dividerat på totala antalet svarande på frågan i Skolinspektionens elevenkät för åk 8. Skolinspektionens elevenkät genomförs vartannat år i hälften av landets kommuner, så under en cykel över två år deltar alla skolor i landet. För data på kommunnivå avser uppgifterna enbart elever i kommunala skolor i den aktuella kommunen, medan uppgifterna på enhetsnivå och för riket även inkluderar skolor med annan huvudman. Källa: Skolinspektionens elevenkät
ID: N15643
Jämförelse med alla kommuner ovägt medel</t>
        </r>
        <r>
          <rPr>
            <sz val="9"/>
            <color indexed="81"/>
            <rFont val="Tahoma"/>
            <family val="2"/>
          </rPr>
          <t xml:space="preserve">
</t>
        </r>
      </text>
    </comment>
    <comment ref="A28" authorId="0" shapeId="0">
      <text>
        <r>
          <rPr>
            <b/>
            <sz val="9"/>
            <color indexed="81"/>
            <rFont val="Tahoma"/>
            <family val="2"/>
          </rPr>
          <t xml:space="preserve">Gymnasieelever i år 2: Känner du dig trygg i skolan? Andel som har svarat "Helt och hållet" eller "Till stor del", (%)
Antal som svarat "Helt och hållet" eller "Till stor del" på frågan: "Känner du dig trygg i skolan?" dividerat på totala antalet svarande på frågan i Skolinspektionens elevenkät för Gymnasieelever i år 2. Skolinspektionens elevenkät genomförs vartannat år i hälften av landets kommuner, så under en cykel över två år deltar alla skolor i landet. För data på kommunnivå avser uppgifterna enbart elever i kommunala skolor i den aktuella kommunen, medan uppgifterna på enhetsnivå och för riket även inkluderar skolor med annan huvudman. Källa: Skolinspektionens elevenkät
Kolada ID: N17673
</t>
        </r>
        <r>
          <rPr>
            <sz val="9"/>
            <color indexed="81"/>
            <rFont val="Tahoma"/>
            <family val="2"/>
          </rPr>
          <t xml:space="preserve">
Jämförelse med alla kommuner ovägt medel</t>
        </r>
      </text>
    </comment>
  </commentList>
</comments>
</file>

<file path=xl/comments34.xml><?xml version="1.0" encoding="utf-8"?>
<comments xmlns="http://schemas.openxmlformats.org/spreadsheetml/2006/main">
  <authors>
    <author>Författare</author>
  </authors>
  <commentList>
    <comment ref="C6" authorId="0" shapeId="0">
      <text>
        <r>
          <rPr>
            <sz val="9"/>
            <color indexed="81"/>
            <rFont val="Tahoma"/>
            <family val="2"/>
          </rPr>
          <t xml:space="preserve">Lite=1 gång per dag
</t>
        </r>
      </text>
    </comment>
  </commentList>
</comments>
</file>

<file path=xl/comments35.xml><?xml version="1.0" encoding="utf-8"?>
<comments xmlns="http://schemas.openxmlformats.org/spreadsheetml/2006/main">
  <authors>
    <author>Författare</author>
  </authors>
  <commentList>
    <comment ref="C6" authorId="0" shapeId="0">
      <text>
        <r>
          <rPr>
            <b/>
            <sz val="9"/>
            <color indexed="81"/>
            <rFont val="Tahoma"/>
            <family val="2"/>
          </rPr>
          <t xml:space="preserve">Senaste 12 månaderna eller senast 30 dagarna. </t>
        </r>
      </text>
    </comment>
  </commentList>
</comments>
</file>

<file path=xl/comments4.xml><?xml version="1.0" encoding="utf-8"?>
<comments xmlns="http://schemas.openxmlformats.org/spreadsheetml/2006/main">
  <authors>
    <author>Författare</author>
  </authors>
  <commentList>
    <comment ref="AA5" authorId="0" shapeId="0">
      <text>
        <r>
          <rPr>
            <b/>
            <sz val="9"/>
            <color indexed="81"/>
            <rFont val="Tahoma"/>
            <family val="2"/>
          </rPr>
          <t>läsåret 15/16</t>
        </r>
      </text>
    </comment>
    <comment ref="AB5" authorId="0" shapeId="0">
      <text>
        <r>
          <rPr>
            <b/>
            <sz val="9"/>
            <color indexed="81"/>
            <rFont val="Tahoma"/>
            <family val="2"/>
          </rPr>
          <t>Läsåret 2016/2017</t>
        </r>
      </text>
    </comment>
    <comment ref="AC5" authorId="0" shapeId="0">
      <text>
        <r>
          <rPr>
            <b/>
            <sz val="9"/>
            <color indexed="81"/>
            <rFont val="Tahoma"/>
            <family val="2"/>
          </rPr>
          <t>läsåret 2017/2018</t>
        </r>
        <r>
          <rPr>
            <sz val="9"/>
            <color indexed="81"/>
            <rFont val="Tahoma"/>
            <family val="2"/>
          </rPr>
          <t xml:space="preserve">
</t>
        </r>
      </text>
    </comment>
    <comment ref="AD5" authorId="0" shapeId="0">
      <text>
        <r>
          <rPr>
            <b/>
            <sz val="9"/>
            <color indexed="81"/>
            <rFont val="Tahoma"/>
            <family val="2"/>
          </rPr>
          <t>läsåret 2018/2019</t>
        </r>
        <r>
          <rPr>
            <sz val="9"/>
            <color indexed="81"/>
            <rFont val="Tahoma"/>
            <family val="2"/>
          </rPr>
          <t xml:space="preserve">
</t>
        </r>
      </text>
    </comment>
    <comment ref="AE5" authorId="0" shapeId="0">
      <text>
        <r>
          <rPr>
            <b/>
            <sz val="9"/>
            <color indexed="81"/>
            <rFont val="Tahoma"/>
            <family val="2"/>
          </rPr>
          <t>läsåret 2019/2020</t>
        </r>
        <r>
          <rPr>
            <sz val="9"/>
            <color indexed="81"/>
            <rFont val="Tahoma"/>
            <family val="2"/>
          </rPr>
          <t xml:space="preserve">
</t>
        </r>
      </text>
    </comment>
    <comment ref="AF5" authorId="0" shapeId="0">
      <text>
        <r>
          <rPr>
            <b/>
            <sz val="9"/>
            <color indexed="81"/>
            <rFont val="Tahoma"/>
            <family val="2"/>
          </rPr>
          <t>läsåret 2020/2021</t>
        </r>
        <r>
          <rPr>
            <sz val="9"/>
            <color indexed="81"/>
            <rFont val="Tahoma"/>
            <family val="2"/>
          </rPr>
          <t xml:space="preserve">
</t>
        </r>
      </text>
    </comment>
    <comment ref="AG5" authorId="0" shapeId="0">
      <text>
        <r>
          <rPr>
            <b/>
            <sz val="9"/>
            <color indexed="81"/>
            <rFont val="Tahoma"/>
            <family val="2"/>
          </rPr>
          <t>Läsåret 2021/2022</t>
        </r>
      </text>
    </comment>
    <comment ref="AH5" authorId="0" shapeId="0">
      <text>
        <r>
          <rPr>
            <b/>
            <sz val="9"/>
            <color indexed="81"/>
            <rFont val="Tahoma"/>
            <family val="2"/>
          </rPr>
          <t>Läsåret 22022/2023</t>
        </r>
      </text>
    </comment>
    <comment ref="I6" authorId="0" shapeId="0">
      <text>
        <r>
          <rPr>
            <b/>
            <sz val="9"/>
            <color indexed="81"/>
            <rFont val="Tahoma"/>
            <family val="2"/>
          </rPr>
          <t>Författare:</t>
        </r>
        <r>
          <rPr>
            <sz val="9"/>
            <color indexed="81"/>
            <rFont val="Tahoma"/>
            <family val="2"/>
          </rPr>
          <t xml:space="preserve">
3,5</t>
        </r>
      </text>
    </comment>
    <comment ref="AA11" authorId="0" shapeId="0">
      <text>
        <r>
          <rPr>
            <b/>
            <sz val="9"/>
            <color indexed="81"/>
            <rFont val="Tahoma"/>
            <family val="2"/>
          </rPr>
          <t>läsåret 15/16</t>
        </r>
      </text>
    </comment>
    <comment ref="AB11" authorId="0" shapeId="0">
      <text>
        <r>
          <rPr>
            <b/>
            <sz val="9"/>
            <color indexed="81"/>
            <rFont val="Tahoma"/>
            <family val="2"/>
          </rPr>
          <t>Läsåret 2016/2017</t>
        </r>
      </text>
    </comment>
    <comment ref="AC11" authorId="0" shapeId="0">
      <text>
        <r>
          <rPr>
            <b/>
            <sz val="9"/>
            <color indexed="81"/>
            <rFont val="Tahoma"/>
            <family val="2"/>
          </rPr>
          <t>läsåret 2017/2018</t>
        </r>
        <r>
          <rPr>
            <sz val="9"/>
            <color indexed="81"/>
            <rFont val="Tahoma"/>
            <family val="2"/>
          </rPr>
          <t xml:space="preserve">
</t>
        </r>
      </text>
    </comment>
    <comment ref="AD11" authorId="0" shapeId="0">
      <text>
        <r>
          <rPr>
            <b/>
            <sz val="9"/>
            <color indexed="81"/>
            <rFont val="Tahoma"/>
            <family val="2"/>
          </rPr>
          <t>läsåret 2018/2019</t>
        </r>
        <r>
          <rPr>
            <sz val="9"/>
            <color indexed="81"/>
            <rFont val="Tahoma"/>
            <family val="2"/>
          </rPr>
          <t xml:space="preserve">
</t>
        </r>
      </text>
    </comment>
    <comment ref="AE11" authorId="0" shapeId="0">
      <text>
        <r>
          <rPr>
            <b/>
            <sz val="9"/>
            <color indexed="81"/>
            <rFont val="Tahoma"/>
            <family val="2"/>
          </rPr>
          <t>läsåret 2019/2020</t>
        </r>
        <r>
          <rPr>
            <sz val="9"/>
            <color indexed="81"/>
            <rFont val="Tahoma"/>
            <family val="2"/>
          </rPr>
          <t xml:space="preserve">
</t>
        </r>
      </text>
    </comment>
    <comment ref="AF11" authorId="0" shapeId="0">
      <text>
        <r>
          <rPr>
            <b/>
            <sz val="9"/>
            <color indexed="81"/>
            <rFont val="Tahoma"/>
            <family val="2"/>
          </rPr>
          <t>läsåret 2020/2021</t>
        </r>
        <r>
          <rPr>
            <sz val="9"/>
            <color indexed="81"/>
            <rFont val="Tahoma"/>
            <family val="2"/>
          </rPr>
          <t xml:space="preserve">
</t>
        </r>
      </text>
    </comment>
    <comment ref="AG11" authorId="0" shapeId="0">
      <text>
        <r>
          <rPr>
            <b/>
            <sz val="9"/>
            <color indexed="81"/>
            <rFont val="Tahoma"/>
            <family val="2"/>
          </rPr>
          <t>Läsåret 2021/2022</t>
        </r>
      </text>
    </comment>
    <comment ref="AH11" authorId="0" shapeId="0">
      <text>
        <r>
          <rPr>
            <b/>
            <sz val="9"/>
            <color indexed="81"/>
            <rFont val="Tahoma"/>
            <family val="2"/>
          </rPr>
          <t>Läsåret 22022/2023</t>
        </r>
      </text>
    </comment>
  </commentList>
</comments>
</file>

<file path=xl/comments5.xml><?xml version="1.0" encoding="utf-8"?>
<comments xmlns="http://schemas.openxmlformats.org/spreadsheetml/2006/main">
  <authors>
    <author>Författare</author>
  </authors>
  <commentList>
    <comment ref="G5" authorId="0" shapeId="0">
      <text>
        <r>
          <rPr>
            <b/>
            <sz val="9"/>
            <color indexed="81"/>
            <rFont val="Tahoma"/>
            <family val="2"/>
          </rPr>
          <t>Ny mätetod</t>
        </r>
      </text>
    </comment>
  </commentList>
</comments>
</file>

<file path=xl/comments6.xml><?xml version="1.0" encoding="utf-8"?>
<comments xmlns="http://schemas.openxmlformats.org/spreadsheetml/2006/main">
  <authors>
    <author>Författare</author>
  </authors>
  <commentList>
    <comment ref="B1" authorId="0" shapeId="0">
      <text>
        <r>
          <rPr>
            <b/>
            <sz val="9"/>
            <color indexed="81"/>
            <rFont val="Tahoma"/>
            <family val="2"/>
          </rPr>
          <t xml:space="preserve">Index utifrån: 
</t>
        </r>
        <r>
          <rPr>
            <sz val="9"/>
            <color indexed="81"/>
            <rFont val="Tahoma"/>
            <family val="2"/>
          </rPr>
          <t xml:space="preserve">Hur nöjd är du med den insyn och det inflytande invånarna har över kommunens beslut och verksamheter? 
Hur väl uppfyller din kommun dina förväntningar på invånarnas möjlighet till insyn och inflytande? 
Försök föreställa dig en ideal situation för invånarnas insyn och inflytande över kommunens verksamheter och beslut. Hur nära ett sådant ideal tycker du att invånarnas insyn och inflytande kommer i din kommun? </t>
        </r>
        <r>
          <rPr>
            <sz val="9"/>
            <color indexed="81"/>
            <rFont val="Tahoma"/>
            <family val="2"/>
          </rPr>
          <t xml:space="preserve">
</t>
        </r>
      </text>
    </comment>
  </commentList>
</comments>
</file>

<file path=xl/comments7.xml><?xml version="1.0" encoding="utf-8"?>
<comments xmlns="http://schemas.openxmlformats.org/spreadsheetml/2006/main">
  <authors>
    <author>Författare</author>
  </authors>
  <commentList>
    <comment ref="B9" authorId="0" shapeId="0">
      <text>
        <r>
          <rPr>
            <b/>
            <sz val="9"/>
            <color indexed="81"/>
            <rFont val="Tahoma"/>
            <family val="2"/>
          </rPr>
          <t xml:space="preserve">Snitt alla deltagande kommuner, ovägt medel </t>
        </r>
      </text>
    </comment>
  </commentList>
</comments>
</file>

<file path=xl/comments8.xml><?xml version="1.0" encoding="utf-8"?>
<comments xmlns="http://schemas.openxmlformats.org/spreadsheetml/2006/main">
  <authors>
    <author>Författare</author>
  </authors>
  <commentList>
    <comment ref="B2" authorId="0" shapeId="0">
      <text>
        <r>
          <rPr>
            <b/>
            <sz val="9"/>
            <color indexed="81"/>
            <rFont val="Tahoma"/>
            <family val="2"/>
          </rPr>
          <t xml:space="preserve">Barn 1-5 år inskrivna i förskola, andel (%)
Antal barn 1-5 år inskrivna i förskola i kommunen dividerat med antal barn 1-5 år. Avser förskolor i kommunen, oavsett regi. Eftersom täljaren inte tar hänsyn till om ett inskrivet barn är skrivet i kommunen utan kan vara skrivet i en annan kommun </t>
        </r>
        <r>
          <rPr>
            <sz val="9"/>
            <color indexed="81"/>
            <rFont val="Tahoma"/>
            <family val="2"/>
          </rPr>
          <t>kan andelar över 100% förekomma. Källa: Skolverket och SCB.
ID Kolada: N11800</t>
        </r>
        <r>
          <rPr>
            <sz val="9"/>
            <color indexed="81"/>
            <rFont val="Tahoma"/>
            <family val="2"/>
          </rPr>
          <t xml:space="preserve">
</t>
        </r>
      </text>
    </comment>
    <comment ref="B5" authorId="0" shapeId="0">
      <text>
        <r>
          <rPr>
            <sz val="9"/>
            <color indexed="81"/>
            <rFont val="Tahoma"/>
            <family val="2"/>
          </rPr>
          <t xml:space="preserve">Ovägt medel 
</t>
        </r>
      </text>
    </comment>
  </commentList>
</comments>
</file>

<file path=xl/comments9.xml><?xml version="1.0" encoding="utf-8"?>
<comments xmlns="http://schemas.openxmlformats.org/spreadsheetml/2006/main">
  <authors>
    <author>Författare</author>
  </authors>
  <commentList>
    <comment ref="B1" authorId="0" shapeId="0">
      <text>
        <r>
          <rPr>
            <sz val="9"/>
            <color indexed="81"/>
            <rFont val="Tahoma"/>
            <family val="2"/>
          </rPr>
          <t xml:space="preserve">Invånare, 0-19 år, med låg ekonomisk standard, andel (%)
Andel invånare 0-19 år med låg ekonomisk standard uttryckt i %. Disponibel inkomst är summan av alla skattepliktiga och skattefria inkomster minus skatt och övriga negativa transfereringar. Inkomsten redovisas både inklusive och exklusive kapitalvinst/kapitalförlust, det vill säga den vinst/förlust som uppkommer vid försäljning (realisering) av tillgångar, t.ex. aktier, fonder eller fastigheter. Ekonomisk standard har hushållet som inkomstenhet och individen som analysenhet. Det betyder att alla hushållsmedlemmars disponibla inkomster summeras. Därefter justeras hushållets totala disponibla inkomst med hjälp av en ekvivalensskala utifrån hushållets storlek och sammansättning och fördelas lika mellan hushållets medlemmar. Vid publiceringen av inkomstår 2021 infördes en utökad ekvivalensskala, där hänsyn tas till att barn kan dela sitt boende mellan föräldrarna om föräldrarna inte bor tillsammans (s.k. växelvis boende). Den utökade skalan tillämpas fr.o.m. inkomstår 2011. Ytterligare information finns i statistikens kvalitetsdeklaration. Följande skala används i statistiken: Vikt Ensamboende 1,00 Sammanboende par 1,51 Ytterligare vuxen 0,60 Första barnet 0–19 år 0,52 Andra och påföljande barn 0–19 år 0,42 Växelvis boende barn 0–19 år, första barnet 0,38 Växelvis boende barn 0–19 år, andra och påföljande barn 0,28 Exempel: Ett sammanboende par med två barn har en disponibel inkomst på 490 000 kronor. Hushållet har en total konsumtionsvikt på 1,51 + 0,52 + 0,42 = 2,45. Hushållets disponibla inkomst per konsumtionsenhet blir då 490 000 kronor / 2,45 konsumtionsenheter = 200 000 kronor per konsumtionsenhet. Det innebär att hushållet har samma ekonomiska standard som en ensamboende person med en disponibel inkomst på 200 000 kronor. Låg ekonomisk standard avser andelen personer som lever i hushåll vars ekonomiska standard är mindre än 60 procent av medianvärdet för riket. Källa: SCB
Kolada ID: N66077
</t>
        </r>
      </text>
    </comment>
  </commentList>
</comments>
</file>

<file path=xl/sharedStrings.xml><?xml version="1.0" encoding="utf-8"?>
<sst xmlns="http://schemas.openxmlformats.org/spreadsheetml/2006/main" count="4850" uniqueCount="1542">
  <si>
    <t>Bra hälsa</t>
  </si>
  <si>
    <t>Någorlunda hälsa</t>
  </si>
  <si>
    <t>Dålig hälsa</t>
  </si>
  <si>
    <t>Stress</t>
  </si>
  <si>
    <t>Övervikt</t>
  </si>
  <si>
    <t>Fetma</t>
  </si>
  <si>
    <t>Dålig tandhälsa</t>
  </si>
  <si>
    <t>Gotland</t>
  </si>
  <si>
    <t>Kvinnor Gotland</t>
  </si>
  <si>
    <t>Kvinnor Riket</t>
  </si>
  <si>
    <t>Män Gotland</t>
  </si>
  <si>
    <t>Män Riket</t>
  </si>
  <si>
    <t>Nöjd</t>
  </si>
  <si>
    <t>Missnöjd</t>
  </si>
  <si>
    <t>Flickor Gotland</t>
  </si>
  <si>
    <t>Flickor Riket</t>
  </si>
  <si>
    <t>Pojkar Gotland</t>
  </si>
  <si>
    <t>Pojkar Riket</t>
  </si>
  <si>
    <r>
      <t xml:space="preserve">Källa: </t>
    </r>
    <r>
      <rPr>
        <sz val="10"/>
        <color theme="1"/>
        <rFont val="Tahoma"/>
        <family val="2"/>
      </rPr>
      <t>Hälsa på lika villkor.</t>
    </r>
  </si>
  <si>
    <t>16-29 år</t>
  </si>
  <si>
    <t>30-44 år</t>
  </si>
  <si>
    <t>45-64 år</t>
  </si>
  <si>
    <t>65-85 år</t>
  </si>
  <si>
    <t>Ålders-</t>
  </si>
  <si>
    <t>grupp</t>
  </si>
  <si>
    <t>Varken nöjd eller missnöjd</t>
  </si>
  <si>
    <t xml:space="preserve">    Bra hälsa</t>
  </si>
  <si>
    <t xml:space="preserve">    Dålig hälsa</t>
  </si>
  <si>
    <t>Visby</t>
  </si>
  <si>
    <t>nivå</t>
  </si>
  <si>
    <t>Utb-</t>
  </si>
  <si>
    <t>Förgymnasial</t>
  </si>
  <si>
    <t>Gymnasial</t>
  </si>
  <si>
    <t>Eftergymnasial</t>
  </si>
  <si>
    <t>Disponibel</t>
  </si>
  <si>
    <t>hushållsinkomst</t>
  </si>
  <si>
    <t>Låg</t>
  </si>
  <si>
    <t>Medel</t>
  </si>
  <si>
    <t>Hög</t>
  </si>
  <si>
    <t>Del av Gotland</t>
  </si>
  <si>
    <t xml:space="preserve">       Fetma</t>
  </si>
  <si>
    <t xml:space="preserve">       Stress</t>
  </si>
  <si>
    <t xml:space="preserve">      Övervikt</t>
  </si>
  <si>
    <t xml:space="preserve">   Dålig tandhälsa</t>
  </si>
  <si>
    <t xml:space="preserve"> Någorlunda hälsa</t>
  </si>
  <si>
    <t xml:space="preserve">      Fetma</t>
  </si>
  <si>
    <t xml:space="preserve">      Stress</t>
  </si>
  <si>
    <t xml:space="preserve">   Dålig hälsa</t>
  </si>
  <si>
    <t xml:space="preserve">        Övervikt</t>
  </si>
  <si>
    <t>Flickor övervikt</t>
  </si>
  <si>
    <t>Flickor fetma</t>
  </si>
  <si>
    <t>Pojkar övervikt</t>
  </si>
  <si>
    <t>Pojkar fetma</t>
  </si>
  <si>
    <t xml:space="preserve">Kvinnor </t>
  </si>
  <si>
    <t xml:space="preserve">Män </t>
  </si>
  <si>
    <r>
      <rPr>
        <i/>
        <sz val="10"/>
        <rFont val="Tahoma"/>
        <family val="2"/>
      </rPr>
      <t>Källa</t>
    </r>
    <r>
      <rPr>
        <sz val="10"/>
        <rFont val="Tahoma"/>
        <family val="2"/>
      </rPr>
      <t>: Socialstyrelsen.</t>
    </r>
  </si>
  <si>
    <t xml:space="preserve">Män Gotland </t>
  </si>
  <si>
    <t xml:space="preserve">Kvinnor Riket </t>
  </si>
  <si>
    <r>
      <rPr>
        <i/>
        <sz val="10"/>
        <color theme="1"/>
        <rFont val="Tahoma"/>
        <family val="2"/>
      </rPr>
      <t>Källa:</t>
    </r>
    <r>
      <rPr>
        <sz val="10"/>
        <color theme="1"/>
        <rFont val="Tahoma"/>
        <family val="2"/>
      </rPr>
      <t xml:space="preserve"> Elevhälsovården, Region Gotland.</t>
    </r>
  </si>
  <si>
    <r>
      <rPr>
        <i/>
        <sz val="10"/>
        <color theme="1"/>
        <rFont val="Tahoma"/>
        <family val="2"/>
      </rPr>
      <t>Källa:</t>
    </r>
    <r>
      <rPr>
        <sz val="10"/>
        <color theme="1"/>
        <rFont val="Tahoma"/>
        <family val="2"/>
      </rPr>
      <t xml:space="preserve"> Barnhälsovården, Region Gotland.</t>
    </r>
  </si>
  <si>
    <t>Södra Gotland</t>
  </si>
  <si>
    <t>Kvinnor</t>
  </si>
  <si>
    <t>Lågt socialt deltagande</t>
  </si>
  <si>
    <t>Daglig rökning</t>
  </si>
  <si>
    <t>Daglig snusning</t>
  </si>
  <si>
    <t>Lite frukt och grönsaker</t>
  </si>
  <si>
    <t>Riskbruk alkohol</t>
  </si>
  <si>
    <t>Rökning</t>
  </si>
  <si>
    <t>Snusning</t>
  </si>
  <si>
    <t>Intensiv-konsumtion av alkohol</t>
  </si>
  <si>
    <t>Alkohol komsumtion</t>
  </si>
  <si>
    <t>Flickor år 2010</t>
  </si>
  <si>
    <t>Flickor år 2014</t>
  </si>
  <si>
    <t>Pojkar år 2014</t>
  </si>
  <si>
    <t>Gotland i jämförelse med Riket</t>
  </si>
  <si>
    <t>Andel (%) personer med olika levnadsvanor, vid olika åldrar mellan 16-84 år</t>
  </si>
  <si>
    <t xml:space="preserve">Låg </t>
  </si>
  <si>
    <t xml:space="preserve">     Riskbruk alkohol</t>
  </si>
  <si>
    <t xml:space="preserve">   Daglig snusning</t>
  </si>
  <si>
    <t xml:space="preserve">    Daglig rökning</t>
  </si>
  <si>
    <r>
      <rPr>
        <i/>
        <sz val="10"/>
        <rFont val="Tahoma"/>
        <family val="2"/>
      </rPr>
      <t>Källa:</t>
    </r>
    <r>
      <rPr>
        <sz val="10"/>
        <rFont val="Tahoma"/>
        <family val="2"/>
      </rPr>
      <t xml:space="preserve"> Hälsa på lika villkor.</t>
    </r>
  </si>
  <si>
    <t>0-19 år</t>
  </si>
  <si>
    <t>20-44 år</t>
  </si>
  <si>
    <t>65+ år</t>
  </si>
  <si>
    <r>
      <rPr>
        <i/>
        <sz val="10"/>
        <rFont val="Tahoma"/>
        <family val="2"/>
      </rPr>
      <t>Källa:</t>
    </r>
    <r>
      <rPr>
        <sz val="10"/>
        <rFont val="Tahoma"/>
        <family val="2"/>
      </rPr>
      <t xml:space="preserve"> Socialstyrelsen.</t>
    </r>
  </si>
  <si>
    <t>Andel (%) personer med olika hälsoutfall, bosatta på olika delar av Gotland, i åldern 16-84 år</t>
  </si>
  <si>
    <t>Andel (%) personer med olika levnadsvanor, vid olika hushållsinkomst, i åldern 16-84 år</t>
  </si>
  <si>
    <t>Andel (%) personer med olika levnadsvanor, bosatta på olika delar av Gotland, i åldern 16-84 år</t>
  </si>
  <si>
    <t>Gotland kvinnor</t>
  </si>
  <si>
    <t>Riket kvinnor</t>
  </si>
  <si>
    <t>Gotland män</t>
  </si>
  <si>
    <t>Riket män</t>
  </si>
  <si>
    <t xml:space="preserve">Andel (%) 4-åriga flickor och pojkar på Gotland med övervikt och fetma </t>
  </si>
  <si>
    <t>Andel (%) 10-11 åriga flickor och pojkar på Gotland med övervikt och fetma</t>
  </si>
  <si>
    <t>Pojkar år 2010</t>
  </si>
  <si>
    <t>Levnadsvanor</t>
  </si>
  <si>
    <t>Hälsa i befolkningen</t>
  </si>
  <si>
    <t>Upplevd hälsa</t>
  </si>
  <si>
    <t>Tandhälsa</t>
  </si>
  <si>
    <t>Psykiskt välbefinnande</t>
  </si>
  <si>
    <t>Självmord och självmordsförsök</t>
  </si>
  <si>
    <t>Fetma och övervikt</t>
  </si>
  <si>
    <t>Tillit</t>
  </si>
  <si>
    <t>Fysisk aktivitet</t>
  </si>
  <si>
    <t>Socialt deltagande</t>
  </si>
  <si>
    <t>Narkotika</t>
  </si>
  <si>
    <t>Alkohol</t>
  </si>
  <si>
    <t>Överrubrik</t>
  </si>
  <si>
    <t>Ämne</t>
  </si>
  <si>
    <t>Blad nr</t>
  </si>
  <si>
    <t>elever åk 9</t>
  </si>
  <si>
    <t>1A</t>
  </si>
  <si>
    <t>1B</t>
  </si>
  <si>
    <t>4 år, 10-11år</t>
  </si>
  <si>
    <t>7A</t>
  </si>
  <si>
    <t>7B</t>
  </si>
  <si>
    <t>Andel 4-åriga flickor på Gotland med övervikt och fetma</t>
  </si>
  <si>
    <t>Andel 4-åriga pojkar på Gotland med övervikt och fetma</t>
  </si>
  <si>
    <t>Hälsoutfall utifrån kön</t>
  </si>
  <si>
    <t>Hälsoutfall utifrån ålder</t>
  </si>
  <si>
    <t>Hälsoutfall utifrån utbildningsnivå</t>
  </si>
  <si>
    <t>Hälsoutfall utifrån geografi</t>
  </si>
  <si>
    <t>Jämlikhet i hälsa</t>
  </si>
  <si>
    <t>Hälsoutfall utifrån hushållsekonomi</t>
  </si>
  <si>
    <t>kvinnor respektive män, Gotland jämfört med Riket</t>
  </si>
  <si>
    <t>Andel (%) av föräldrapenningen uttagen av</t>
  </si>
  <si>
    <t>Andel av föräldrapenningen uttagen av</t>
  </si>
  <si>
    <t>Låg hushållsinkomst</t>
  </si>
  <si>
    <t>Medel hushållsinkomst</t>
  </si>
  <si>
    <t>Hög hushållsinkomst</t>
  </si>
  <si>
    <t xml:space="preserve"> Antal personer på Gotland som vårdats på sjukhus på grund av skada eller olycka</t>
  </si>
  <si>
    <t xml:space="preserve">Antal kvinnor och män per 100 000 invånare, i olika åldersgrupper, som vårdats på sjukhus </t>
  </si>
  <si>
    <t>Antal personer på Gotland som vårdats på sjukhus på grund av skador och olycksfall</t>
  </si>
  <si>
    <t>alla åldrar</t>
  </si>
  <si>
    <t>Antal kvinnor och män per 100 000 invånare, 65 år och äldre, som vårdats på sjukhus på grund av fallskada</t>
  </si>
  <si>
    <t>Antal fallolyckor som krävt vård på sjukhus, bland</t>
  </si>
  <si>
    <t>personer 65 år och äldre, omräknat per 100 000 invånare</t>
  </si>
  <si>
    <t>Skador och olyckor, vård på sjukhus</t>
  </si>
  <si>
    <t>Fallskador</t>
  </si>
  <si>
    <t>65år+</t>
  </si>
  <si>
    <t>Jämlikhet i levnadsvanor</t>
  </si>
  <si>
    <t>Levnadsvanor utifrån kön</t>
  </si>
  <si>
    <t>Levnadsvanor utifrån ålder</t>
  </si>
  <si>
    <t>Levnadsvanor utifrån hushållsinkomst</t>
  </si>
  <si>
    <t>Källa: Centralförbundet för alkohol- och narkotikaupplysning (CAN)</t>
  </si>
  <si>
    <t>JÄMFÖRELSE ÖVER TID</t>
  </si>
  <si>
    <t>NULÄGE JÄMFÖRT MED RIKET</t>
  </si>
  <si>
    <t>1Autv</t>
  </si>
  <si>
    <t>2utv</t>
  </si>
  <si>
    <t>5utv</t>
  </si>
  <si>
    <t>7Autv</t>
  </si>
  <si>
    <t>8utv</t>
  </si>
  <si>
    <t>9utv</t>
  </si>
  <si>
    <t>10utv</t>
  </si>
  <si>
    <t>12utv</t>
  </si>
  <si>
    <t>Källa: Hälsa på lika villkor</t>
  </si>
  <si>
    <t>23utv</t>
  </si>
  <si>
    <t>24utv</t>
  </si>
  <si>
    <t>31utv</t>
  </si>
  <si>
    <t>46utv</t>
  </si>
  <si>
    <t>47 utv</t>
  </si>
  <si>
    <t>48 utv</t>
  </si>
  <si>
    <t>50utv</t>
  </si>
  <si>
    <t>35utv</t>
  </si>
  <si>
    <t>36utv</t>
  </si>
  <si>
    <t>37utv</t>
  </si>
  <si>
    <t>38utv</t>
  </si>
  <si>
    <t>39utv</t>
  </si>
  <si>
    <t>40utv</t>
  </si>
  <si>
    <t>41utv</t>
  </si>
  <si>
    <t>42utv</t>
  </si>
  <si>
    <t>43utv</t>
  </si>
  <si>
    <t xml:space="preserve">16-84 år </t>
  </si>
  <si>
    <t>Tillbaka till innehållsförteckning</t>
  </si>
  <si>
    <t xml:space="preserve">elever årskurs 4 </t>
  </si>
  <si>
    <t>Antal undersökta</t>
  </si>
  <si>
    <t>Antal med övervikt</t>
  </si>
  <si>
    <t>fetma</t>
  </si>
  <si>
    <t>Flickor</t>
  </si>
  <si>
    <t xml:space="preserve">Flickor </t>
  </si>
  <si>
    <t>övervikt</t>
  </si>
  <si>
    <t>Pojkar</t>
  </si>
  <si>
    <t>Socialt stöd</t>
  </si>
  <si>
    <t>Praktiskt stöd</t>
  </si>
  <si>
    <t>24Butv</t>
  </si>
  <si>
    <t>24Cutv</t>
  </si>
  <si>
    <t>ANT</t>
  </si>
  <si>
    <t>43Butv</t>
  </si>
  <si>
    <t>Män</t>
  </si>
  <si>
    <t>Kvinnor Gotland
2011-2014</t>
  </si>
  <si>
    <t>Kvinnor Gotland
2012-2015</t>
  </si>
  <si>
    <t>Män Gotland 
2011-2014</t>
  </si>
  <si>
    <t>Män Gotland 
2012-2015</t>
  </si>
  <si>
    <t>jämförelse av 4-årsmedelvärden</t>
  </si>
  <si>
    <t>Kvinnor Gotland
2009-2012</t>
  </si>
  <si>
    <t>Kvinnor Gotland 
2010-2013</t>
  </si>
  <si>
    <t>Män Gotland
2009-2012</t>
  </si>
  <si>
    <t>Män Gotland 
2010-2013</t>
  </si>
  <si>
    <t>Riskbruk av alkohol</t>
  </si>
  <si>
    <t>Andel (%) kvinnor med lågt socialt deltagande, i åldern 16-84 år</t>
  </si>
  <si>
    <t>Andel (%) män med lågt socialt deltagande, i åldern 16-84 år</t>
  </si>
  <si>
    <t>Låg tillit</t>
  </si>
  <si>
    <t xml:space="preserve">Folkhälsostatistik Gotland </t>
  </si>
  <si>
    <t xml:space="preserve">Ansvarig: 
Veronica Hermann </t>
  </si>
  <si>
    <t>Andel (%) kvinnor som inte litar på andra människor, i åldern 16-84 år</t>
  </si>
  <si>
    <t>otrygghet</t>
  </si>
  <si>
    <t>Andel (%) kvinnor och män som upplever otrygghet, i åldern 16-84 år</t>
  </si>
  <si>
    <t>Andel (%) män som upplever otrygghet, i åldern 16-84 år</t>
  </si>
  <si>
    <t>Otrygghet</t>
  </si>
  <si>
    <t>Saknar socialt stöd</t>
  </si>
  <si>
    <t>Andel (%) kvinnor som saknar socialt stöd, i åldern 16-84 år</t>
  </si>
  <si>
    <t>Andel (%) män som saknar socialt stöd, i åldern 16-84 år</t>
  </si>
  <si>
    <t>Saknar emotionellt stöd</t>
  </si>
  <si>
    <t>Andel (%) män som saknar praktiskt stöd, i åldern 16-84 år</t>
  </si>
  <si>
    <t>Andel (%) kvinnor som saknar praktiskt stöd, i åldern 16-84 år</t>
  </si>
  <si>
    <t>Saknar praktiskt stöd</t>
  </si>
  <si>
    <t>stress</t>
  </si>
  <si>
    <t>Andel (%) män som upplever sin tandhälsa som dålig, i åldern 16-84 år</t>
  </si>
  <si>
    <t>Självupplevd bra hälsa</t>
  </si>
  <si>
    <t>Självupplevd någorlunda hälsa</t>
  </si>
  <si>
    <t>Självupplevd dålig hälsa</t>
  </si>
  <si>
    <t>Källa: Kolada</t>
  </si>
  <si>
    <t>Antal på Gotland</t>
  </si>
  <si>
    <t>Antal folkbokförda på Gotland</t>
  </si>
  <si>
    <t>nöjd</t>
  </si>
  <si>
    <t>missnöjd</t>
  </si>
  <si>
    <t xml:space="preserve">Andel  (%) elever i årskurs 9 som rapporterar att de är nöjda, missnöjda eller varken nöjd eller missnöjd </t>
  </si>
  <si>
    <t xml:space="preserve">elever åk 9 </t>
  </si>
  <si>
    <t xml:space="preserve">Diagnoser i sluten vård, S00-T98 skador, förgiftningar och vissa andra följder av yttre orsaker. </t>
  </si>
  <si>
    <t>Antal kvinnor som vårdats på sjukhus på grund av skador och olycksfall,</t>
  </si>
  <si>
    <t xml:space="preserve"> i olika åldrar, omräknat till antal per 100 000 invånare</t>
  </si>
  <si>
    <t xml:space="preserve">Andel  (%) elever i årskurs 9 som rapporterar att de är </t>
  </si>
  <si>
    <t>Yttre orsaker till skador och förgiftningar, Antal patienter/100 000 inv, W00-W19 Fallolyckor, Ålder: 65-85+</t>
  </si>
  <si>
    <t>Källa: Region Gotland och CAN</t>
  </si>
  <si>
    <t xml:space="preserve">Röker ibland </t>
  </si>
  <si>
    <t xml:space="preserve">Rökning totalt </t>
  </si>
  <si>
    <t>Andel elever i årskurs 9 som röker dagligen/nästan dagligen</t>
  </si>
  <si>
    <t>Andel elever i årskurs 9 som röker (dagligen/nästan dagligen eller ibland)</t>
  </si>
  <si>
    <t>Snusar dagligen/nästan dagligen</t>
  </si>
  <si>
    <t xml:space="preserve">Snusar ibland </t>
  </si>
  <si>
    <t>Röker dagligen/nästan dagligen</t>
  </si>
  <si>
    <t>Snusning totalt</t>
  </si>
  <si>
    <t>Andel (%) flickor och pojkar i årskurs 9 som snusar</t>
  </si>
  <si>
    <t>Andel (%) elever i årskurs 9 som snusar (dagligen/nästan dagligen eller ibland)</t>
  </si>
  <si>
    <t>Andel (%) flickor och pojkar i årskurs 9 som brukat narkotika senaste 12 månaderna</t>
  </si>
  <si>
    <t>39B</t>
  </si>
  <si>
    <t>Tobak</t>
  </si>
  <si>
    <t>43B</t>
  </si>
  <si>
    <t>Flickor år 2016</t>
  </si>
  <si>
    <t>Pojkar år 2016</t>
  </si>
  <si>
    <t>Antal med Fetma</t>
  </si>
  <si>
    <t>Andel med övervikt</t>
  </si>
  <si>
    <t>Andel med fetma</t>
  </si>
  <si>
    <t>Andel (%) 10-11 åriga flickor på Gotland med övervikt och fetma</t>
  </si>
  <si>
    <t>Andel (%) 10-11 åriga pojkar på Gotland med övervikt och fetma</t>
  </si>
  <si>
    <t>veronica.hermann@gotland.se</t>
  </si>
  <si>
    <t>Kvinnor Gotland
2013-2016</t>
  </si>
  <si>
    <t>2013-2016</t>
  </si>
  <si>
    <t>Män Gotland 
2013-2016</t>
  </si>
  <si>
    <t xml:space="preserve">Kvinnor Gotland
2009-2012
</t>
  </si>
  <si>
    <t>Flickor Gotland 2014</t>
  </si>
  <si>
    <t>Flickor Gotland 2016</t>
  </si>
  <si>
    <t>Pojkar Gotland 2016</t>
  </si>
  <si>
    <t>Pojkar Gotland 2014</t>
  </si>
  <si>
    <t>1Butv</t>
  </si>
  <si>
    <t>Andel  (%) elever i årskurs 9 som rapporterar att de är nöjda, missnöjda eller varken nöjd eller missnöjd med sin hälsa</t>
  </si>
  <si>
    <t>Andel  (%) elever i årskurs 9 som rapporterar att de är nöjda eller missnöjda med sig själva, jämförelse 2016 med 2014</t>
  </si>
  <si>
    <t>Män Gotland
2013-2016</t>
  </si>
  <si>
    <t>Bruk av cannabis</t>
  </si>
  <si>
    <t>30A</t>
  </si>
  <si>
    <t>Jämlikhet i sociala faktorer</t>
  </si>
  <si>
    <t>Sociala faktorer utifrån ålder</t>
  </si>
  <si>
    <t>Sociala faktorer utifrån utbildning</t>
  </si>
  <si>
    <t>Sociala faktorer utifrån hushållsinkomst</t>
  </si>
  <si>
    <t>33D</t>
  </si>
  <si>
    <t>33E</t>
  </si>
  <si>
    <t>33F</t>
  </si>
  <si>
    <t>33G</t>
  </si>
  <si>
    <t>Sociala faktorer utifrån geografi</t>
  </si>
  <si>
    <t>Levnadsvanor utifrån geografi</t>
  </si>
  <si>
    <t>Andel (%) kvinnor och män med olika sociala faktorer, i åldern 16-84 år, bosatta på olika delar av Gotland</t>
  </si>
  <si>
    <t>12-15</t>
  </si>
  <si>
    <t>13-16</t>
  </si>
  <si>
    <t>Andel (%) kvinnor med övervikt och fetma, i åldern 16-84 år</t>
  </si>
  <si>
    <t>Andel (%) män med övervikt och fetma, i åldern 16-84 år</t>
  </si>
  <si>
    <t>Nedsatt psykiskt väl-befinnande</t>
  </si>
  <si>
    <t>Någor-lunda hälsa</t>
  </si>
  <si>
    <t>13utv</t>
  </si>
  <si>
    <t>33Dutv</t>
  </si>
  <si>
    <t>33Eutv</t>
  </si>
  <si>
    <t>33Futv</t>
  </si>
  <si>
    <t>33Gutv</t>
  </si>
  <si>
    <t>x</t>
  </si>
  <si>
    <t xml:space="preserve">Sociala faktorer utifrån kön </t>
  </si>
  <si>
    <t>33CC</t>
  </si>
  <si>
    <t>33CCutv</t>
  </si>
  <si>
    <t>Andel (%) kvinnor och män med olika sociala faktorer på Gotland, i åldern 16-84 år</t>
  </si>
  <si>
    <t xml:space="preserve">Andel (%) kvinnor och män med olika sociala faktorer på Gotland, i åldern 16-84 år, </t>
  </si>
  <si>
    <t>Utbildnings-</t>
  </si>
  <si>
    <t>Disponibel-</t>
  </si>
  <si>
    <t>hushålls-</t>
  </si>
  <si>
    <t>inkomst</t>
  </si>
  <si>
    <t>Bostads-</t>
  </si>
  <si>
    <t>ort</t>
  </si>
  <si>
    <t>telefon 0498- 26 90 29</t>
  </si>
  <si>
    <t xml:space="preserve">kvinnor </t>
  </si>
  <si>
    <t>män</t>
  </si>
  <si>
    <t>11-14</t>
  </si>
  <si>
    <t>10-13</t>
  </si>
  <si>
    <t>Gotland, jämförelse av medelvärden för olika år</t>
  </si>
  <si>
    <t>65-84 år</t>
  </si>
  <si>
    <t>Andel (%) av tillfällig föräldrapenningen (VAB) uttagen av</t>
  </si>
  <si>
    <t>Anmälda misstandelsbrott mot kvinna, inomhus i nära relation med offret, antal/100 000 invånare</t>
  </si>
  <si>
    <t xml:space="preserve">Alla kommuner </t>
  </si>
  <si>
    <t>summa</t>
  </si>
  <si>
    <t>Andel (%) flickor och pojkar i årskurs 9 som röker på</t>
  </si>
  <si>
    <t>Andel (%) flickor och pojkar i årskurs 9 som röker, utveckling över tid</t>
  </si>
  <si>
    <t>Andel (%) flickor och pojkar i årskurs 9 som snusar, utveckling över tid</t>
  </si>
  <si>
    <t xml:space="preserve">Tobak </t>
  </si>
  <si>
    <t>39Butv</t>
  </si>
  <si>
    <t xml:space="preserve">Andelen elever i årskurs 9 som använt tobak vid 13 års ålder eller yngre, utveckling över tid. </t>
  </si>
  <si>
    <t xml:space="preserve">Andel (%) elever som varit berusade vid 13 års ålder eller yngre, årskurs 9, ämförelse över tid </t>
  </si>
  <si>
    <t>Andel (%) flickor och pojkar i årskurs 9 som intensivkonsumerar alkohol (någon gång i månaden eller oftare), jämförelse över tid</t>
  </si>
  <si>
    <t>Andel (%) flickor och pojkar i årskurs 9 som dricker alkohol, jämförelse över tid</t>
  </si>
  <si>
    <t>Rökning, totalt</t>
  </si>
  <si>
    <t>Snusning, totalt</t>
  </si>
  <si>
    <t>Druckit alkohol</t>
  </si>
  <si>
    <t>Intensivkonsumtion alkohol</t>
  </si>
  <si>
    <t>Använt narkotika</t>
  </si>
  <si>
    <t>Totalt</t>
  </si>
  <si>
    <t>Flickor Gotland 2018</t>
  </si>
  <si>
    <t>Pojkar Gotland 2018</t>
  </si>
  <si>
    <t>2017</t>
  </si>
  <si>
    <t>Antal män som vårdats på sjukhus på grund av skador och olycksfall,</t>
  </si>
  <si>
    <t>Källa: Socialstyrelsen</t>
  </si>
  <si>
    <t xml:space="preserve">Observera att skillnad på mindre än 3 procentenheter (eller mindre än 1 om resultatet är mellan 1-5%) troligen inte visar en  verklig skillnad    </t>
  </si>
  <si>
    <t>Kvinnor Gotland
2015-2018</t>
  </si>
  <si>
    <t>Män Gotland 
2015-2018</t>
  </si>
  <si>
    <t>jämförelse av medelvärden olika år</t>
  </si>
  <si>
    <t>Källa: Hälsa på lika villkor medelvärde 2015-2018</t>
  </si>
  <si>
    <t>jämförelse av medelvärden</t>
  </si>
  <si>
    <t>Andel (%) män som inte litar på andra människor, i åldern 16-84 år</t>
  </si>
  <si>
    <t xml:space="preserve"> </t>
  </si>
  <si>
    <t>Andel (%) personer med olika levnadsvanor, vid olika utbildningslängd, i åldern 16-84 år</t>
  </si>
  <si>
    <t>Lite frukt och grön-saker</t>
  </si>
  <si>
    <t xml:space="preserve">Dålig tandhälsa är vanligare bland personer med låg hushållsinkomst än bland personer med </t>
  </si>
  <si>
    <t>Upplevelsen av otrygghet är vanligare bland personer i Visby än bland personer på norra och södra Gotland</t>
  </si>
  <si>
    <t xml:space="preserve">Tillit ökar med stigande ålder. </t>
  </si>
  <si>
    <t>Upplevt mående</t>
  </si>
  <si>
    <t>1C</t>
  </si>
  <si>
    <t>Totalt Gotland</t>
  </si>
  <si>
    <t>Totalt Riket</t>
  </si>
  <si>
    <t xml:space="preserve">Andel (%) personer totalt och kvinnor respektive män med riskbruk av alkohol, i åldern 16-84 år  </t>
  </si>
  <si>
    <t>i åldern 16-84 år</t>
  </si>
  <si>
    <t xml:space="preserve">Totalt Gotland </t>
  </si>
  <si>
    <t xml:space="preserve">i åldern 16-84 år </t>
  </si>
  <si>
    <t>Kvinnor Gotland 2018-2020</t>
  </si>
  <si>
    <t xml:space="preserve">              med sin hälsa, Gotland, jämförelse över tid</t>
  </si>
  <si>
    <t>nöjda eller missnöjda med sig själva, jämförelse över tid</t>
  </si>
  <si>
    <t>Flickor Gotland 2020</t>
  </si>
  <si>
    <t>Pojkar Gotland 2020</t>
  </si>
  <si>
    <t>nöjda eller missnöjda med sig själva 2020</t>
  </si>
  <si>
    <t xml:space="preserve"> med sin hälsa,  2020</t>
  </si>
  <si>
    <t>Andel (%) flickor och pojkar  i åk 9 Upplevelse av sin hälsa</t>
  </si>
  <si>
    <t>Källa: Centralförbundet för alkohol- och narkotikaupplysning, CAN, Drogvaneenkät</t>
  </si>
  <si>
    <t>Källa: Centralförbundet för alkohol- och narkotikaupplysning, CAN, Drogvaneenkät 2020</t>
  </si>
  <si>
    <t>Andel  (%) elever i årskurs 4 som rapporterar bra mående, på Gotland</t>
  </si>
  <si>
    <t>Mår bra eller mycket bra</t>
  </si>
  <si>
    <t>Andel  (%) elever i årskurs 8 som rapporterar bra mående, på Gotland</t>
  </si>
  <si>
    <t xml:space="preserve">i ålderna 16-84 år </t>
  </si>
  <si>
    <t>Kvinnor Gotland
2015, 2016, 2018</t>
  </si>
  <si>
    <t>Kvinnor Gotland 2018, 2020</t>
  </si>
  <si>
    <t>Män  Gotland 2018, 2020</t>
  </si>
  <si>
    <t xml:space="preserve">Observera att skillnad på mindre än 3 procentenheter  troligen inte visar en  verklig skillnad    </t>
  </si>
  <si>
    <t xml:space="preserve">psykiskt välbefinnande, i åldern 16-84 år </t>
  </si>
  <si>
    <t xml:space="preserve">Observera att skillnad på mindre än 3 procentenheter troligen inte visar en verklig skillnad.    </t>
  </si>
  <si>
    <t xml:space="preserve">vid jämförelse med jämförbar kommungrupp. </t>
  </si>
  <si>
    <t>stressade, i åldern 16-84 år</t>
  </si>
  <si>
    <t>Andel (%) kvinnor som upplever stress, i åldern 16-84 år</t>
  </si>
  <si>
    <t>Kvinnor Gotland
2018, 2020</t>
  </si>
  <si>
    <t>Andel (%) män som som upplever stress, i åldern 16-84 år</t>
  </si>
  <si>
    <t>Män Gotland
2018, 2020</t>
  </si>
  <si>
    <r>
      <rPr>
        <i/>
        <sz val="10"/>
        <rFont val="Tahoma"/>
        <family val="2"/>
      </rPr>
      <t>Källa</t>
    </r>
    <r>
      <rPr>
        <sz val="10"/>
        <rFont val="Tahoma"/>
        <family val="2"/>
      </rPr>
      <t>: Socialstyrelsen,  X60-X84 Avsiktligt självdestruktiv handling (självmord)</t>
    </r>
  </si>
  <si>
    <t>Antal självmord, personer folkbokförda på Gotland, 10-års medelvärden, Gotland</t>
  </si>
  <si>
    <t>1999-2008</t>
  </si>
  <si>
    <t>2004-2013</t>
  </si>
  <si>
    <t>2009-2018</t>
  </si>
  <si>
    <t>2005-2014</t>
  </si>
  <si>
    <t>2010-2019</t>
  </si>
  <si>
    <t xml:space="preserve">Går inte se tydlig  trend av  att  minskning eller ökning </t>
  </si>
  <si>
    <t>medel 10 år 2010-2019</t>
  </si>
  <si>
    <t>2018</t>
  </si>
  <si>
    <r>
      <rPr>
        <i/>
        <sz val="10"/>
        <rFont val="Tahoma"/>
        <family val="2"/>
      </rPr>
      <t>Källa</t>
    </r>
    <r>
      <rPr>
        <sz val="10"/>
        <rFont val="Tahoma"/>
        <family val="2"/>
      </rPr>
      <t>: Socialstyrelsen,  Antal döda, Y10-Y34 Skadehändelser med oklar avsikt</t>
    </r>
  </si>
  <si>
    <t>Källa: Polisen Gotland (kod 6001) och Socialstyrelsen</t>
  </si>
  <si>
    <t>Antal självmord Gotland</t>
  </si>
  <si>
    <t>Källa: Hälsa på lika villkor, medelvärde år 2018 och 2020.</t>
  </si>
  <si>
    <t xml:space="preserve">Kvinnor Gotland
2018, 2020
</t>
  </si>
  <si>
    <t>Män Gotland 
2015, 2016, 2018</t>
  </si>
  <si>
    <t xml:space="preserve">Män Gotland
2018, 2020
</t>
  </si>
  <si>
    <t>Psykiskt väl-befinnande</t>
  </si>
  <si>
    <t xml:space="preserve">Andel kvinnor med upplevd stress har ökat över tid. </t>
  </si>
  <si>
    <r>
      <t xml:space="preserve">Källa: </t>
    </r>
    <r>
      <rPr>
        <i/>
        <sz val="10"/>
        <color theme="1"/>
        <rFont val="Tahoma"/>
        <family val="2"/>
      </rPr>
      <t>Hälsa på lika villkor.</t>
    </r>
  </si>
  <si>
    <t>Andel (%) personer med olika hälsoutfall på Gotland, vid olika åldrar mellan 16-84 år</t>
  </si>
  <si>
    <t>medelvärde år 2018, 2020</t>
  </si>
  <si>
    <t xml:space="preserve">Upplevd bra hälsa minskar med stigande ålder. </t>
  </si>
  <si>
    <t>Gotland, vid olika mätningar sen 2009</t>
  </si>
  <si>
    <t>15,16,18</t>
  </si>
  <si>
    <t>18,20</t>
  </si>
  <si>
    <t>Övervikt och fetma</t>
  </si>
  <si>
    <t xml:space="preserve">eller längre utbildning. </t>
  </si>
  <si>
    <t>Upplevd bra hälsa ökar med längre utbildningslängd.</t>
  </si>
  <si>
    <t>Upplevd bra hälsa ökar med ökande hushållsinkomst.</t>
  </si>
  <si>
    <t xml:space="preserve">Upplevd stress är lika stor oavsett hushållsinkomst. </t>
  </si>
  <si>
    <t>medel eller hög hushållsinkomst.</t>
  </si>
  <si>
    <t>Södra
Gotland</t>
  </si>
  <si>
    <t xml:space="preserve">Psykiskt välbefinnande </t>
  </si>
  <si>
    <t>Gotland, vid olika mätningar sen 2012</t>
  </si>
  <si>
    <t>2015,
2016,
2018</t>
  </si>
  <si>
    <t xml:space="preserve">Norra Gotland </t>
  </si>
  <si>
    <t>Källa: Försäkringskassan via Kolada</t>
  </si>
  <si>
    <t xml:space="preserve">Andel (%) personer totalt och kvinnor respektive kvinnor och män med låg tillit, i åldern 16-84 år  </t>
  </si>
  <si>
    <t>Män Gotland 2018, 2020</t>
  </si>
  <si>
    <t>Källa: Hälsa på lika villkor, medelvärden för olika år</t>
  </si>
  <si>
    <t xml:space="preserve"> i åldern 16-84 år </t>
  </si>
  <si>
    <t xml:space="preserve">Ingen statistiskt säkerställd skillnad. </t>
  </si>
  <si>
    <t xml:space="preserve">Andel (%) personer totalt och kvinnor respektive män som saknar socilat stöd, i åldern 16-84 år  </t>
  </si>
  <si>
    <t>praktiskt stöd, i åldern 16-84 år</t>
  </si>
  <si>
    <t>Män Gotland 
2018, 2020</t>
  </si>
  <si>
    <t xml:space="preserve">Källa: Hälsa på lika villkor, medelvärde från olika år </t>
  </si>
  <si>
    <t>2019</t>
  </si>
  <si>
    <t>Faktiskt antal  kvinnor och män, 65 år och äldre, som vårdats på sjukhus på grund av fallskada, på Gotland</t>
  </si>
  <si>
    <t xml:space="preserve">på Gotland jämfört med Riket </t>
  </si>
  <si>
    <t xml:space="preserve">Andel (%) personer totalt och kvinnor respektive män som upplever otrygghet, i åldern 16-84 år  </t>
  </si>
  <si>
    <t xml:space="preserve">utvecklig över tid </t>
  </si>
  <si>
    <t>Lågt socialt deltagande minskar med ökad utbildningslängd.</t>
  </si>
  <si>
    <t>Tillit till andra människor ökar med ökad utbildningslängd.</t>
  </si>
  <si>
    <t xml:space="preserve">Lågt socialt deltagande minskar med stigande hushållsinkomst. </t>
  </si>
  <si>
    <t>Lågt socialt deltgande</t>
  </si>
  <si>
    <t>Avsaknaden av emotionellt stöd är mindre på norra Gotland än i Visby och på södra Gotland.</t>
  </si>
  <si>
    <t>Skillnader som efter analys av siffrorna troligen visar skillnader som är verklig skillnad och inte beror på slumpen</t>
  </si>
  <si>
    <t xml:space="preserve">Fysisk aktivitet mindre än 150 minuter i veckan </t>
  </si>
  <si>
    <t>minde än 150 min/vecka, i åldern 16-84 år</t>
  </si>
  <si>
    <t>Sitter minst 10 timmar/dygn</t>
  </si>
  <si>
    <t>10 timmar/dygn, i åldern 16-84 år</t>
  </si>
  <si>
    <t xml:space="preserve">och grönsaker, i åldern 16-84 år </t>
  </si>
  <si>
    <t>jämförelse av årsmedelvärden</t>
  </si>
  <si>
    <t>Kvinnor Gotland
2018-2020</t>
  </si>
  <si>
    <t>Män Gotland 
2018-2020</t>
  </si>
  <si>
    <t xml:space="preserve"> i åldern 16-84 år</t>
  </si>
  <si>
    <t>Kvinnor Gotland
2015,2016,2018</t>
  </si>
  <si>
    <t xml:space="preserve">Andel (%) kvinnor som röker dagligen, i åldern 16-84 år </t>
  </si>
  <si>
    <t xml:space="preserve">på Gotland, utveckling över tid </t>
  </si>
  <si>
    <t xml:space="preserve">Andel (%) män som röker dagligen, i åldern 16-84 år </t>
  </si>
  <si>
    <t xml:space="preserve">Andel (%) personer totalt och kvinnor respektive män som snusar dagligen, i åldern 16-84 år  </t>
  </si>
  <si>
    <t>Skillnader som efter analys av siffrorna troligen visar skillnader som är verkliga och som inte beror på slumpen</t>
  </si>
  <si>
    <t>Andel (%) kvinnor som snusar dagligen,</t>
  </si>
  <si>
    <t xml:space="preserve">Andel (%) män som snusar dagligen, </t>
  </si>
  <si>
    <t>Kvinnor Gotland
2018,2020</t>
  </si>
  <si>
    <t>Skillnaden mellan 2015 och 2016 är inte statistisk säkerställd</t>
  </si>
  <si>
    <t>Män Gotland 
2015,2016,2018</t>
  </si>
  <si>
    <t>Män Gotland
2018,2020</t>
  </si>
  <si>
    <t>Kvinnor Gotland
 2018, 2020</t>
  </si>
  <si>
    <t>Män Gotland
 2018, 2020</t>
  </si>
  <si>
    <t>Källa: Hälsa på lika villkor, medelvärden olika år</t>
  </si>
  <si>
    <t xml:space="preserve">senaste 12 månaderna, i åldern 16-84 år </t>
  </si>
  <si>
    <t>Andel (%) män med bruk av cannabis senaste 12 månaderna, i åldern 16-84 år</t>
  </si>
  <si>
    <t>Män Gotland
2015, 2016, 2018</t>
  </si>
  <si>
    <t>Bruk av Cannabis</t>
  </si>
  <si>
    <t>Fysisk aktivitet mindre än 150 min/vecka</t>
  </si>
  <si>
    <t>Stillasittande minst 10 timmar per dygn</t>
  </si>
  <si>
    <t>Äter lite frukt och grönsaker</t>
  </si>
  <si>
    <t>Brukat cannabis senaste 12 månaderna</t>
  </si>
  <si>
    <r>
      <t xml:space="preserve">Källa: </t>
    </r>
    <r>
      <rPr>
        <sz val="10"/>
        <color theme="1"/>
        <rFont val="Tahoma"/>
        <family val="2"/>
      </rPr>
      <t>Hälsa på lika villkor</t>
    </r>
  </si>
  <si>
    <t>Andel (%) personer med olika levnadsvanor på Gotland, vid olika åldrar mellan 16-84 år</t>
  </si>
  <si>
    <t>Stillasittande minskar med stigande ålder.</t>
  </si>
  <si>
    <t>Fysisk aktivitet minskar med stigande ålder.</t>
  </si>
  <si>
    <t>Källa: Hälsa på lika villkor.</t>
  </si>
  <si>
    <t xml:space="preserve">än att personer med gymnasial utbildning gör det. </t>
  </si>
  <si>
    <t xml:space="preserve">Fysisk aktivitet ökar med ökad utbildningslängd. </t>
  </si>
  <si>
    <t xml:space="preserve">Lågt intag av frukt och grönsaker är vanligare bland personer med förgymnasial eller gymnasial utbildning </t>
  </si>
  <si>
    <t xml:space="preserve">än bland personer med eftergymnasial utbildning. </t>
  </si>
  <si>
    <t xml:space="preserve">Daglig rökning är vanligare bland personer med förgymnasial eller gymnasial utbildning än bland personer </t>
  </si>
  <si>
    <t xml:space="preserve">med eftergymnasial utbildning. </t>
  </si>
  <si>
    <t xml:space="preserve">Det är vanligare att personer med låg hushålls inkomst sitter mer än 10 timmar per dygn än att personer med medel </t>
  </si>
  <si>
    <t xml:space="preserve">eller hög inkomst gör det. </t>
  </si>
  <si>
    <t xml:space="preserve">Fysisk aktivitet ökar med ökad hushållsinkomst. </t>
  </si>
  <si>
    <t xml:space="preserve">Det är vanligare att personer med låg hushållsinkomst äter lite frukt och grönsaker än att personer med medel </t>
  </si>
  <si>
    <t xml:space="preserve">eller hög hushållsinkomst gör det. </t>
  </si>
  <si>
    <t xml:space="preserve">Daglig rökning är vanligare bland personer med låg inkomst än bland personer med medel </t>
  </si>
  <si>
    <t xml:space="preserve">eller hög hushållsinkomst.  </t>
  </si>
  <si>
    <t xml:space="preserve">Visby </t>
  </si>
  <si>
    <t xml:space="preserve">Sen förra mätningen har riskbruk av alkohol minskat bland personer på södra Gotland. </t>
  </si>
  <si>
    <t>51utv</t>
  </si>
  <si>
    <t>Källa: Centralförbundet för alkohol- och narkotikaupplysning (CAN) och Region Gotland</t>
  </si>
  <si>
    <t xml:space="preserve">Andel elever i årskurs 9 som använt tobak </t>
  </si>
  <si>
    <t xml:space="preserve">Källa: Centralförbundet för alkohol- och narkotikaupplysning (CAN) </t>
  </si>
  <si>
    <t xml:space="preserve">Andel (%) flickor och pojkar i årskurs 9 som dricker alkohol </t>
  </si>
  <si>
    <t xml:space="preserve">Andel (%) flickor och pojkar i årskurs 9 som intensivkonsumerar alkohol   </t>
  </si>
  <si>
    <t xml:space="preserve">Andelen elever i årskurs 9 som varit berusade vid 13 års ålder eller yngre, </t>
  </si>
  <si>
    <t xml:space="preserve">Andel (%) flickor och pojkar i årskurs 9 som använt narkotika </t>
  </si>
  <si>
    <t>Flickor
Gotland</t>
  </si>
  <si>
    <t>Flickor år 2018</t>
  </si>
  <si>
    <t>Flickor år 2020</t>
  </si>
  <si>
    <t>Pojkar år 2018</t>
  </si>
  <si>
    <t>Pojkar år 2020</t>
  </si>
  <si>
    <t>Andel (%)pojkar i årskurs 9, på Gotland, med olika drogvanor 2010-2020</t>
  </si>
  <si>
    <t>Funktionsnedsättning</t>
  </si>
  <si>
    <t>Utsatt för kränkande bemötande</t>
  </si>
  <si>
    <t>Andel (%) personer med olika hälsoutfall på Gotland, vid olika utbildningslängd, i åldern 16-84 år</t>
  </si>
  <si>
    <t>Hälsoutfall utifrån utbildningslängd</t>
  </si>
  <si>
    <t>Sociala faktorer utifrån utbildningslängd</t>
  </si>
  <si>
    <t>Levnadsvanor utifrån utbildningslängd</t>
  </si>
  <si>
    <t>Hälsoutfall utifrån hushållsinkomst</t>
  </si>
  <si>
    <t>Jämställdhet -Föräldrapenning</t>
  </si>
  <si>
    <t>Jämställdhet -föräldrapenning</t>
  </si>
  <si>
    <t>Stillasittande</t>
  </si>
  <si>
    <t>Matvanor</t>
  </si>
  <si>
    <t>Andel (%) kvinnor och män med olika sociala faktorer på Gotland, vid olika åldrar mellan 16-84 år</t>
  </si>
  <si>
    <t>Andel (%) kvinnor och män med olika sociala faktorer på Gotland, utifrån olika utbildningnivå, i åldern 16-84 år</t>
  </si>
  <si>
    <t>Andel (%) kvinnor och män med olika sociala faktorer, bosatta på olika delar av Gotland, i åldern 16-84 år</t>
  </si>
  <si>
    <t xml:space="preserve">Det är vanligare att personer i åldern 16-29 år äter lite frukt och grönsaker än att personer i andra åldrar gör det.  </t>
  </si>
  <si>
    <t xml:space="preserve">Otryggheten är störst i åldersgruppen 16-29 år och minst i åldersgrupperna 30-44 år och 45-64 år. </t>
  </si>
  <si>
    <t xml:space="preserve">Det är vanligare att personer med förgymnasial eller eftergymnasial utbildning sitter mer än 10 timmar per dygn </t>
  </si>
  <si>
    <t xml:space="preserve">hög hushållsinkomst. </t>
  </si>
  <si>
    <t xml:space="preserve">hög hushållsinkomst.  </t>
  </si>
  <si>
    <t xml:space="preserve">Avsaknad av praktiskt stöd minskar med ökad hushållsinkomst. </t>
  </si>
  <si>
    <t xml:space="preserve">Avsaknad av socialt stöd är vanligare bland personer med låg hushållsinkomst  än bland personer med medel- eller </t>
  </si>
  <si>
    <t xml:space="preserve">Levnadsvanor utifrån utbildningslängd </t>
  </si>
  <si>
    <t>Otygghet</t>
  </si>
  <si>
    <t>24C</t>
  </si>
  <si>
    <t xml:space="preserve">Daglig rökning är vanligare bland personer 45-64 år och 65-84 år än i andra åldersgrupper. </t>
  </si>
  <si>
    <t>Snusning, dagligen</t>
  </si>
  <si>
    <t>Rökning, dagligen/nästan dagligen</t>
  </si>
  <si>
    <t>Andel (%) flickor och pojkar på Gotland med olika drogvanor, i årskurs 9</t>
  </si>
  <si>
    <t xml:space="preserve"> som avlidit i sucid som var folkbokförda på Gotland</t>
  </si>
  <si>
    <t>Antal personer som avlidit i suicid på Gotland jämfört med antal personer</t>
  </si>
  <si>
    <t>Antal personer som avlidit i suicid på Gotland, senaste 10 åren</t>
  </si>
  <si>
    <t>Totlat Gotland</t>
  </si>
  <si>
    <t>medel 10 år 2011-2020</t>
  </si>
  <si>
    <t>2001-2010</t>
  </si>
  <si>
    <t>2006-2015</t>
  </si>
  <si>
    <t>2011-2020</t>
  </si>
  <si>
    <t xml:space="preserve">Antal självmord, personer folkbokförda på Gotland </t>
  </si>
  <si>
    <t>medel per år 2011-2020</t>
  </si>
  <si>
    <t>Medborgarundersökning</t>
  </si>
  <si>
    <t>Nöjd Inflytande-Index – Helheten</t>
  </si>
  <si>
    <t>Källa:  Statistiska centralbyråns (SCB) medborgarenkät</t>
  </si>
  <si>
    <t>Deltagande kommuner</t>
  </si>
  <si>
    <t xml:space="preserve">Deltagande kommuner </t>
  </si>
  <si>
    <t xml:space="preserve">Levnadsförhållanden </t>
  </si>
  <si>
    <t xml:space="preserve">0-19 år </t>
  </si>
  <si>
    <t>Riket</t>
  </si>
  <si>
    <t>Elever i åk 9 som är behöriga till yrkesprogram</t>
  </si>
  <si>
    <t>åk 9</t>
  </si>
  <si>
    <t>16utv</t>
  </si>
  <si>
    <t>Elever i åk 9 som är behöriga till yrkesprogram, hemkommun, andel (%)</t>
  </si>
  <si>
    <t>2008</t>
  </si>
  <si>
    <t>2009</t>
  </si>
  <si>
    <t>2010</t>
  </si>
  <si>
    <t>2011</t>
  </si>
  <si>
    <t>2012</t>
  </si>
  <si>
    <t>2013</t>
  </si>
  <si>
    <t>2014</t>
  </si>
  <si>
    <t>2015</t>
  </si>
  <si>
    <t>2016</t>
  </si>
  <si>
    <t>Gymnasieelever med examen inom 4 år, hemkommun</t>
  </si>
  <si>
    <t>unga vuxna</t>
  </si>
  <si>
    <t>16B</t>
  </si>
  <si>
    <t>Ungdomar som är etablerade på arbetsmarknaden eller studerar 2 år efter fullföljd gymnasieutbildning, hemkommun, andel (%)</t>
  </si>
  <si>
    <t>Yrkesprogram</t>
  </si>
  <si>
    <t>Högskoleförberedande program</t>
  </si>
  <si>
    <t>Invånare 25-64 år med eftergymnasial utbildning</t>
  </si>
  <si>
    <t>16C</t>
  </si>
  <si>
    <t>16Cutv</t>
  </si>
  <si>
    <t xml:space="preserve">Invånare 25-64 år med eftergymnasial utbildning </t>
  </si>
  <si>
    <t>25-44 år</t>
  </si>
  <si>
    <t>Källa:Kolada</t>
  </si>
  <si>
    <t>16Dutv</t>
  </si>
  <si>
    <t>16D</t>
  </si>
  <si>
    <t xml:space="preserve">Trygg i skolan </t>
  </si>
  <si>
    <t xml:space="preserve">16-24 år </t>
  </si>
  <si>
    <t>16E</t>
  </si>
  <si>
    <t>16Eutv</t>
  </si>
  <si>
    <t xml:space="preserve">Långtidsarbetslöshet </t>
  </si>
  <si>
    <t>25-64 år</t>
  </si>
  <si>
    <t>16F</t>
  </si>
  <si>
    <t>Kvinnors mediannettoinkomst som andel av mäns mediannettoinkomst</t>
  </si>
  <si>
    <t>Långtidsarbetslöshet 25-64 år, årsmedelvärde, andel (%) av bef.</t>
  </si>
  <si>
    <t>Kvinnors mediannettoinkomst som andel av mäns mediannettoinkomst, andel (%)</t>
  </si>
  <si>
    <t xml:space="preserve">Skador </t>
  </si>
  <si>
    <t>Skador</t>
  </si>
  <si>
    <t xml:space="preserve">Hälsa </t>
  </si>
  <si>
    <t>Livsvillkor/</t>
  </si>
  <si>
    <t>33A</t>
  </si>
  <si>
    <t xml:space="preserve">Matvanor </t>
  </si>
  <si>
    <t>Skärmtid</t>
  </si>
  <si>
    <t>34A</t>
  </si>
  <si>
    <t>34Autv</t>
  </si>
  <si>
    <t>35Autv</t>
  </si>
  <si>
    <t>35A</t>
  </si>
  <si>
    <t>Psykisk hälsa/ohälsa</t>
  </si>
  <si>
    <t>högstadiet/gymnasiet</t>
  </si>
  <si>
    <t>4A</t>
  </si>
  <si>
    <t>Ensamhet</t>
  </si>
  <si>
    <t>24A</t>
  </si>
  <si>
    <t xml:space="preserve">Någon att prata med </t>
  </si>
  <si>
    <t>24B</t>
  </si>
  <si>
    <t>Stöd vårdnadshavare/förälder</t>
  </si>
  <si>
    <t>24D</t>
  </si>
  <si>
    <t>24E</t>
  </si>
  <si>
    <t>Framtidstro</t>
  </si>
  <si>
    <t>4B</t>
  </si>
  <si>
    <t>Hälsoutfall utifrån sexuell läggning</t>
  </si>
  <si>
    <t>13A</t>
  </si>
  <si>
    <t>31A</t>
  </si>
  <si>
    <t>33H</t>
  </si>
  <si>
    <t>Ungdomar som är etablerade på arbetsmarknaden eller studerar 2 år efter fullföljd gymnasieutbildning</t>
  </si>
  <si>
    <t>16A</t>
  </si>
  <si>
    <t>16Autv</t>
  </si>
  <si>
    <t>Gymnasieelever med examen inom 4 år, hemkommun, andel (%)</t>
  </si>
  <si>
    <t>16Butv</t>
  </si>
  <si>
    <t>Betygsindex under 40 = ej godkänt</t>
  </si>
  <si>
    <t>Betygsindex 55 = nöjda</t>
  </si>
  <si>
    <t>Betygsindex över 75 = mycket nöjda</t>
  </si>
  <si>
    <t>Nöjd-Inflytande-Index – Helheten</t>
  </si>
  <si>
    <t xml:space="preserve">Andel barn inskriva i förskolan </t>
  </si>
  <si>
    <t>1-5 år</t>
  </si>
  <si>
    <t>14B</t>
  </si>
  <si>
    <t>Andel (%) barn 1-5 år inskriva i förskola</t>
  </si>
  <si>
    <t xml:space="preserve">Betyg Ej godkänt </t>
  </si>
  <si>
    <t>Sociala faktorer utifrån sexuell läggning</t>
  </si>
  <si>
    <t xml:space="preserve">Källa: Försökringskassan </t>
  </si>
  <si>
    <t xml:space="preserve">Oktober månad </t>
  </si>
  <si>
    <t>Andel totalt Gotland</t>
  </si>
  <si>
    <t>Andel totalt Riket</t>
  </si>
  <si>
    <t>Andel kvinnor Gotland</t>
  </si>
  <si>
    <t>Andel kvinnor Riket</t>
  </si>
  <si>
    <t>Andel män Gotland</t>
  </si>
  <si>
    <t>Andel män Riket</t>
  </si>
  <si>
    <t xml:space="preserve">Antal totalt Gotland </t>
  </si>
  <si>
    <t xml:space="preserve">Antal pågeånde sjukfall (inom sjukförsäkringen) på Gotland med diagnoser för anpassningsstörningar och svår stress (F43) </t>
  </si>
  <si>
    <t>https://www.forsakringskassan.se/wps/poc?uri=nm:oid:fk.statistik.statistikdatabas#!/sjuk/sjp-pagaende-sjukfall-diagnos-f43/SJPPagSjukfallDiagnosF43?kommun_kod=ALL_09&amp;lan_kod=09&amp;ar=2011,2012,2013,2014,2015,2016,2017,2018,2019,2020&amp;manad=10&amp;kon_kod=K,M&amp;observations=antal,andel</t>
  </si>
  <si>
    <t>Gymnasieelever med ogiltig frånvaro</t>
  </si>
  <si>
    <t>gymnasiet</t>
  </si>
  <si>
    <t xml:space="preserve">vuxna </t>
  </si>
  <si>
    <t>16AA</t>
  </si>
  <si>
    <t>16AAutv</t>
  </si>
  <si>
    <t>Elever i gymnasiet som fått indraget studiestöd p.g.a. ogiltig frånvaro, hemkommun, andel (%)</t>
  </si>
  <si>
    <t xml:space="preserve">Gotland Totalt </t>
  </si>
  <si>
    <t xml:space="preserve">Riket Totalt </t>
  </si>
  <si>
    <t xml:space="preserve">Riket kvinnor </t>
  </si>
  <si>
    <t xml:space="preserve">Riket män </t>
  </si>
  <si>
    <t>Andel nyanlända som förvärvsarbetar</t>
  </si>
  <si>
    <t>Andel nyanlända som förvärvsarbetar, 4-6 år efter att de kommit till Sverige</t>
  </si>
  <si>
    <t>Andel nyanlända som förvärvsarbetar, som varit i Sverige 10 år eller mer</t>
  </si>
  <si>
    <t>Andel nyanlända i åldern 20-25 år som varken arbetar eller studerar</t>
  </si>
  <si>
    <t xml:space="preserve">Källa: Elevhälsoenkät Region Gotland </t>
  </si>
  <si>
    <t>medel 10 år 2012-2021</t>
  </si>
  <si>
    <t>1D</t>
  </si>
  <si>
    <t>1Cutv</t>
  </si>
  <si>
    <t>2019/2020</t>
  </si>
  <si>
    <t>2020/2021</t>
  </si>
  <si>
    <t>Jämförelse mellan olika läsår</t>
  </si>
  <si>
    <t>Mår bra</t>
  </si>
  <si>
    <t xml:space="preserve">Mår dåligt </t>
  </si>
  <si>
    <t>Killar</t>
  </si>
  <si>
    <t>Tjejer</t>
  </si>
  <si>
    <t>Transerfarenhet /Osäker på sin könsidentitet</t>
  </si>
  <si>
    <t>Andel (%) ungdomar i högstadiet och gymnasiet på Gotland som mår bra eller dåligt relaterat till vilken könsidentitet de har</t>
  </si>
  <si>
    <t xml:space="preserve">Andel (%) ungdomar som själva bedömer att de har pågående psykisk ohälsa, i högstadiet och gymnasiet på Gotland 
</t>
  </si>
  <si>
    <t xml:space="preserve">Killar </t>
  </si>
  <si>
    <t xml:space="preserve">Transerfarenhet/osäker på sin könsidentitet </t>
  </si>
  <si>
    <t>Källa: Liv och Hälsa Ung Gotland 2021</t>
  </si>
  <si>
    <t>Total hälsa: blomstrande positiv psykisk hälsa utan symtom på psykisk ohälsa</t>
  </si>
  <si>
    <t>Blomstrande positiv psykisk hälsa med symtom på psykisk ohälsa</t>
  </si>
  <si>
    <t>Låg till måttlig positiv psyisk hälsa utan symtom på psykisk ohälsa</t>
  </si>
  <si>
    <t>Låg till måttlig positiv psyisk hälsa med symtom på psykisk ohälsa</t>
  </si>
  <si>
    <t>Killar högstadiet</t>
  </si>
  <si>
    <t>Killar gymnasiet</t>
  </si>
  <si>
    <t>Tjejer högstadiet</t>
  </si>
  <si>
    <t>Tjejer gymnasiet</t>
  </si>
  <si>
    <t>Andel (%) ungdomar i högstadiet och gymnasiet på Gotland som ser på olika sätt på framtiden för egen del</t>
  </si>
  <si>
    <t xml:space="preserve">Andel (%) ungdomar i högstadiet och gymnasiet på Gotland som ser på olika sätt på framtiden för samhället i stort </t>
  </si>
  <si>
    <t>Ganska ljust</t>
  </si>
  <si>
    <t>Ganska mörkt</t>
  </si>
  <si>
    <t>Mycket mörkt</t>
  </si>
  <si>
    <t xml:space="preserve">Mycket ljust </t>
  </si>
  <si>
    <t>Varke ljust eller mörkt</t>
  </si>
  <si>
    <t>5A</t>
  </si>
  <si>
    <t>Inte alls stressad</t>
  </si>
  <si>
    <t>Stressad till viss del</t>
  </si>
  <si>
    <t>Ganska mycket stressad</t>
  </si>
  <si>
    <t>Väldigt mycket stressad</t>
  </si>
  <si>
    <t>Inte alls stressad eller stressad till viss del</t>
  </si>
  <si>
    <t>Ganska mycket eller väldigt mycket stressad</t>
  </si>
  <si>
    <t>Kille</t>
  </si>
  <si>
    <t>Tjej</t>
  </si>
  <si>
    <t>Transerfarenhet/Osäker på sin könsidentitet</t>
  </si>
  <si>
    <t>Sjukskrivning pga anpassningsstörningar</t>
  </si>
  <si>
    <t>arbetstagare</t>
  </si>
  <si>
    <t>5B</t>
  </si>
  <si>
    <t>i relation till vilken könsidentitet de har</t>
  </si>
  <si>
    <t xml:space="preserve">Prestationer i skolan </t>
  </si>
  <si>
    <t xml:space="preserve">Framtiden </t>
  </si>
  <si>
    <t>Balans mellan skola och fritid</t>
  </si>
  <si>
    <t>Sociala krav, att passa in</t>
  </si>
  <si>
    <t>Kärleksrelationer</t>
  </si>
  <si>
    <t>Att hinna med fritidsaktiviteter</t>
  </si>
  <si>
    <t xml:space="preserve">Sociala medier </t>
  </si>
  <si>
    <t>Familjens ekonomi</t>
  </si>
  <si>
    <t>Relationer med lärare</t>
  </si>
  <si>
    <t xml:space="preserve">Andel (%) ungdomar i högstadiet och gymnasiet på Gotland som upplever stress i olika grad, 
</t>
  </si>
  <si>
    <t xml:space="preserve">Andel (%) ungdomar av de som är mycket stressade i högstadiet och gymnasiet på Gotland som 
</t>
  </si>
  <si>
    <t>upplever stress på grund av olika faktorer</t>
  </si>
  <si>
    <t xml:space="preserve">Andel (%) ungdomar som mår bra eller dåligt i högstadiet och gymnasiet på Gotland, relaterat till vilken sexuell läggning de har
</t>
  </si>
  <si>
    <t xml:space="preserve">Bra </t>
  </si>
  <si>
    <t>Mår dåligt</t>
  </si>
  <si>
    <t xml:space="preserve">Heterosexuell </t>
  </si>
  <si>
    <t xml:space="preserve">Homosexuell </t>
  </si>
  <si>
    <t>Bisexuell</t>
  </si>
  <si>
    <t>Övrig sexuell  lägning</t>
  </si>
  <si>
    <t>Osäker på sin sexuella läggning</t>
  </si>
  <si>
    <t>Andel (%) ungdomar i högstadiet och gymnasiet på Gotland som upplever</t>
  </si>
  <si>
    <t>otrygghet på olika platser, relaterat till vilken könsidentitet de har</t>
  </si>
  <si>
    <t>Ute på stan eller centrum på kvällen/natten</t>
  </si>
  <si>
    <t>På buss på kvällen/natten</t>
  </si>
  <si>
    <t>I församlings-, förenings- eller idrottslokaler</t>
  </si>
  <si>
    <t>Ute på stan eller centrum på dagen</t>
  </si>
  <si>
    <t>På buss på dagen</t>
  </si>
  <si>
    <t>I skolan</t>
  </si>
  <si>
    <t xml:space="preserve">På väg till eller från skolan </t>
  </si>
  <si>
    <t>Utomhus i området där du bor på kvällen/natten</t>
  </si>
  <si>
    <t>På fritidsgård, ungdomens hus eller liknande</t>
  </si>
  <si>
    <t xml:space="preserve">Utomhus i området där du bor på dagen </t>
  </si>
  <si>
    <t xml:space="preserve">Hemma </t>
  </si>
  <si>
    <t>På internet</t>
  </si>
  <si>
    <t xml:space="preserve">Kille </t>
  </si>
  <si>
    <t xml:space="preserve">Tjej </t>
  </si>
  <si>
    <t>Anna könsidentitet/Osäker på sin könsidentitet</t>
  </si>
  <si>
    <t xml:space="preserve">Andel (%) ungdomar i högstadiet och gymnasiet på Gotland som </t>
  </si>
  <si>
    <t>blivit retade eller mobbade senaste 6 månaderna, relaterat till vilken könsidentitet de har</t>
  </si>
  <si>
    <t xml:space="preserve">Totalt </t>
  </si>
  <si>
    <t>Annan könsidentitet/Osäker på sin könsidentitet</t>
  </si>
  <si>
    <t>att de är ensamma</t>
  </si>
  <si>
    <t xml:space="preserve">att de har någon att prata med om sina innersta känslor </t>
  </si>
  <si>
    <t xml:space="preserve"> i högstadiet och gymnasiet på Gotland, som kan prata med olika personer </t>
  </si>
  <si>
    <t xml:space="preserve">Andel (%) av de ungdomar som har någon att prata med om sina innersta känslor, </t>
  </si>
  <si>
    <t>Mamma</t>
  </si>
  <si>
    <t xml:space="preserve">Pappa </t>
  </si>
  <si>
    <t>Annan vårdnadshavare</t>
  </si>
  <si>
    <t>Syskon</t>
  </si>
  <si>
    <t>Anna släkting</t>
  </si>
  <si>
    <t>Kompis/
vän</t>
  </si>
  <si>
    <t>Partner</t>
  </si>
  <si>
    <t>Skolpersonal</t>
  </si>
  <si>
    <t>Annan vuxen</t>
  </si>
  <si>
    <t xml:space="preserve">Andel (%) ungdomar i högstadiet och gymnasiet på Gotland som anger att de har </t>
  </si>
  <si>
    <t>minst en förälder/vårdnadshavare som bryr sig om, tar sig tid för och lyssnar på dem</t>
  </si>
  <si>
    <t xml:space="preserve">Tjejer </t>
  </si>
  <si>
    <t xml:space="preserve">Andel (%) ungdomar i högstadiet och gymnasiet på Gotland som upplever otrygghet på olika platser, </t>
  </si>
  <si>
    <t xml:space="preserve"> relaterat till vilken sexuell läggning de har</t>
  </si>
  <si>
    <t>Homosexuell, bisexuell, annan sexuell läggning</t>
  </si>
  <si>
    <t xml:space="preserve">Andel (%) ungdomar i högstadiet och gymnasiet på Gotland som blivit mobbade eller retade senaste 6 månaderna,  </t>
  </si>
  <si>
    <t>relaterat till vilken sexuell läggning de har</t>
  </si>
  <si>
    <t xml:space="preserve">Andel (%) ungdomar i högstadiet och gymnasiet på Gotland som upplever ensamhet,  </t>
  </si>
  <si>
    <t>Heterosexuell</t>
  </si>
  <si>
    <t xml:space="preserve">Bisexuell </t>
  </si>
  <si>
    <t>Annan sexuell läggning</t>
  </si>
  <si>
    <t xml:space="preserve">Andel (%) ungdomar i högstadiet och gymnasiet på Gotland som upplever att de har någon </t>
  </si>
  <si>
    <t>att prata med om sina innersta känslor, relaterat till vilken sexuell läggning de har</t>
  </si>
  <si>
    <t xml:space="preserve"> som bryr sig om, tar sig tid för och lyssnar på dem; i relation till vilken sexuell läggning de har</t>
  </si>
  <si>
    <t>Andel (%) ungdomar i högstadiet och gymnasiet på Gotland som anger att de har minst en förälder/vårdnadshavare</t>
  </si>
  <si>
    <t xml:space="preserve">Andel (%) i år 1 på Wisbygymnasiet som </t>
  </si>
  <si>
    <t>Transerfarenhet/Osäker</t>
  </si>
  <si>
    <t>Annan än heterosexuell läggning</t>
  </si>
  <si>
    <t>Osäker</t>
  </si>
  <si>
    <t>Har läs och skrivsvårigheter</t>
  </si>
  <si>
    <t>Har inte läs och skrivsvårigheter</t>
  </si>
  <si>
    <t>Har ADHD, ADD eller liknande</t>
  </si>
  <si>
    <t>Har inte ADHD, ADD eller liknande</t>
  </si>
  <si>
    <t>Har autismspektrumtillstånd</t>
  </si>
  <si>
    <t>Har inte autismspektrumtillstånd</t>
  </si>
  <si>
    <t xml:space="preserve">Född i Sverige </t>
  </si>
  <si>
    <t xml:space="preserve">Född utanför Sverige </t>
  </si>
  <si>
    <t>Andel ungdomar som instämmer helt eller delvis i att de blivit retade/mobbade i skolan</t>
  </si>
  <si>
    <t xml:space="preserve"> senaste 6 månaderna, i högstadiet och gymnasiet på Gotland</t>
  </si>
  <si>
    <t>Källa: Elevhälsoenkät Region Gotland</t>
  </si>
  <si>
    <t>åk8, år 1 gymnasiet</t>
  </si>
  <si>
    <t>åk 8, år 1 gymnasiet</t>
  </si>
  <si>
    <t xml:space="preserve">max 2 timmar </t>
  </si>
  <si>
    <t>2-4 timmar</t>
  </si>
  <si>
    <t>max 4 timmar</t>
  </si>
  <si>
    <t xml:space="preserve">mer än 4 timmar </t>
  </si>
  <si>
    <t>Killar åk 8</t>
  </si>
  <si>
    <t>Tjejer åk 8</t>
  </si>
  <si>
    <t>Killar år i gymnasiet</t>
  </si>
  <si>
    <t>Tjejer år 1 gymnasiet</t>
  </si>
  <si>
    <t>Läsåret 2020/2021</t>
  </si>
  <si>
    <t>Läsåret 2019/2020</t>
  </si>
  <si>
    <t>äter frukost minst 5 gånger i veckan, läsåret 2020/2021</t>
  </si>
  <si>
    <t>äter lunch minst 5 gånger i veckan, läsåret 2020/2021</t>
  </si>
  <si>
    <t>Andel (%) i  år 1 på Wisbygymnasiet som</t>
  </si>
  <si>
    <t>äter frukt varje dag, läsåret 2020/2021</t>
  </si>
  <si>
    <t>äter grönsaker varje dag, läsåret 2020/2021</t>
  </si>
  <si>
    <t>äter grönsaker varje dag, olika läsår</t>
  </si>
  <si>
    <t xml:space="preserve">Andel (%) i årskurs 8 i  Region Gotlands skolor som </t>
  </si>
  <si>
    <t>Andel (%) i årskurs 8 i  Region Gotlands skolor som har olika skärmtid efter skolan en vardag, olika läsår</t>
  </si>
  <si>
    <t>äter sötsaker max 2 gånger/vecka, läsåret 2020/2021</t>
  </si>
  <si>
    <t xml:space="preserve">Andel (%) i årskurs 8  och år 1 på gymnasiet i  Region Gotlands skolor som </t>
  </si>
  <si>
    <t>frukost varje dag, olika läsår</t>
  </si>
  <si>
    <t>äter frukost varje dag, olika läsår</t>
  </si>
  <si>
    <t>lunchvarje dag, olika läsår</t>
  </si>
  <si>
    <t>äter lunch varje dag, olika läsår</t>
  </si>
  <si>
    <t>middag varje dag, olika läsår</t>
  </si>
  <si>
    <t>sötsaker max 2 gånger/vecka, läsåret 2020/2021</t>
  </si>
  <si>
    <t>äter sötsaker max 2 gånger/vecka, olika läsår</t>
  </si>
  <si>
    <t xml:space="preserve">Andel (%) i årskurs 8 och år 1 på gymnasiet i Region Gotlands skolor som </t>
  </si>
  <si>
    <t>äter frukt varje dag, olika läsår</t>
  </si>
  <si>
    <t>Mående i relation till olika faktorer</t>
  </si>
  <si>
    <t>åk 7-9, år 1-3 på gymnasiet</t>
  </si>
  <si>
    <t xml:space="preserve">Antal pågeånde sjukfall (inom sjukförsäkringen) på Gotland för psykiatriska tillstånd (F-diagnoser) </t>
  </si>
  <si>
    <t>https://www.forsakringskassan.se/statistik/statistikdatabas/!ut/p/z1/04_Sj9CPykssy0xPLMnMz0vMAfIjo8ziLQI8TDy8DIx8Ddy8jQwCfZ3dLUxDPY1dnE30w8EKDHAARwP9KEL6o8BKTDxcnA3dnQ283b083QwcQ4L8TD2NfA0Ngo2hCvBYUZAbYZDpqKgIAP7D_6I!/#!/sjuk/sjp-pagaende-sjukfall-diagnos</t>
  </si>
  <si>
    <t>Sjukskrivning pga psykisk ohälsa</t>
  </si>
  <si>
    <t>5BB</t>
  </si>
  <si>
    <t>2021</t>
  </si>
  <si>
    <t>2020</t>
  </si>
  <si>
    <t>13B</t>
  </si>
  <si>
    <t xml:space="preserve">Upplevt mående relaterat till levnadsförhållanden och levnadsvanor </t>
  </si>
  <si>
    <t xml:space="preserve">Andel (%) ungdomar, i högstadiet eller gymnasiet på Gotland, </t>
  </si>
  <si>
    <t>som mår bra relaterat till om de har regelbunden anordnad aktivitet på fritiden</t>
  </si>
  <si>
    <t>Aldrig anordnad fritidsaktivitet</t>
  </si>
  <si>
    <t>Anordnad fritidsaktivitet varje vecka</t>
  </si>
  <si>
    <t xml:space="preserve">Andel (%) ungdomar som mår bra eller dåligt, i relation till hur de skattar sin familjs ekonomi </t>
  </si>
  <si>
    <t>på en stege där familjer med bäst ekonomi är högst upp på steg 10 på stegen</t>
  </si>
  <si>
    <t xml:space="preserve">Mår bra </t>
  </si>
  <si>
    <t xml:space="preserve">10 Högst upp på stegen </t>
  </si>
  <si>
    <t xml:space="preserve">som är arbetslös eller långtidssjukskriven eller inte har det, i högstadet eller gymnasiet på Gotland </t>
  </si>
  <si>
    <t xml:space="preserve">Andel (%) ungdomar som mår bra eller dåligt i relation till om de har vårdnadshavare </t>
  </si>
  <si>
    <t>Har inte vårdnadshavare är arbetslös eller sjukskriven</t>
  </si>
  <si>
    <t xml:space="preserve">Har minst en vårdnadshavare som är antingen arbetslös eller sjukskriven </t>
  </si>
  <si>
    <t>i årskurs 8 eller år 1 på gymnasiet</t>
  </si>
  <si>
    <t xml:space="preserve">Aldrig </t>
  </si>
  <si>
    <t>1-2 dagar</t>
  </si>
  <si>
    <t xml:space="preserve">3-4 dagar </t>
  </si>
  <si>
    <t>5-6 dagar</t>
  </si>
  <si>
    <t xml:space="preserve">Varje dag </t>
  </si>
  <si>
    <t xml:space="preserve">Andel  (%) ungdomar som mår bra i relation till hur många dagar de äter frukost, </t>
  </si>
  <si>
    <t xml:space="preserve">Andel  (%) ungdomar som mår bra i relation till hur många dagar de äter lunch, </t>
  </si>
  <si>
    <t>3-4 dagar</t>
  </si>
  <si>
    <t>Andel (%) ungdomar som mår i relation till  hur många timmar fysisk aktivitet de har i veckan,</t>
  </si>
  <si>
    <t xml:space="preserve"> i årskurs 8 och år 1 på gymnasiet </t>
  </si>
  <si>
    <t>Mindre än 1 timme i veckan</t>
  </si>
  <si>
    <t xml:space="preserve">5-7 timmar i veckan </t>
  </si>
  <si>
    <t xml:space="preserve">7-10 timmar i veckan </t>
  </si>
  <si>
    <t xml:space="preserve">Andel ungdomar i årskurs 8 eller år 1 på gymnasiet som mår bra </t>
  </si>
  <si>
    <t>i relation till hur ofta de äter sötsaker</t>
  </si>
  <si>
    <t>Mindre än 1 gång i veckan eller aldrig</t>
  </si>
  <si>
    <t>1-2 gånger i veckan</t>
  </si>
  <si>
    <t>3-6 gånger i veckan</t>
  </si>
  <si>
    <t>1 gång per dag</t>
  </si>
  <si>
    <t>2 gånger per dag eller oftare</t>
  </si>
  <si>
    <t>Andel (%) ungdomar som anger att de mår bra i relation till hur ofta de har använt skärm</t>
  </si>
  <si>
    <t xml:space="preserve"> (senaste 7 dagarna) istället för att göra andra saker de borde gjort</t>
  </si>
  <si>
    <t xml:space="preserve">Ingen gång </t>
  </si>
  <si>
    <t>1-2 gånger</t>
  </si>
  <si>
    <t>3-4 gånger</t>
  </si>
  <si>
    <t>5 eller fler gånger</t>
  </si>
  <si>
    <t xml:space="preserve">Andel (%) ungdomar på högstadiet eller i gymnasiet på Gotland, </t>
  </si>
  <si>
    <t>som mår bra eller dåligt relaterat till hur de sovit senaste veckan</t>
  </si>
  <si>
    <t>Sovit bra</t>
  </si>
  <si>
    <t xml:space="preserve">Varken sovit bra eller dåligt </t>
  </si>
  <si>
    <t xml:space="preserve">Sovit dåligt </t>
  </si>
  <si>
    <t>Andel (%) ungdomar som känner sig ensamma som uppger att de mår bra eller dåligt,</t>
  </si>
  <si>
    <t xml:space="preserve"> i högstadiet och gymnasiet på Gotland</t>
  </si>
  <si>
    <t>Känner sig ensam</t>
  </si>
  <si>
    <t>Känner sig inte ensam</t>
  </si>
  <si>
    <t xml:space="preserve">Andel (%) ungdomar som  mår bra i relation till om de har någon att prata med om sina innersta känslor, </t>
  </si>
  <si>
    <t xml:space="preserve">i högstadiet och gymnasiet på Gotland </t>
  </si>
  <si>
    <t xml:space="preserve">Har någon att prata med </t>
  </si>
  <si>
    <t xml:space="preserve">Har ingen att prata med </t>
  </si>
  <si>
    <t xml:space="preserve">Andelen (%) ungdomar som mår bra eller dåligt i relation till i vilken grad de är stressade, </t>
  </si>
  <si>
    <t>i högstadiet och gymnasiet på Gotland</t>
  </si>
  <si>
    <t>Andel (%) ungdomar som mår bra eller dåligt i relation till hur de ser på framtiden för sin egen del,</t>
  </si>
  <si>
    <t xml:space="preserve"> i högstadiet och gymnasiet på Gotland </t>
  </si>
  <si>
    <t>Mycket ljust</t>
  </si>
  <si>
    <t>Varken ljust eller mörkt</t>
  </si>
  <si>
    <t>Andel (%) ungdomar som mår bra eller dåligt i relation till hur de ser på framtiden världen i stort,</t>
  </si>
  <si>
    <t>Andel (%)  pågeånde sjukfall (inom sjukförsäkringen) på Gotland och i Riket med diagnoser för anpassningsstörningar och svår stress (F43) av total andel sjukskrivningar</t>
  </si>
  <si>
    <t>Andel  (%) elever i år 1 på gymnasiet som rapporterar bra mående, på Gotland</t>
  </si>
  <si>
    <t>2021/2022</t>
  </si>
  <si>
    <t>VT 2021</t>
  </si>
  <si>
    <t>Wisbygymnasiet enkät VT 2022</t>
  </si>
  <si>
    <t>VT 2022</t>
  </si>
  <si>
    <t>elever åk 4, 8, år 1 gymnasiet</t>
  </si>
  <si>
    <t>Andel (%) ungdomar i år 1 och 3 på gymnasiet på Gotland som mår bra eller dåligt relaterat till vilken könsidentitet de har</t>
  </si>
  <si>
    <t>2000-2010</t>
  </si>
  <si>
    <t>medel per år 2012-2021</t>
  </si>
  <si>
    <r>
      <rPr>
        <i/>
        <sz val="10"/>
        <rFont val="Tahoma"/>
        <family val="2"/>
      </rPr>
      <t>Källa</t>
    </r>
    <r>
      <rPr>
        <sz val="10"/>
        <rFont val="Tahoma"/>
        <family val="2"/>
      </rPr>
      <t xml:space="preserve">: Socialstyrelsen,  X60-X84 Avsiktligt självdestruktiv handling </t>
    </r>
  </si>
  <si>
    <t>Suicid män och kvinnor, antal per 100 000 invånare, Gotland jämfört med riket</t>
  </si>
  <si>
    <t>Antal personer vårdade på sjukhus för självskada eller suicidförsök,  Gotland jämfört med riket</t>
  </si>
  <si>
    <t>Antal personer/100 000 invånader vårdade på sjukhus för självskada eller suicidförsök, Gotland jämfört med riket</t>
  </si>
  <si>
    <t>Källa: Kolada, Elever i åk 9 som är behöriga till yrkesprogram, hemkommun, andel (%)</t>
  </si>
  <si>
    <t>Källa:  Kolada, Ungdomar som är etablerade på arbetsmarknaden eller studerar 2 år efter fullföljd gymnasieutbildning, hemkommun, andel (%)</t>
  </si>
  <si>
    <t>Ungdomar på Gotland som är etablerade på arbetsmarknaden eller studerar 2 år efter fullföljd gymnasieutbildning yrkesprogram, hemkommun, andel (%)</t>
  </si>
  <si>
    <t>Ungdomar på Gotland som är etablerade på arbetsmarknaden eller studerar 2 år efter fullföljd gymnasieutbildning hogskoleförberedande program, hemkommun, andel (%)</t>
  </si>
  <si>
    <t>elever åk 9 och i gymnasiet</t>
  </si>
  <si>
    <t>Riket Totalt</t>
  </si>
  <si>
    <t xml:space="preserve">Gotland flickor </t>
  </si>
  <si>
    <t>Riket flicklor</t>
  </si>
  <si>
    <t xml:space="preserve">Gotland pojkar </t>
  </si>
  <si>
    <t>Riket pojkar</t>
  </si>
  <si>
    <t>Gotland Totalt</t>
  </si>
  <si>
    <t>Riket flickor</t>
  </si>
  <si>
    <t xml:space="preserve">Män Riket </t>
  </si>
  <si>
    <t xml:space="preserve">jämförelse av medelvärden under olika år </t>
  </si>
  <si>
    <t xml:space="preserve">jämförelse av  under olika år </t>
  </si>
  <si>
    <r>
      <t xml:space="preserve">Källa: </t>
    </r>
    <r>
      <rPr>
        <sz val="10"/>
        <color theme="1"/>
        <rFont val="Tahoma"/>
        <family val="2"/>
      </rPr>
      <t>Hälsa på lika villkor, medelvärde år 2020 och 2022</t>
    </r>
  </si>
  <si>
    <t>Källa: Hälsa på lika villkor, medelvärde år 2020 och 2022</t>
  </si>
  <si>
    <t>Män Gotland 
2220, 2022</t>
  </si>
  <si>
    <t>Kvinnor Gotland
2020, 2022</t>
  </si>
  <si>
    <t xml:space="preserve">jämförelse av olika års medelvärden </t>
  </si>
  <si>
    <t>Kvinnor Gotland 
2020, 2022</t>
  </si>
  <si>
    <t>Högt psykiskt välbefinnande</t>
  </si>
  <si>
    <t>Män Gotland 
2020, 2022</t>
  </si>
  <si>
    <t xml:space="preserve">mellan 2018/2020 och 2020/2022. </t>
  </si>
  <si>
    <t>4utv</t>
  </si>
  <si>
    <t>Psykisk påfrestning</t>
  </si>
  <si>
    <t>Uppplevd hälsa</t>
  </si>
  <si>
    <t>1AA</t>
  </si>
  <si>
    <t xml:space="preserve">Upplevd hälsa </t>
  </si>
  <si>
    <t>1AAutv</t>
  </si>
  <si>
    <t>Ingår i uppfölj-ning RUS*</t>
  </si>
  <si>
    <t>4AA</t>
  </si>
  <si>
    <t>4AAutv</t>
  </si>
  <si>
    <t>Länk</t>
  </si>
  <si>
    <t>Nästa uppföljning görs 2024.</t>
  </si>
  <si>
    <t xml:space="preserve">psykisk påfrestning, i åldern 16-84 år </t>
  </si>
  <si>
    <t>33utv</t>
  </si>
  <si>
    <t>1, 2</t>
  </si>
  <si>
    <t xml:space="preserve">Delaktighet (Nöjd-inflytande-index) </t>
  </si>
  <si>
    <t>Anställda som arbetar i yrken som stämmer väl överens med deras utbildning</t>
  </si>
  <si>
    <t>Allvarlig psykisk påfrestning</t>
  </si>
  <si>
    <t>Källa: Hälsa på lika villkor, medelvärde 2020-2022</t>
  </si>
  <si>
    <t xml:space="preserve">Eftergymnasial  utbildning Gotland </t>
  </si>
  <si>
    <t>Förgymnasial utbildning Gotland 
2018, 2020</t>
  </si>
  <si>
    <t>Gymnasial utbildning Gotland 
2018, 2020</t>
  </si>
  <si>
    <t>Eftergymnasial utbildning Gotland 
2018, 2020</t>
  </si>
  <si>
    <t>Förgymnasial utbildning Gotland 
2020, 2022</t>
  </si>
  <si>
    <t>Förgymnasial utbildning Gotland 
2015, 2016, 2018</t>
  </si>
  <si>
    <t>Eftergymnasial utbildning Gotland 
2015, 2016, 2018</t>
  </si>
  <si>
    <t>Gymnasial utbildning Gotland 
2015, 2016, 2018</t>
  </si>
  <si>
    <t>16-84 år utifrån utbildningslängd</t>
  </si>
  <si>
    <t>25-74 år utifrån utbildningslängd</t>
  </si>
  <si>
    <t>medelvärde 2020-2022</t>
  </si>
  <si>
    <t>19*</t>
  </si>
  <si>
    <t>*Skillnaden mellan 16 och 19 med 3 procentandelar visar troligen inte "verklig" skillnad enligt beräkning med konfidensintervall</t>
  </si>
  <si>
    <t>42*</t>
  </si>
  <si>
    <t>*Skillnaden mellan 46 och 42 procent (för övervikt) med 4 procentenheter är inte statistiskt säkerställd enligt beräkning med konfidensintervall.</t>
  </si>
  <si>
    <t>Män Gotland
2020, 2022</t>
  </si>
  <si>
    <t>16Db</t>
  </si>
  <si>
    <t>16Db_utv</t>
  </si>
  <si>
    <t>Andel (%) anställda i befolkningen som arbetar i yrken som stämmer väl överens med deras utbildning</t>
  </si>
  <si>
    <t>som stämmer väl överens med deras utbildning</t>
  </si>
  <si>
    <t xml:space="preserve">Andel (%) kvinnor i befolkningen som arbetar i yrken </t>
  </si>
  <si>
    <t xml:space="preserve">Andel (%) män i befolkningen som arbetar i yrken </t>
  </si>
  <si>
    <t>medelvärde år 2020-2022</t>
  </si>
  <si>
    <t>Utsatt för kränkande behandling</t>
  </si>
  <si>
    <t>31AA</t>
  </si>
  <si>
    <t>Jämförelse av medelvärden</t>
  </si>
  <si>
    <t xml:space="preserve">Andel (%) kvinnor som varit utsatta för kränkande bemötande, i åldern 16-84 år  </t>
  </si>
  <si>
    <t xml:space="preserve">Andel (%) män som varit utsatta för kränkande bemötande, i åldern 16-84 år  </t>
  </si>
  <si>
    <t>34utv</t>
  </si>
  <si>
    <t xml:space="preserve">Andel (%) kvinnor med fysisk aktivitet mindre än 150 minuter i veckan, i åldern 16-84 år  </t>
  </si>
  <si>
    <t>Sitter minst än 10 timmar/dygn</t>
  </si>
  <si>
    <t>Inga skillander.</t>
  </si>
  <si>
    <t xml:space="preserve">Inga skillnader som är statistiskt säkerställda trots att det är 3 procentenheters skillnad mellan vissa mätningar. </t>
  </si>
  <si>
    <t xml:space="preserve">Andel män som snusar är större än andelen kvinnor som snusar, både på Gotland och i riket. </t>
  </si>
  <si>
    <t>Andel män som snusar på Gotland är större jämfört med riket men någon statistiskt säkerställd skillnad ses inte</t>
  </si>
  <si>
    <t>20,22</t>
  </si>
  <si>
    <t>20, 22</t>
  </si>
  <si>
    <t>medelvärde år 2020, 2022</t>
  </si>
  <si>
    <t>Källa: Hälsa på lika villkor,medelvärde 2020 och 2022</t>
  </si>
  <si>
    <t>Upplevelse av stress minskar med stigande ålder.</t>
  </si>
  <si>
    <t xml:space="preserve">Fetma är mindre vanligt i åldersgruppen 16-29 år jämför med i andra åldersgrupper. </t>
  </si>
  <si>
    <t xml:space="preserve">Upplevd dålig tandhälsa är lika vanligt i alla åldersgrupper. </t>
  </si>
  <si>
    <t>Källa: Hälsa på lika villkor, medelvärde 2020, 2022</t>
  </si>
  <si>
    <t>med förgymnasial utbildning.</t>
  </si>
  <si>
    <t xml:space="preserve">Fetma är vanligare bland personer med gymnasial utbildning än bland personer med eftergymnasial utbildning. </t>
  </si>
  <si>
    <t xml:space="preserve">Övervikt är vanligare bland personer med förgymnasial eller gymnasial utbildning än bland personer med eftergymnasial utbildning.  </t>
  </si>
  <si>
    <t>Upplevd någorlunda hälsa minskar med ökande hushållsinkomst.</t>
  </si>
  <si>
    <t xml:space="preserve">Upplevd dålig hälsa är vanligare bland personer med låg hushållsinkomst än bland personer med medel eller </t>
  </si>
  <si>
    <t xml:space="preserve">Psykiskt välbefinnande är vanligare bland personer med medel eller hög hushållsinkomst i jämförelse med personer med låg hushållsinkomst </t>
  </si>
  <si>
    <t xml:space="preserve">Övervikt är vanligast bland personer med medel hushållsinkomst och minst vanligt bland personer med hög hushållsinkomst. </t>
  </si>
  <si>
    <t xml:space="preserve">Andelen personer med fetma ökar med stigande hushållsinkomst. </t>
  </si>
  <si>
    <t>Uppled hälsa</t>
  </si>
  <si>
    <t xml:space="preserve">och upplevelsen av dålig hälsa har ökat bland personer med hög hushållsinkomst. </t>
  </si>
  <si>
    <t>2020,
2022</t>
  </si>
  <si>
    <t>2020, 2022</t>
  </si>
  <si>
    <t>Lågt socialt deltagande är vanligast i åldersgruppen 65-84 år och därefter i gruppen 45-64 år.</t>
  </si>
  <si>
    <t xml:space="preserve">Det är vanligare att personer i åldern 16-29 år saknar socialt stöd jämfört med i andra åldrar. </t>
  </si>
  <si>
    <t>Källa: Hälsa på lika villkor medelvärde 2020 och 2022</t>
  </si>
  <si>
    <t xml:space="preserve">Avsaknar av socialt respektive praktiskt stöd minskar med ökande utbildningslängd.  </t>
  </si>
  <si>
    <t xml:space="preserve">Det är vanligare med låg tillit bland personer med låg eller hög hushållsinkomst  än bland personer med medel hushållsinkomst.  </t>
  </si>
  <si>
    <t xml:space="preserve">Det är vanligare med otrygghet bland personer med låg hushållsinkomst än bland personer med medel eller hög hushållsinkomst.  </t>
  </si>
  <si>
    <t>Källa: Hälsa på lika villkor medelvärde 2020, 2022</t>
  </si>
  <si>
    <t>Lågt socialt deltagande är vanligare på norra Gotland än på södra Gotland och i Visby.</t>
  </si>
  <si>
    <t>Avsaknaden av praktiskt stöd är mindre bland personer på södra Gotland än i Visby och minst på norra Gotland.</t>
  </si>
  <si>
    <t>medelvärde år 2020 och 2022</t>
  </si>
  <si>
    <t xml:space="preserve">Riskbruk av alkohol är vanligast i åldern 16-29 år än i åldersgruppen 45-64 år och minst vanligt i åldrarna 30-44 och 65-84 år. </t>
  </si>
  <si>
    <t>Källa: HLV, medelvärde 2020 och 2022</t>
  </si>
  <si>
    <t xml:space="preserve">Riskbruk av alkohol är vanligare bland personer med gymnasial utbildning än bland </t>
  </si>
  <si>
    <t xml:space="preserve">personer med förgymnasial eller eftergymnasial utbildning. </t>
  </si>
  <si>
    <t xml:space="preserve">Riskbruk av alkohol är vanligare bland personer med medel eller hög hushållsinkomst jämfört med personer med låg hushållsinkomst. </t>
  </si>
  <si>
    <t xml:space="preserve">Det är vanligare att personer sitter mer än 10 timmar/dygn i Visby än på södra Gotland och minst vanligt på norra Gotland. </t>
  </si>
  <si>
    <t xml:space="preserve">Det är vanligare att personer i Visby är fysiskat aktiva minst 150 min/vecka än att personer på norra och södra Gotland är det. </t>
  </si>
  <si>
    <t xml:space="preserve">Det är vanligare med litet intag av frukt och grönsaker bladn personer på norra och södra Gotland jämfört med personer i Visby. </t>
  </si>
  <si>
    <t xml:space="preserve">Det är vanligare att personer röker dagligen norra Gotland jämfört med i Visby och på södra Gotland. </t>
  </si>
  <si>
    <t xml:space="preserve">Sen förra mätningen har daglig rökning minskat bland personer i Visby. </t>
  </si>
  <si>
    <t>Hälsoutfall utifrån födelseland</t>
  </si>
  <si>
    <t>13AA</t>
  </si>
  <si>
    <t>Andel (%) personer med olika hälsoutfall, utifrån födelseland, i åldern 16-84 år</t>
  </si>
  <si>
    <t>Född i Sverige</t>
  </si>
  <si>
    <t>Född i annat land</t>
  </si>
  <si>
    <t>Sociala faktorer utifrån födelseland</t>
  </si>
  <si>
    <t>33GG</t>
  </si>
  <si>
    <t>Född utanför Sverige</t>
  </si>
  <si>
    <t xml:space="preserve">som är födda i Sverige. </t>
  </si>
  <si>
    <t>Andelen personer som inte litar på andra är större bland personer som är födda i annat land än i Sverige jämfört med andelen bland personer</t>
  </si>
  <si>
    <t>Andelen personer med lågt socialt deltagande är större bland personer som är födda i annat land än i Sverige jämfört med andelen bland personer</t>
  </si>
  <si>
    <t xml:space="preserve">Andelen personer som saknar emotionellt stöd  är större bland personer som är födda i Sverige jämfört med andelen bland personer som är födda i annat land. </t>
  </si>
  <si>
    <t>Levnadsvanor utifrån födelseland</t>
  </si>
  <si>
    <t>51A</t>
  </si>
  <si>
    <t>Andel (%) personer med olika levnadsvanor, utifrån födelseland, i åldern 16-84 år</t>
  </si>
  <si>
    <t xml:space="preserve">födda i annat land än Sverige jämfört med bland personer som är födda i Sverige. </t>
  </si>
  <si>
    <t xml:space="preserve">Andelen personer som äter lite frukt och grönsaker, röker eller har riskbruk av alkohol är större bland personer </t>
  </si>
  <si>
    <t xml:space="preserve">i Sverige jämfört med bland personer som är födda födda i annat land än i Sverige. </t>
  </si>
  <si>
    <t>Hälsoutfall utifrån fysisk funktionsförmåga</t>
  </si>
  <si>
    <t>13AAA</t>
  </si>
  <si>
    <t>Andel (%) personer med olika hälsoutfall, fysisk funktionsförmåga, i åldern 16-84 år</t>
  </si>
  <si>
    <t>Full fysisk funktions-förmåga</t>
  </si>
  <si>
    <t>Sociala faktorer utifrån fysisk funktionsförmåga</t>
  </si>
  <si>
    <t>33GGG</t>
  </si>
  <si>
    <t>Full funktions-förmåga</t>
  </si>
  <si>
    <t>Levnadsvanor utifrån funktionsförmåga</t>
  </si>
  <si>
    <t>51AA</t>
  </si>
  <si>
    <t>Andel (%) personer med olika levnadsvanor, fysisk funktionsförmåga, i åldern 16-84 år</t>
  </si>
  <si>
    <t>Full funktions-
förmåga</t>
  </si>
  <si>
    <t xml:space="preserve">Andelen personer som sitter mer än 10 timmar per dygn eller är fysiskt aktiva mindre än 150 min/vecka är större bland personer </t>
  </si>
  <si>
    <t xml:space="preserve">med funktionsnedsättning jämför tmed bland personer med full fysisk funktion. </t>
  </si>
  <si>
    <t>Hälsoutfall utifrån funktionsförmåga</t>
  </si>
  <si>
    <t>13AAAutv</t>
  </si>
  <si>
    <t>Andel (%) personer med olika hälsoutfall, utifrån fysisk funktionsförmåga, i åldern 16-84 år</t>
  </si>
  <si>
    <t>2018,
2020</t>
  </si>
  <si>
    <t>Full funktionsförmåga</t>
  </si>
  <si>
    <t>33GGGutv</t>
  </si>
  <si>
    <t>Andel (%) personer olika sociala faktorer, utifrån fysisk funktionsförmåga, i åldern 16-84 år</t>
  </si>
  <si>
    <t>51AAutv</t>
  </si>
  <si>
    <t>Andel (%) personer med olika levnadsvanor, utifrån fysisk funktionsförmåga, i åldern 16-84 år</t>
  </si>
  <si>
    <t>2018, 2020</t>
  </si>
  <si>
    <t>Fysisk aktivitet &lt;150 min/vecka</t>
  </si>
  <si>
    <t>Stillasittande 10 timmar/dygn</t>
  </si>
  <si>
    <t>med deras utbildning</t>
  </si>
  <si>
    <t>har olika skärmtid efter skolan en vardag, läsåret 2021/2022</t>
  </si>
  <si>
    <t>har olika skärmtid en dag på helgen, läsåret 2021/2022</t>
  </si>
  <si>
    <t>har olika skärmtid efter skolan en dag på helgen, läsåret 2021/2022</t>
  </si>
  <si>
    <t>3-4 timmar</t>
  </si>
  <si>
    <t xml:space="preserve">Andel (%) i årskurs 8  i  Region Gotlands skolor som </t>
  </si>
  <si>
    <t>Förgymnasial utbildning</t>
  </si>
  <si>
    <t>Gymnasialt utbildning</t>
  </si>
  <si>
    <t>Eftergymnasialt utbildning</t>
  </si>
  <si>
    <t xml:space="preserve">Stillasittande har ökat bland personer med förgymnasial utbildning och bland personer med eftergymnasial utbildning. </t>
  </si>
  <si>
    <t xml:space="preserve">bland personer med hög hushållsinkomst. </t>
  </si>
  <si>
    <t xml:space="preserve">Sen förra mätningen har stillasittande ökat bland personer på södra Gotland. </t>
  </si>
  <si>
    <t xml:space="preserve">Sen förra mätningen har låg fysisk aktivtet minskat bland personer i Visby. </t>
  </si>
  <si>
    <t xml:space="preserve">Orosanmälningar </t>
  </si>
  <si>
    <t>2020/2022</t>
  </si>
  <si>
    <t xml:space="preserve">Andel kvinnor med någorlunda hälsa har minskat och andelen med dålig hälsa har ökat mellan 2018/2020 och </t>
  </si>
  <si>
    <t>Andelen kvinnor med fetma ökade mellan 2010/2013 och 2018/2020.</t>
  </si>
  <si>
    <t xml:space="preserve">Andel (%) personer som upplever sin hälsa på olika sätt, </t>
  </si>
  <si>
    <t>Andelen män på Gotland med högt psykiskt välbefinnande har minskat med 3 procentenheter</t>
  </si>
  <si>
    <t xml:space="preserve">Psykiskt välbefinnande ökar och allvarlig psykisk påfrestning minskar med stigande ålder. </t>
  </si>
  <si>
    <t xml:space="preserve">Allvarlig psykisk påfrestning är vanligare bland personer med låg hushållikomst än bland personer med medel eller hög hushållsinkomst. </t>
  </si>
  <si>
    <t>Oro, ångest, ängslan</t>
  </si>
  <si>
    <t>4AAA</t>
  </si>
  <si>
    <t xml:space="preserve">Resultat för psykisk påfresting från Hälsa på Lika Villkor 2022 se flik 4 AA </t>
  </si>
  <si>
    <t>Oro/ängsla/ångest</t>
  </si>
  <si>
    <t xml:space="preserve">Lätta besvär </t>
  </si>
  <si>
    <t>Svåra besvär</t>
  </si>
  <si>
    <t>Andel (%) kvinnor med oro/ängslan/ångest, i åldern 16-84 år</t>
  </si>
  <si>
    <t>Andel (%) män med oro/ängslan/ångest, i åldern 16-84 år</t>
  </si>
  <si>
    <t xml:space="preserve">Svåra besvär </t>
  </si>
  <si>
    <t>4AAAutv</t>
  </si>
  <si>
    <t xml:space="preserve">Både lättare och svårare besvär är vanligare bland kvinnor än bland män. </t>
  </si>
  <si>
    <t xml:space="preserve">Oro/ångest/ängslan - lätta besvär </t>
  </si>
  <si>
    <t xml:space="preserve">Oro/ångest/ängslan - svåra besvär </t>
  </si>
  <si>
    <t xml:space="preserve">Lättare oro/ångest/ängslan </t>
  </si>
  <si>
    <t xml:space="preserve">Svårare oro/ångest/ängslan </t>
  </si>
  <si>
    <t>13AAutv</t>
  </si>
  <si>
    <t>Födelseland</t>
  </si>
  <si>
    <t xml:space="preserve">Sverige </t>
  </si>
  <si>
    <t>Annat land</t>
  </si>
  <si>
    <t>33GGutv</t>
  </si>
  <si>
    <t>51Autv</t>
  </si>
  <si>
    <t>Sverige</t>
  </si>
  <si>
    <t xml:space="preserve">Andel män med nedsatt psykiskt välbefinnande har ökat över tid sedan 2009. </t>
  </si>
  <si>
    <t xml:space="preserve">Andel män med lättare ångest har ökat sedan förra mätningen medan andel män med svårare ångest har minskat. </t>
  </si>
  <si>
    <t xml:space="preserve">Lättare oro/ångest/ängslan minskar med stigande ålder. </t>
  </si>
  <si>
    <t>Psykisk hälsa</t>
  </si>
  <si>
    <t>Sedan förra mätningen har andelen med upplevd bra hälsa ökat i gruppen 65-84 år.</t>
  </si>
  <si>
    <t xml:space="preserve">Sedan förra mätningen har andelen med någorlunda hälsa ökat i gruppen 30-44 år och upplevd dålig hälsa har ökat i gruppen 16-29 år. </t>
  </si>
  <si>
    <t xml:space="preserve">Sedan förra mätningen har andelen med fetma ökat i gruppen 30-44 år. </t>
  </si>
  <si>
    <t xml:space="preserve">Sedan förra mätningen har dålig tandhälsa ökat i gruppen 16-29 år . </t>
  </si>
  <si>
    <t xml:space="preserve">Sedan förra mätningen har svårare oro/ångest/änglan minskat  i åldersgruppen  16-29 år </t>
  </si>
  <si>
    <t xml:space="preserve">Det är vanligare med sjävupplevs stress bland kvinnor är bland män. </t>
  </si>
  <si>
    <t xml:space="preserve">Utsatt för kräningningar </t>
  </si>
  <si>
    <t>Utsatt för kränkning</t>
  </si>
  <si>
    <t xml:space="preserve">Utsatt för kränkande behandling </t>
  </si>
  <si>
    <t xml:space="preserve">Mellan 2018/2020 och 2020/2022 har tilliten bland män ökat. </t>
  </si>
  <si>
    <t xml:space="preserve">Det är vanligare att personer i åldern 16-29 år blivit kränkande bemött och näst vanligast i åldrarna 30-44 år </t>
  </si>
  <si>
    <t xml:space="preserve">respektive 45-65 är och minst vanligt i åldrarna 65-84 år. </t>
  </si>
  <si>
    <t xml:space="preserve">Sedan förra mätningen har sociala deltagandet minskat i alla åldersgrupper. </t>
  </si>
  <si>
    <t xml:space="preserve">Sedan förra mätningen har tilliten minskat i åldersgruppen 16-29 år men ökat i åldersgrupperna 30-44 och 45-64 år. </t>
  </si>
  <si>
    <t>tid</t>
  </si>
  <si>
    <t xml:space="preserve">Sedan förra mätningen har tilliten ökat bland personer med eftergymnasial utbildning. </t>
  </si>
  <si>
    <t xml:space="preserve">Sedan förra mätningen har social deltagandet minskat i alla grupper. </t>
  </si>
  <si>
    <t xml:space="preserve">Sedan förra mätningen har otrygghet blivit vanligare bland personer med förgymnasial utbildning </t>
  </si>
  <si>
    <t>Sedan förra mätningen har tilliten ökat bland personer med låg hushållsinkomst men minskat bland personer med hög hushållsinkomst.</t>
  </si>
  <si>
    <t xml:space="preserve">Sedan  förra mätningen har sociala deltagande minskat i alla grupper. </t>
  </si>
  <si>
    <t>Sedan  förra mätningen har otryggheten ökat bland personer med låg hushållsinkomst.</t>
  </si>
  <si>
    <t xml:space="preserve">Utsatthet för kränkande behandling är mindre vanligt på södra Gotland jämfört med i Visby. </t>
  </si>
  <si>
    <t xml:space="preserve">Sedan förra mätningen har utsatthet för kränkande behandling minskat bland personer på norra och södra Gotland. </t>
  </si>
  <si>
    <t xml:space="preserve">Utsatthet för kränkande behandling är vanligare bland personer födda iannat land jämfört med bladn personer födda i Sverige. </t>
  </si>
  <si>
    <t xml:space="preserve">Sedan förra mätningen har andelen personer som utsatts för kränkande bemötande minskat, både bland personer med och </t>
  </si>
  <si>
    <t>Norra/östra
Gotland</t>
  </si>
  <si>
    <t>Lättare oro/ångest/ängslan är valigare bland personer med låg hushållinkomst jämfört med bladn personer med medel eller hög hushållsinkomst.</t>
  </si>
  <si>
    <t xml:space="preserve">Psykisk hälsa </t>
  </si>
  <si>
    <t xml:space="preserve">Psykiskt välbefinnande är vanligare bland personer med full fysisk funktionsförmåga än bland personer med nedsatt funktionsförmåga. </t>
  </si>
  <si>
    <r>
      <t xml:space="preserve">medelvärde </t>
    </r>
    <r>
      <rPr>
        <b/>
        <u/>
        <sz val="10"/>
        <color theme="0"/>
        <rFont val="Tahoma"/>
        <family val="2"/>
      </rPr>
      <t>år 2018 och 2020</t>
    </r>
  </si>
  <si>
    <t xml:space="preserve">Sedan förra mätningen har andelen personer födda i annat land som äter lite frukt och grönsaker ökat. </t>
  </si>
  <si>
    <t xml:space="preserve">Sedan förra mätningen har fysiska aktiviteten ökat hos både personer födda i Sverige och i andra länder. </t>
  </si>
  <si>
    <t>Norra/Östra Gotland</t>
  </si>
  <si>
    <t xml:space="preserve">Sedan förra mätningen har otryggheten ökat bland personer som är födda utanför Sverige. </t>
  </si>
  <si>
    <t xml:space="preserve">Sedan förra mätningen har utsatthet för kränkande bemötande minskat både bland personer födda i annat land och i Sverige. </t>
  </si>
  <si>
    <t xml:space="preserve">Sedan förra mätningen har andelen personer som varit utsatt för kränkande bemötande minskat i åldern 16-29 år, 33-44 år och 45-64 år. </t>
  </si>
  <si>
    <t xml:space="preserve">Sedan förra mätningen har kränkande bemötande blivit mindre vanligt i alla grupper utifrån hushållsinkomst. </t>
  </si>
  <si>
    <t xml:space="preserve">Låg fysisk aktivitet har minskat bland personer med gymnasial utbildning. </t>
  </si>
  <si>
    <t xml:space="preserve">Norra/Östra Gotland </t>
  </si>
  <si>
    <t xml:space="preserve">Sedan förra mätningen har daglig rökning har ökat bland personer med full funktionsförmåga. </t>
  </si>
  <si>
    <t xml:space="preserve">Sedan förra mätningen har låg fysisk aktivitet minskat bladn personer med utan funktionsnedsättning.  </t>
  </si>
  <si>
    <t>Stillasittandeminst 10 timmar/dygn</t>
  </si>
  <si>
    <t>Sociala faktorer utifrån funktionsförmåga</t>
  </si>
  <si>
    <t>Vad visar siffrorna?*</t>
  </si>
  <si>
    <t>Det är lika vanligt att män och kvinnor upplever att de har bra hälsa.</t>
  </si>
  <si>
    <t xml:space="preserve">Det är vanligare att kvinnor upplever att de har dålig hälsa än att män som gör det.  </t>
  </si>
  <si>
    <t xml:space="preserve">*Utifrån att resultatet baseras på cirka 2000 enkäter görs antagandet att en skillnad på mindre </t>
  </si>
  <si>
    <t xml:space="preserve">Andel (%) personer totalt och kvinnor respektive män på Gotland som upplever sin hälsa på olika sätt, i åldern 16-84 år  </t>
  </si>
  <si>
    <t xml:space="preserve">           </t>
  </si>
  <si>
    <t xml:space="preserve">än 3 procentenheter troligen inte visar en verklig skillnad utan beror på slumpen i mätningen. </t>
  </si>
  <si>
    <t xml:space="preserve">Det finns ingen skillnad mellan kvinnor och män. </t>
  </si>
  <si>
    <t>*Utifrån att resultatet baseras på cirka 2000 enkäter görs antagandet att en skillnad på mindre</t>
  </si>
  <si>
    <t>3 procentenheter troligen inte visar en verklig skillnad utan beror på slumpen i mätningen.</t>
  </si>
  <si>
    <t xml:space="preserve">Andel (%) persober på Gotland med dålig tandhälsa, </t>
  </si>
  <si>
    <t xml:space="preserve">Andel (%) personer totalt och kvinnor respektive män på Gotland som upplever sin tandhälsa som dålig i åldern 16-84 år  </t>
  </si>
  <si>
    <t xml:space="preserve">Andel (%) personer totalt och kvinnor respektive män på Gotland med psykiskt välbefinnande, i åldern 16-84 år  </t>
  </si>
  <si>
    <t xml:space="preserve">Andel (%) personer på Gotland med </t>
  </si>
  <si>
    <t xml:space="preserve">Andel (%) personer totalt och kvinnor respektive män på Gotland med allvarlig psykisk påfrestning, i åldern 16-84 år  </t>
  </si>
  <si>
    <t>än 3 procentenheter troligen inte visar en verklig skillnad utan beror på slumpen i mätningen.</t>
  </si>
  <si>
    <t xml:space="preserve">Andel (%) personer med </t>
  </si>
  <si>
    <t xml:space="preserve">Andel (%) personer totalt och kvinnor respektive män på Gotland med oro/ångest/ängslan, i åldern 16-84 år  </t>
  </si>
  <si>
    <t>Vad visar siffrorna?</t>
  </si>
  <si>
    <t xml:space="preserve">oro/ängslan/ångest, i åldern 16-84 år </t>
  </si>
  <si>
    <t>Vad visar sifforna?*</t>
  </si>
  <si>
    <t xml:space="preserve">Andel (%) personer på Gotland som känner sig </t>
  </si>
  <si>
    <t xml:space="preserve">Andel (%)  personer totalt och kvinnor respektive kvinnor och män på Gotland som känner sig stressade, i åldern 16-84 år  </t>
  </si>
  <si>
    <t>medel 10 år 2013-2022</t>
  </si>
  <si>
    <t>Källa: Hälsa på lika villkor, medelvärde 2020 och 2022</t>
  </si>
  <si>
    <t>Vad visar siffrorna? *</t>
  </si>
  <si>
    <t xml:space="preserve">Det är vanligare med övervikt bland män än bland kvinnor. </t>
  </si>
  <si>
    <t xml:space="preserve">Andel (%) personer totalt och kvinnor respektive män på Gotland med övervikt och fetma, i åldern 16-84 år  </t>
  </si>
  <si>
    <t xml:space="preserve">Det är lika vanligt med fetma bladn män och kvinnor. </t>
  </si>
  <si>
    <t xml:space="preserve">Andel (%) personer på Gotland  med övervikt och fetma, </t>
  </si>
  <si>
    <t xml:space="preserve">En liten skillnad i procentenheter motsvarar litet antal barn så tolkningar behöver göras med försiktighet. 
</t>
  </si>
  <si>
    <t xml:space="preserve">Resultaten för 2022 baseras på mätning av 96% av alla 4-åringar på Gotland. </t>
  </si>
  <si>
    <t>Någon förändring över tid kan inte ses.</t>
  </si>
  <si>
    <t>Andel (%) kvinnor på Gotlandsom upplever sin hälsa på olika sätt, i åldern 16-84 år</t>
  </si>
  <si>
    <t>Andel (%) män på Gotland som upplever sin hälsa på olika sätt, i åldern 16-84 år</t>
  </si>
  <si>
    <t>troligen inte visar en verklig skillnad utan beror på slumpen i mätningen.</t>
  </si>
  <si>
    <t>Andel (%) kvinnor på Gotland som upplever sin tandhälsa som dålig, i åldern 16-84 år</t>
  </si>
  <si>
    <t>Vad visarsiffrorna?*</t>
  </si>
  <si>
    <t>Andel (%) kvinnor på Gotland med högt psykiskt välbefinnande , i åldern 16-84 år</t>
  </si>
  <si>
    <t xml:space="preserve">Andelen män med lättare besvär har ökat sedan förra mätningen medan andelen män med </t>
  </si>
  <si>
    <t xml:space="preserve">svårare besvär har minskat. </t>
  </si>
  <si>
    <t xml:space="preserve">än 3 procentenheter (eller 1 procentenhet om resultatet är 5% eller mindre) </t>
  </si>
  <si>
    <t xml:space="preserve">Allvarlig psykisk  påfresting, upplevelse oro/ängslan/ångest och upplevelse av stress är vanligare bland kvinnor än bland män. </t>
  </si>
  <si>
    <t xml:space="preserve">Övervikt är vanligare bland män än bland kvinnor. </t>
  </si>
  <si>
    <t xml:space="preserve">*Utifrån att resultatet baseras på cirka 2000 enkäter görs antagandet att en skillnad på mindre
</t>
  </si>
  <si>
    <t xml:space="preserve">Fetma är lika vanligt bland kvinnor som bland män. </t>
  </si>
  <si>
    <t xml:space="preserve">Vad visar siffrorna?* </t>
  </si>
  <si>
    <t xml:space="preserve">Upplevd dålig hälsa är mindre vanligt i åldersgruppen 30-44 år än i övriga åldersgrupper. </t>
  </si>
  <si>
    <t xml:space="preserve">Lättare oro/ångest/ängslan är vanligast i åldersgruppen 30-44 år och näst vanligast i åldern 16-29 år, och minskar sedan med stigande ålder. </t>
  </si>
  <si>
    <t xml:space="preserve">Övervikt ökar med stigande ålder, upp till 45-65 år. Det är dock mindre vanlig i åldersgruppen 65-84 år jämfört med i åldersgruppen 45-65 år. </t>
  </si>
  <si>
    <t xml:space="preserve">Upplevd dålig hälsa är mindre vanligt bland personer med eftergymnasial utbildning än bland personer med kortare utbildning. </t>
  </si>
  <si>
    <t xml:space="preserve">Psykiskt välbefinnande är vanligare bland personer med gymnasial eller eftergymnasial utbildning jämfört med bland personer </t>
  </si>
  <si>
    <t xml:space="preserve">Allvarlig psykisk påfrestning är vanligare bland personer med eftergymnasial utbildning än bland personer med förgymnasial utbildning. </t>
  </si>
  <si>
    <t>Upplevd stress är vanligare bland personer med eftergymnasial utbildning än bland personer med förgymnasial eller gymnasial utbildning.</t>
  </si>
  <si>
    <t xml:space="preserve">Lättre oro/ångest/ängslan är vanligare bland personer med eftergymnasial utbildning jämfört med bland personer med gymnasial utbilding. </t>
  </si>
  <si>
    <t xml:space="preserve">Dålig tandhälsa är vanligare bland personer med gymnasial utbildning än bland personer som har kortare eller längre utbildning. </t>
  </si>
  <si>
    <t>Vad visar siffrona?*</t>
  </si>
  <si>
    <t>Övervikt/fetma</t>
  </si>
  <si>
    <t xml:space="preserve">Upplevd dålig tandhälsa är lika vanligt bland kvinnor som bland män. </t>
  </si>
  <si>
    <t xml:space="preserve">Psykiskt välbefinnande är vanligare på norra/östra Gotland jämfört med bland personer i Visby. </t>
  </si>
  <si>
    <t xml:space="preserve">Lättare oro/ångest/ängslan är vanligare bland personer i Visby än bland personer på norra/östra eller södra Gotland. </t>
  </si>
  <si>
    <t>Upplevs dålig hälsa är vanligare bland personer på norra/östra Gotland än bland personer i Visby.</t>
  </si>
  <si>
    <t xml:space="preserve">Upplevd stress är vanligare bland personer på Södra Gotland än bland personer i Visby. </t>
  </si>
  <si>
    <t xml:space="preserve">Övervikt och fetma är vanligare bland personer på norra/östra och södra Gotland än bland personer i Visby. </t>
  </si>
  <si>
    <t>Vad säger siffrorna?</t>
  </si>
  <si>
    <t xml:space="preserve">Upplevelse av någorlunda hälsa är vanligare bland personer födda utanför Sverige än bland personer födda i Sverige. </t>
  </si>
  <si>
    <t xml:space="preserve">Upplevd dålig hälsa är vanligare bland personer födda i Sverige än bland personer födda utanför Sverige. </t>
  </si>
  <si>
    <t xml:space="preserve">Lättare och svårare oro/ångest/ängslan är vanligare bland personer födda i Sverige jämfört medbland  personer födda i andra länder. </t>
  </si>
  <si>
    <t xml:space="preserve">Upplevd stress är vanligare bland personer födda utanför Sverige än bland personer födda i Sverige. </t>
  </si>
  <si>
    <t xml:space="preserve">Fetma är vanligare bland personer födda i Sverige än bland personer födda utanför Sverige. </t>
  </si>
  <si>
    <t xml:space="preserve">Upplevd bra hälksa är lika vanligt bland kvinnor dom bland män. </t>
  </si>
  <si>
    <t xml:space="preserve">Upplever dålig hälsa är vanligare bland kvinnor än bland män. </t>
  </si>
  <si>
    <t xml:space="preserve">Andel (%)  kvinnor och män med olika hälsoutfall på Gotland, i åldern 16-84 år  </t>
  </si>
  <si>
    <t>Andel (%) personer med olika hälsoutfall på Gotland, vid olika hushållsinkomst, i åldern 16-84 år</t>
  </si>
  <si>
    <t xml:space="preserve">Psykiskt hälsa </t>
  </si>
  <si>
    <t>Upplevd bra hälsa</t>
  </si>
  <si>
    <t>Upplevd bra hälsa är vanligare bland personer i Visby än bland personer på norra/östra och södra Gotland</t>
  </si>
  <si>
    <t xml:space="preserve">Det finns ingen skilland i andel personer med allvarlig psykisk påfrestning utifrån bostadsort. </t>
  </si>
  <si>
    <t xml:space="preserve">Det finns ingen skilland i andel personer med dålig tandhälsa utifrån bostadsort. </t>
  </si>
  <si>
    <t>Självskattad hälsa är sämre bland personer med funktionsnedsättning  jämfört med personer som har full fysisk funktionsförmåga</t>
  </si>
  <si>
    <t xml:space="preserve">än bland personer med full fysisk funktionsförmåga. </t>
  </si>
  <si>
    <t>Allvarlig psykisk påfrestning, lättare och svårare oro/ångest/ängslan och stress är vanligare bland personer mer funktionsnedsättning</t>
  </si>
  <si>
    <t xml:space="preserve">Upplevd stress är vanligare bland personer med funktionsnedsättning än bland personer som har full fysisk funktionsförmåga. </t>
  </si>
  <si>
    <t>Fetma är vanligare bland personer med funktionsnedsättning än bland personer med full fysisk funktionsförmåga.</t>
  </si>
  <si>
    <t xml:space="preserve">Övervikt är är vanligare bland personer med full fysisk funktionsfömåga än bland personer med funktionsnedsättning. </t>
  </si>
  <si>
    <t>Andel (%) personer med olika hälsoutfall på Gotland, vid olika åldrar mellan 16-84 år, jämförelse över tid</t>
  </si>
  <si>
    <t>Andel (%) kvinnor och män med olika hälsoutfall på Gotland, i åldern 16-84 år, jämförelse över tid</t>
  </si>
  <si>
    <t xml:space="preserve">Sedan förra mätningen har lättare oro/ångest/änglan har ökat i åldergrupperna 30-44 år och 45-64 år </t>
  </si>
  <si>
    <t>Andel (%) personer med olika hälsoutfall på Gotland, vid olika utbildningsnivå, jämförelse över tid</t>
  </si>
  <si>
    <t xml:space="preserve">någorlunda hälsa ökat i samma grupp. </t>
  </si>
  <si>
    <t xml:space="preserve">Sedan förra mätningen har andel personer med eftergymnasial utbildning och dålig hälsa minskat medan andelen med </t>
  </si>
  <si>
    <t xml:space="preserve">Sedan förra mätningen har fetma blivit vanligare bland personer med eftergymnasial utbildning.  </t>
  </si>
  <si>
    <t>Andel (%) personer med olika hälsoutfall på Gotland, vid olika hushållsinkomst, i åldern 16-84 år, jämförelse över tid</t>
  </si>
  <si>
    <t xml:space="preserve">Sedan förra mätningen har upplevelse av någorlunda hälsa minskat bland personer med låg hushållsinkomst </t>
  </si>
  <si>
    <t xml:space="preserve">Sedan förra mätningen har andelen personer med hög hushållsinkomst och övervikt respektive fetma minskat. </t>
  </si>
  <si>
    <t xml:space="preserve">Sedan förra mätningen har andelen personer med låg hushållsinkomst och fetma har ökat. </t>
  </si>
  <si>
    <t xml:space="preserve">Sedan förra mätningen har andelen personer med hög hushållsinkomst och upplevd dålig tandhälsa ökat. </t>
  </si>
  <si>
    <t>Andel (%) personer med olika hälsoutfall, bosatta på olika delar av Gotland, i åldern 16-84 år, jämförelse över tid</t>
  </si>
  <si>
    <t xml:space="preserve">Sedan förra mätningen har upplevt dålig tandhälsa blivit vanligare bland personer på södra Gotland. </t>
  </si>
  <si>
    <t xml:space="preserve">Sedan förra mätningen har andel personer med upplevd bra hälsa minskat på södra Gotland. </t>
  </si>
  <si>
    <t>Någorlunda</t>
  </si>
  <si>
    <t>Andel (%) personer som upplever sin hälsa på olika sätt på Gotland, i åldern 25-74 år, utifrån olika utbildningslängd</t>
  </si>
  <si>
    <t>Bra</t>
  </si>
  <si>
    <t xml:space="preserve">Dålig </t>
  </si>
  <si>
    <t>Gymnasial utbildning Gotland 2020,2022</t>
  </si>
  <si>
    <t>Andel (%) personer på Gotland som upplever sin hälsa bra, i åldern 25-74 år, utifrån olika utbildningslängd</t>
  </si>
  <si>
    <t xml:space="preserve">med förgymnasial utbildning och vanligast bland personer med eftergymnasial utbildning. </t>
  </si>
  <si>
    <t>Det är vanligare med själskattad bra hälsa och mindre vanligt med upplevd dålig hälsa bland personer</t>
  </si>
  <si>
    <t xml:space="preserve">Det är vanligare med upplevd någorlunda hälsa bland personer med förgymnasial utbildning jämfört </t>
  </si>
  <si>
    <t xml:space="preserve">med bland personer med längre utbildning. </t>
  </si>
  <si>
    <t xml:space="preserve">Sedan förra mätningen har upplever stress ökat bland personer på södra Gotland. </t>
  </si>
  <si>
    <t xml:space="preserve">Sedan förra mätningen har självupplevd bra hälsa har blivit mindre vanligt bland personer som är födda utanför Sverige. </t>
  </si>
  <si>
    <t xml:space="preserve">Sedan förra mätningen har fetma blivit minsre vanligt bland personer födda utanför Sverige. </t>
  </si>
  <si>
    <t xml:space="preserve">Sedan förra mätningen har det blivit vanligare med lättare ångest bland personer som är födda utanför Sverige </t>
  </si>
  <si>
    <t xml:space="preserve">samtidigt som svårare ångest blivit mindre vanligt i samma grupp. </t>
  </si>
  <si>
    <t>Gotland, vid olika mätningar</t>
  </si>
  <si>
    <t>Vad säger siffrorna?*</t>
  </si>
  <si>
    <t xml:space="preserve">Sendan förra mätningen upplevd någorlunda hälsa blivit mindre vanligt bland personer med funktionsnedsättning. </t>
  </si>
  <si>
    <t xml:space="preserve">Sedan förra mätningen har övervikt blivit mindre vanligt bland personer med funktionsnedsättning. </t>
  </si>
  <si>
    <t xml:space="preserve">Sendan förra mätningen upplevd dålig hälsa blivit vanligare bland personer utan funktionsnedsättning. </t>
  </si>
  <si>
    <t xml:space="preserve">än 3 procentenheter (eller 1 procentenhet om resultatet är 5% eller mindre) troligen </t>
  </si>
  <si>
    <t>inte visar en verklig skillnad utan beror på slumpen i mätningen.</t>
  </si>
  <si>
    <t>Arbetslöshet</t>
  </si>
  <si>
    <t>16FF</t>
  </si>
  <si>
    <r>
      <t>Andel (%) öppet arbetslösa och i program, på Gotland , i å</t>
    </r>
    <r>
      <rPr>
        <b/>
        <sz val="13"/>
        <rFont val="Calibri"/>
        <family val="2"/>
        <scheme val="minor"/>
      </rPr>
      <t>ldrarna 16-65 år</t>
    </r>
  </si>
  <si>
    <t>Källa: Arbetsförmedlingen Gotland</t>
  </si>
  <si>
    <t>Långtidsarbetslöshet 15-74 år, årsmedelvärde, andel (%) av arbetslösa</t>
  </si>
  <si>
    <t>Gotland totalt</t>
  </si>
  <si>
    <t>Riket totalt</t>
  </si>
  <si>
    <t>30B</t>
  </si>
  <si>
    <t>Antal orosanmälningar, barn och unga 0-20 år, exkl. beroendeenheten</t>
  </si>
  <si>
    <t>Källa: Socialförvaltningen</t>
  </si>
  <si>
    <t>Antal inkomna orosanmälningar, uppdelat på orsak (barn och unga)</t>
  </si>
  <si>
    <t>Kriminalitet</t>
  </si>
  <si>
    <t>Missbruk ungdom</t>
  </si>
  <si>
    <t>Missbruk förälder</t>
  </si>
  <si>
    <t>Oro barn/ungdom</t>
  </si>
  <si>
    <t>Psykisk ohälsa</t>
  </si>
  <si>
    <t>Skolproblem</t>
  </si>
  <si>
    <t>Våld</t>
  </si>
  <si>
    <t>Övrigt</t>
  </si>
  <si>
    <t>Antal individer inkomna orosanmälningar, barn och unga 0-20 år, exkl. beroendeenheten</t>
  </si>
  <si>
    <t xml:space="preserve">Det är vanligare att kvinnor upplever otrygghet än att män gör det. </t>
  </si>
  <si>
    <t xml:space="preserve">Andel (%) personer på Gotland som upplever otrygghet, </t>
  </si>
  <si>
    <t xml:space="preserve">Vad visar sifforna?* </t>
  </si>
  <si>
    <t xml:space="preserve">Här har dessutom ytterligare statistiska beräkningar gjorts som visar att även de </t>
  </si>
  <si>
    <t xml:space="preserve">skillnader som finns på 3 procentenheter troligtvis beror på slumpen och inte påvisar en verklig förändring. </t>
  </si>
  <si>
    <t>Mellan 2012-2015 och 2018/2020 har andelen kvinnor som upplever otrygghet ökat med 9 procentenheter.</t>
  </si>
  <si>
    <t xml:space="preserve">Det är inte någon skilland över tid. </t>
  </si>
  <si>
    <t>Det är vanligare att kvinnor blivit utsatt för kränkande bemötande</t>
  </si>
  <si>
    <t xml:space="preserve">än att män har blivit det. </t>
  </si>
  <si>
    <t xml:space="preserve">Andel (%) personer på Gotland som varit utsatta för kränkande bemötande, i åldern 16-84 år  </t>
  </si>
  <si>
    <t>Källa: Hälsa på lika villkor medelvärde år 2020 och 2022</t>
  </si>
  <si>
    <t>behandling</t>
  </si>
  <si>
    <t xml:space="preserve">Andel (%) personer på Gotland som blivit utsatta för kränkande </t>
  </si>
  <si>
    <t>Andelen har minskat bland män mellan 2018/2020 och 2020/2022.</t>
  </si>
  <si>
    <t>Andelen har minskat bland kvinnor mellan 2018/2020 och 2020/2022.</t>
  </si>
  <si>
    <t xml:space="preserve">Andel (%) personer med låg tillit på Gotland, </t>
  </si>
  <si>
    <t>Det är likan vanligt med låg tillit till andra människor</t>
  </si>
  <si>
    <t xml:space="preserve">bladn kvinnor och män. </t>
  </si>
  <si>
    <t xml:space="preserve">Det är ingen skillnad över tid. </t>
  </si>
  <si>
    <t xml:space="preserve">Det är lika vanligt med lågt socialt deltagande bland kvinnor som bland män. </t>
  </si>
  <si>
    <t>Andel (%) personer på Gotland med lågt socialt deltagande</t>
  </si>
  <si>
    <t>Andel personer på Gotland med lågt socialt deltagande,</t>
  </si>
  <si>
    <t>jämförelse av medelvärden över tid</t>
  </si>
  <si>
    <t xml:space="preserve">Det är vanligare att män saknar socialt än att kvinnor gör det. </t>
  </si>
  <si>
    <t>Andel (%) personer på Gotland som saknar socialt stöd,</t>
  </si>
  <si>
    <t xml:space="preserve">Det är ingen skilland över tid. </t>
  </si>
  <si>
    <t xml:space="preserve">Det är lika vanligt att kvinnor och män saknar praktiskt stöd. </t>
  </si>
  <si>
    <t xml:space="preserve">Andel (%) personer på Gotland som saknar praktiskt stöd, i åldern 16-84 år  </t>
  </si>
  <si>
    <t xml:space="preserve">Andel (%) personer på Gotlandsom saknar </t>
  </si>
  <si>
    <t xml:space="preserve">Det är vanligare att kvinnor upplever otrygghet och kränkning än att män gör det. </t>
  </si>
  <si>
    <t xml:space="preserve">Det är vanligare att män saknar socialt stöd än att kvinnor gör det. </t>
  </si>
  <si>
    <t xml:space="preserve">Sedan förra mätningen har andelen personer med lågt socialt deltagande ökat, både bland kvinnor och bland män. </t>
  </si>
  <si>
    <t xml:space="preserve">Sedan förra mätningen har andelen män som litar på andra ökat. </t>
  </si>
  <si>
    <t xml:space="preserve">Mellan 2015/2016/2018 och 2018/2020 ökade andelen kvinnor och män som varit utsatta för kränkande bemötande. </t>
  </si>
  <si>
    <t xml:space="preserve">Mellan 2018/2020 och 2020/2022 minskade andelen igen bland både män och kvinnor. </t>
  </si>
  <si>
    <t>Källa: Hälsa på Lika Villkor, medelvärde 2020 och 2022</t>
  </si>
  <si>
    <t xml:space="preserve">Upplevelsen av otrygghet är vanligare bland personer med eftergymnasial utbildning än bland personer med kortare utbildning. </t>
  </si>
  <si>
    <t xml:space="preserve">Andelen personer som blivit utsatta för kränkande bemötande är större bland de som har eftergymnasial utbildning jämfört </t>
  </si>
  <si>
    <t xml:space="preserve">med bland personer med kortare utbildning. </t>
  </si>
  <si>
    <t>Andel (%) kvinnor och män på Gotland med olika sociala faktorer, i åldern 16-84 år, utifrån olika åldersgrupper</t>
  </si>
  <si>
    <t>Andel (%) kvinnor och män på Gotland med olika sociala faktorer , vid olika utbildningslängd, i åldern 16-84 år</t>
  </si>
  <si>
    <t>Gotland, vid olika mätningar över tid</t>
  </si>
  <si>
    <t xml:space="preserve">Sedan förra mätningen har andelen personer som blivit utsatta för kränkande bemötande minskat, bland </t>
  </si>
  <si>
    <t xml:space="preserve">personer med gymnasial och eftergymnasial utbildning. </t>
  </si>
  <si>
    <t>Andel (%) kvinnor och män på Gotland med olika sociala faktorer, utifrån olika hushållsinkomst, i åldern 16-84 år</t>
  </si>
  <si>
    <t xml:space="preserve">*Utifrån att resultatet baseras på cirka 2000 enkäter görs antagandet att en skillnad på mindre
än 3 procentenheter 
</t>
  </si>
  <si>
    <t xml:space="preserve">Utsatthet för kränkande behandling är mindre vanligt bland personer med låg hushållsinkomst jämfört med bland personer </t>
  </si>
  <si>
    <t>med hög hushållsinkomst.</t>
  </si>
  <si>
    <t xml:space="preserve">Sedan förra mätningen har tilliten ökat på norra Gotland och i Visby så att det nu inte finns någon skilland utifrån bostadsort. </t>
  </si>
  <si>
    <t xml:space="preserve">Sedan förra mätningen har sociala deltagandet minskat över hela ön. </t>
  </si>
  <si>
    <t xml:space="preserve">Andelen personer som saknar praktiskt stöd  är större bland personer som är födda i annat land än Sverige jämfört med andelen bland personer som är födda i Sverige. </t>
  </si>
  <si>
    <t>Andel (%) personer på Gotland med olika sociala faktorer, utifrån fysisk funktionsförmåga, i åldern 16-84 år</t>
  </si>
  <si>
    <t>Andel (%) personer på Gotland med olika sociala faktorer, utifrån födelseland, åldern 16-84 år</t>
  </si>
  <si>
    <t xml:space="preserve">Andelen personer som inte litar på andra, är otrygga och har dålig socialt deltagande och </t>
  </si>
  <si>
    <t xml:space="preserve">med bland personer som har full fysisk funktionsförmåga. </t>
  </si>
  <si>
    <t xml:space="preserve">som är utsatta för kränkningar är större bland personer med funktionsnedstättning jämfört </t>
  </si>
  <si>
    <t xml:space="preserve">Sedan förra mätningen har andelen personer med lågt socialt deltagande ökat både bland personer med och utan funktionsnedsättning. </t>
  </si>
  <si>
    <t xml:space="preserve">utan fysisk funktionsnedsättning </t>
  </si>
  <si>
    <t>Andel (%) personer olika sociala faktorer på Gotland, utifrån födelseland, i åldern 16-84 år</t>
  </si>
  <si>
    <t>, vid olika mätningar över tid</t>
  </si>
  <si>
    <t xml:space="preserve">Andel (%) personer på Gotland som är fysiskt aktiva mindre än 150 minuter i veckan, </t>
  </si>
  <si>
    <t xml:space="preserve">Det är lika vanligt bland kvinnor som bland män. </t>
  </si>
  <si>
    <t>Andel (%) personer på Gotland som ärfysiskt aktiva</t>
  </si>
  <si>
    <t xml:space="preserve">Andel (%) män med fysisk aktivitet mindre än 150 minuter i veckan, i åldern 16-84 år.  </t>
  </si>
  <si>
    <t xml:space="preserve">jämförelse av medelvärden över tid </t>
  </si>
  <si>
    <t>Andel (%) personer på Gotland som sitter minst 10 timmar/dygn,</t>
  </si>
  <si>
    <t xml:space="preserve">som bland män. </t>
  </si>
  <si>
    <t xml:space="preserve">Det är lika vanligt med stillasittande mer än 10 timmar bland kvinnor </t>
  </si>
  <si>
    <t xml:space="preserve">Andel (%) personer på Gotland som sitter minst </t>
  </si>
  <si>
    <t xml:space="preserve">Andel (%) män som sitter minst 10 timmar/dygn, i åldern 16-84 år,  </t>
  </si>
  <si>
    <t xml:space="preserve">Andel (%) kvinnor som sitter mer än 10 timmar/dygn, i åldern 16-84 år, </t>
  </si>
  <si>
    <t xml:space="preserve">Andel (%) personer på Gotland som äter lite frukt och grönsaker, i åldern 16-84 år  </t>
  </si>
  <si>
    <t>Andel personer på Gotland som äter lite frukt</t>
  </si>
  <si>
    <t>Litet intag av frukt och grönsaker är vanligare bland män än bland kvinnor</t>
  </si>
  <si>
    <t xml:space="preserve">Det är vanligare att kvinnor röker än att män gör det. </t>
  </si>
  <si>
    <t xml:space="preserve">*Utifrån att resultatet baseras på cirka 2000 enkäter görs antagandet att en skillnad på 
</t>
  </si>
  <si>
    <t>mindre än 3 procentenheter troligen inte visar en verklig skillnad utan beror på slumpen i mätningen.</t>
  </si>
  <si>
    <t xml:space="preserve">Andel (%) personer på Gotland som röker dagligen, </t>
  </si>
  <si>
    <t>Andel (%) kvinnor som röker dagligen, i åldern 16-84 år,</t>
  </si>
  <si>
    <t>Minskning mellan 2013-2016 och 2018/2020</t>
  </si>
  <si>
    <t>Minskning mellan 2010-2013 och 2018/2020</t>
  </si>
  <si>
    <t>Minskning  mellan 2010-2013 och 2018/2020</t>
  </si>
  <si>
    <r>
      <t xml:space="preserve">Källa: </t>
    </r>
    <r>
      <rPr>
        <i/>
        <sz val="10"/>
        <color theme="1"/>
        <rFont val="Tahoma"/>
        <family val="2"/>
      </rPr>
      <t>Hälsa på lika villkor, medelvärde 2018 och 2020</t>
    </r>
  </si>
  <si>
    <t xml:space="preserve">Observera att det inte är senaste mätningen. </t>
  </si>
  <si>
    <t>jämförelse medelvärden över tid</t>
  </si>
  <si>
    <t xml:space="preserve">Riskbruk av alkohol är vanligare bland män än bland kvinnor. </t>
  </si>
  <si>
    <t>Vad säger siffrona?*</t>
  </si>
  <si>
    <t>Andel (%) personer på Gotland med riskbruk av alkohol,</t>
  </si>
  <si>
    <t>Andel (%) kvinnor med riskbruk av alkohol, i åldern 16-84 år,</t>
  </si>
  <si>
    <r>
      <t xml:space="preserve">Källa: </t>
    </r>
    <r>
      <rPr>
        <sz val="10"/>
        <color theme="1"/>
        <rFont val="Tahoma"/>
        <family val="2"/>
      </rPr>
      <t>Hälsa på lika villkor, medelvärde 2020 och 2022</t>
    </r>
  </si>
  <si>
    <t xml:space="preserve">Andel(%)  personer på Gotland med bruk av cannabis </t>
  </si>
  <si>
    <t xml:space="preserve">än 1 procentenhet  troligen inte visar en verklig skillnad utan beror på slumpen i mätningen, om resultatet än mindre än 5%. </t>
  </si>
  <si>
    <t xml:space="preserve">Det är vanligare att män använt cannabis senast 12 månaderna än att kvinnor har gjort det. </t>
  </si>
  <si>
    <t xml:space="preserve">Andel (%) personer på Gotland med bruk av cannabis senaste 12 månaderna, i åldern 16-84 år  </t>
  </si>
  <si>
    <t>Andel (%) kvinnor med bruk av cannabis senaste 12 månaderna, i åldern 16-84 år,</t>
  </si>
  <si>
    <t>Det är vanligare att män äter lite frukt och grönt än att kvinnor gör det.</t>
  </si>
  <si>
    <t xml:space="preserve">Det är vanligare att män använt cannabis senaste 12 månaderna ään att kvinnor gjort det. </t>
  </si>
  <si>
    <t xml:space="preserve">Daglig rökning är vanligare bladn kvinnor än bland män. </t>
  </si>
  <si>
    <t>Gotland, vid jämfröande mätningar över tid</t>
  </si>
  <si>
    <t xml:space="preserve">Sedan förra mätningen har andelen kvinnor och män som rör sig mindre än 150 miuter i veckan minskat. </t>
  </si>
  <si>
    <t xml:space="preserve">*Utifrån att resultatet baseras på cirka 2000 enkäter görs antagandet att en skillnad på mindre
</t>
  </si>
  <si>
    <t xml:space="preserve">Sedan förra mätningen har andelen personer som rör sig mindre än 150 min i veckan minskat i åldersgrupperna 16-29, 30-44 och  45-65 år. </t>
  </si>
  <si>
    <t>Sedan förra mätningen har daglig rökning minskat i åldersgruppen 30-44 år.</t>
  </si>
  <si>
    <t>Sedan förra mätningen har riskbruk av alkohol minskat i åldersgruppen 16-29 år.</t>
  </si>
  <si>
    <t xml:space="preserve">Sedan förra mätningen har  stillasittande ökat i åldersgrupperna 16-29 år och 45-65 år. </t>
  </si>
  <si>
    <t>Andel (%) personer på Gotland med olika levnadsvanor, vid olika utbildningslängd, i åldern 16-84 år</t>
  </si>
  <si>
    <t xml:space="preserve">  Andel (%)  personer på Gotland med olika levnadsvanor, i åldern 16-84 år  </t>
  </si>
  <si>
    <t>Gotland, vid jämförande mätningar över tid</t>
  </si>
  <si>
    <t xml:space="preserve">Sedan förra mätnignen har låg fysisk aktivitet har minskat bland personer i alla grupperna. </t>
  </si>
  <si>
    <t xml:space="preserve">Sedan förra mätningen har andelen personer med riskbruk av alkohol minskat bland personer med hög hushållsinkomst. </t>
  </si>
  <si>
    <t xml:space="preserve">Sedan förra mätningen har andelen personer med stillasittande ökat bland personer med låg och hushållsinkomst och </t>
  </si>
  <si>
    <t xml:space="preserve">Det är vanligare med riskbruk av alkohol bland personer på norra Gotland och i Visby än på södra Gotland. </t>
  </si>
  <si>
    <t xml:space="preserve">Andel (%) i årskurs 8 i Region Gotlands skolor som </t>
  </si>
  <si>
    <t>är fysiskt aktiva 5 timmar i veckan eller mer, olika läsår</t>
  </si>
  <si>
    <t xml:space="preserve">Källa: Barn- och elevhälsan Region Gotland </t>
  </si>
  <si>
    <t>Andel (%) personer med olika hälsoutfall på Gotland, utifrån födelseland, i åldern 16-84 år</t>
  </si>
  <si>
    <t>Andel (%) personer på Gotland med olika levnadsvanor, utifrån födelseland, i åldern 16-84 år</t>
  </si>
  <si>
    <t>Andelen personer som röker är större bland personer med funktionsnedsättning jämfört med bland personer med full fysisk funktion.</t>
  </si>
  <si>
    <t>Det är lika vanligt med psykisk välbefinnande</t>
  </si>
  <si>
    <t>bland kvinnor som bland män.</t>
  </si>
  <si>
    <t>Psykisk påfrestning är vanligare bland</t>
  </si>
  <si>
    <t xml:space="preserve">kvinnor än bland män. </t>
  </si>
  <si>
    <t>Norra/östra Gotland</t>
  </si>
  <si>
    <t xml:space="preserve">Förgymnasial utbildning totalt </t>
  </si>
  <si>
    <t>Gymnasial utbildning totalt</t>
  </si>
  <si>
    <t>Eftergymnasial utbildning totalt</t>
  </si>
  <si>
    <t>2014-2023</t>
  </si>
  <si>
    <t>2015-2024</t>
  </si>
  <si>
    <t>2016-2025</t>
  </si>
  <si>
    <t>Antal självmord per 100 000 invånare, personer folkbokförda på Gotland jämfört med Riket (från 15 år)</t>
  </si>
  <si>
    <t>Antal självmord per 100 000 invånare, personer folkbokförda på Gotland jämfört med Riket (från 0 år)</t>
  </si>
  <si>
    <t>Antal personer per 100 000 invånare vårdade på sjukhus efter  efter självskada (inkl självmordsförsök) (från 0 år)</t>
  </si>
  <si>
    <t>Antal självmord, personer folkbokförda på Gotland, (från 0 år)</t>
  </si>
  <si>
    <t>Antal personer vårdade på sjukhus  efter självskada (inkl självmordsförsök), personer folkbokförda på Gotland (från 0 år)</t>
  </si>
  <si>
    <t>Invånare 16-24 år som varken arbetar eller studerar</t>
  </si>
  <si>
    <t xml:space="preserve">Invånare 16-24 år som varken arbetar eller studerar, andel (%) </t>
  </si>
  <si>
    <t>Gotland Kvinnor</t>
  </si>
  <si>
    <t>Gotland Män</t>
  </si>
  <si>
    <t>Riker Kvinnor</t>
  </si>
  <si>
    <t>Riker Män</t>
  </si>
  <si>
    <t xml:space="preserve">Suicid män och kvinnor, antal per 100 000 invånare, Gotland jämfört med riket, från 15 år </t>
  </si>
  <si>
    <t>Detaljer övervikt och fetma läsåret 20222-2023</t>
  </si>
  <si>
    <t>Antal döda efter skada med oklar avsikt, personer folkbokförda på Gotland (från 0 år)</t>
  </si>
  <si>
    <t>medel per år 2013-2022</t>
  </si>
  <si>
    <t>2022</t>
  </si>
  <si>
    <t>på grund av skada eller olycka, Gotland jämfört med Riket år 2022</t>
  </si>
  <si>
    <t>Gotland i jämförelse med Riket, år 2023</t>
  </si>
  <si>
    <t>Källa: Centralförbundet för alkohol- och narkotikaupplysning (CAN), 2023.</t>
  </si>
  <si>
    <t>Nationella data blir officiella i december 2023</t>
  </si>
  <si>
    <t>Källa: Centralförbundet för alkohol- och narkotikaupplysning (CAN) 2023</t>
  </si>
  <si>
    <t>vid 13 års ålder eller yngre, år 2023</t>
  </si>
  <si>
    <t>Totlat Riket</t>
  </si>
  <si>
    <t>Källa: Centralförbundet för alkohol- och narkotikaupplysning (CAN), 2023</t>
  </si>
  <si>
    <t>Observera att uppgifter saknas från  mätningen 2022.</t>
  </si>
  <si>
    <t>Observera att uppgifter saknas från senaste mätningen 2022</t>
  </si>
  <si>
    <t>senaste 12 månaderna Gotland i jämförelse med Riket, år 2023</t>
  </si>
  <si>
    <t>Andel (%) elever med olika drogvanor i årskurs 9, år 2023</t>
  </si>
  <si>
    <t>Andel (%) elever på Gotland med olika drogvanor i årskurs 9, år 2023</t>
  </si>
  <si>
    <t xml:space="preserve">Mellan 2018/2020 och 2020/2022 ses en ökning med 5 procentenheter. </t>
  </si>
  <si>
    <t xml:space="preserve">Mellan 2018/2020 och 2020/2022 ses en ökning med 9 procentenheter. </t>
  </si>
  <si>
    <t xml:space="preserve">Andel kvinnor som upplever stress har ökat sedan 2009-2011. </t>
  </si>
  <si>
    <t xml:space="preserve">Andel (%) personer på Gotland som röker dagligen, i åldern 16-84 år  </t>
  </si>
  <si>
    <t xml:space="preserve">Andel elever i årskurs 9 med olika levnadsvanor, per år </t>
  </si>
  <si>
    <t>Flickor år 2023</t>
  </si>
  <si>
    <t>Pojkar år 2023</t>
  </si>
  <si>
    <t>Andel (%) flickor i årskurs 9, på Gotland, med olika drogvanor 2010-2023</t>
  </si>
  <si>
    <t>Kvinnor Gotland
201, 2016, 2018</t>
  </si>
  <si>
    <t>2011-2014</t>
  </si>
  <si>
    <t xml:space="preserve">Gotland, vid olika mätningar </t>
  </si>
  <si>
    <t>2012-2016</t>
  </si>
  <si>
    <t>2009-2012</t>
  </si>
  <si>
    <t>2018,2020</t>
  </si>
  <si>
    <t>2015,2016,2018</t>
  </si>
  <si>
    <t>2020,2022</t>
  </si>
  <si>
    <t>Pojkar Gotland 2023</t>
  </si>
  <si>
    <t>Flickor Gotland 2023</t>
  </si>
  <si>
    <t>Totalt Gotland 2023</t>
  </si>
  <si>
    <t>Andel (%) flickor och pojkar i åk 9 Upplevese av sig själva</t>
  </si>
  <si>
    <t>2022/2023</t>
  </si>
  <si>
    <t>läsåret 2022/2023</t>
  </si>
  <si>
    <t xml:space="preserve">Efter 2020 finns inte längre denna fråga med i medborgarundersökningen </t>
  </si>
  <si>
    <t>Inte med i medborgarundersökningen efter 2020</t>
  </si>
  <si>
    <t xml:space="preserve">16-65 år </t>
  </si>
  <si>
    <t>16-65 år</t>
  </si>
  <si>
    <t>25-64, 15-74 år</t>
  </si>
  <si>
    <t>Invånare 0-19 år med låg ekonomisk standard, andel (%)</t>
  </si>
  <si>
    <t>Invånare 0-19 år med låg ekonomisk standard</t>
  </si>
  <si>
    <t>Invånare 18-64 år med låg inkomst</t>
  </si>
  <si>
    <t xml:space="preserve">18-64 år </t>
  </si>
  <si>
    <t>17 A</t>
  </si>
  <si>
    <t xml:space="preserve">Invånare 18-64 år med låg inkomst, andel (%) </t>
  </si>
  <si>
    <t>kvinnor i nära relation</t>
  </si>
  <si>
    <t xml:space="preserve">Elever i år 2 på gymnasiet:Trygg i skolan, andel (%) </t>
  </si>
  <si>
    <t xml:space="preserve">Elever i åk 5 :Trygg i skolan, andel (%) </t>
  </si>
  <si>
    <t>åk 5, 8, år 2 gymnasiet</t>
  </si>
  <si>
    <t xml:space="preserve">Elever i åk 8: Trygg i skolan, andel (%) </t>
  </si>
  <si>
    <t>Andel (%) ungdomar i gymnasiet på Gotland som upplever</t>
  </si>
  <si>
    <t xml:space="preserve">Mätning i Wisbygymnasiet: jämna åt </t>
  </si>
  <si>
    <t>tillfrågas elever i år 1 och 3 och jämna år tillfrågas elever i år 1, 2 och 3.</t>
  </si>
  <si>
    <t>Transerfarenhet/
Osäker på sin könsidentitet eller vill/kan inte svara</t>
  </si>
  <si>
    <t>Elever åk 4, 8, år 1 gymnasiet</t>
  </si>
  <si>
    <t xml:space="preserve">Andel (%) i årskurs 4 i Region Gotlands skolor som </t>
  </si>
  <si>
    <t>Andel (%) förvärvsarbetande kvinnor och män på Gotland och i riket, i åldern 20-64 år</t>
  </si>
  <si>
    <t xml:space="preserve">Indikatorn rapporteras inte efter 2021 i Kolada. </t>
  </si>
  <si>
    <t xml:space="preserve">Förvärvsarbetande invånare 20-64 år </t>
  </si>
  <si>
    <t>16Da</t>
  </si>
  <si>
    <t>Andel (%) ungdomar i år 1-3 på Wisbygymnasiet som röker</t>
  </si>
  <si>
    <t>Källa: Region Gotland</t>
  </si>
  <si>
    <t>Totalt 2023</t>
  </si>
  <si>
    <t>Totalt 2024</t>
  </si>
  <si>
    <t>Andel (%) ungdomar i år 1-3 på Wisbygymnasiet som snusar</t>
  </si>
  <si>
    <t>Källa: Wregion Gotland</t>
  </si>
  <si>
    <t>Andel (%) ungdomar i år 1-3 på Wisbygymnasiet som druckit alkohol senaste 12 månaderna</t>
  </si>
  <si>
    <t>Andel (%) ungdomar i år 1-3 på Wisbygymnasiet som använt narkotika senaste 12 månaderna</t>
  </si>
  <si>
    <t>Andel (%) ungdomar i år 1-3 på Wisbygymnasiet som använt narkotika för mer än ett år sedan</t>
  </si>
  <si>
    <t> 103</t>
  </si>
  <si>
    <t> 502</t>
  </si>
  <si>
    <t> 1197</t>
  </si>
  <si>
    <t> 214</t>
  </si>
  <si>
    <t> 68</t>
  </si>
  <si>
    <t> 309</t>
  </si>
  <si>
    <t> 298</t>
  </si>
  <si>
    <t> 598</t>
  </si>
  <si>
    <t> 668</t>
  </si>
  <si>
    <r>
      <t> </t>
    </r>
    <r>
      <rPr>
        <sz val="11"/>
        <rFont val="Calibri"/>
        <family val="2"/>
      </rPr>
      <t>126</t>
    </r>
  </si>
  <si>
    <t xml:space="preserve"> 1: Ingår som indikator i uppföljning av Vårt Gotland 2040 (Gotlands regionala utveckingsstrategi, RUS)</t>
  </si>
  <si>
    <t xml:space="preserve"> 2: Ingår som indikator i uppföljning av Kraftsamling för hälsa och ett socialt hållbart Gotland (genomförandeprogram till RUS)</t>
  </si>
  <si>
    <t>Kvinnor 2024</t>
  </si>
  <si>
    <t>Kvinnor 2023</t>
  </si>
  <si>
    <t>Män 2024</t>
  </si>
  <si>
    <t>Män 2023</t>
  </si>
  <si>
    <t>Unga i kontakt med MiniMaria</t>
  </si>
  <si>
    <t>43C</t>
  </si>
  <si>
    <t>till och med 24 år</t>
  </si>
  <si>
    <t>Andel (%) unga som haft kontakt med MiniMaria (till och med 24 år)</t>
  </si>
  <si>
    <t>Grov kvinnorfridskränkning</t>
  </si>
  <si>
    <t>Misshandelsbrott mot kvinna i nära relation</t>
  </si>
  <si>
    <t>30AA</t>
  </si>
  <si>
    <t>Grov kvinnofridskränkning, anmälningar på Gotland</t>
  </si>
  <si>
    <r>
      <rPr>
        <i/>
        <sz val="11"/>
        <color theme="1"/>
        <rFont val="Calibri"/>
        <family val="2"/>
        <scheme val="minor"/>
      </rPr>
      <t>Källa</t>
    </r>
    <r>
      <rPr>
        <sz val="11"/>
        <color theme="1"/>
        <rFont val="Calibri"/>
        <family val="2"/>
        <scheme val="minor"/>
      </rPr>
      <t>: Polisen Gotland</t>
    </r>
  </si>
  <si>
    <t xml:space="preserve">Pojkar Gotland </t>
  </si>
  <si>
    <t>Andel (%) kvinnor som snusar dagligen, i åldern 16-84 år,</t>
  </si>
  <si>
    <t>Andel (%) män som snusar dagligen, i åldern 16-84 år,</t>
  </si>
  <si>
    <t>Andel (%) män som röker dagligen, i åldern 16-84 år,</t>
  </si>
  <si>
    <t>Andel (%) kvinnor  som äter lite frukt och grönsaker, i åldern 16-84 år</t>
  </si>
  <si>
    <t>Andel (%) män  som äter lite frukt och grönsaker, i åldern 16-84 år</t>
  </si>
  <si>
    <t>Andel (%) män på Gotland med högt psykiskt välbefinnande , i åldern 16-84 år</t>
  </si>
  <si>
    <t>Andel (%) män med riskbruk av alkohol, i åldern 16-84 år,</t>
  </si>
  <si>
    <t>Uppdaterad 24-04-25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</si>
</sst>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Red]\-#,##0.0"/>
    <numFmt numFmtId="166" formatCode="###0"/>
  </numFmts>
  <fonts count="78">
    <font>
      <sz val="11"/>
      <color theme="1"/>
      <name val="Calibri"/>
      <family val="2"/>
      <scheme val="minor"/>
    </font>
    <font>
      <b/>
      <sz val="10"/>
      <color theme="0"/>
      <name val="Tahoma"/>
      <family val="2"/>
    </font>
    <font>
      <sz val="10"/>
      <color theme="1"/>
      <name val="Tahoma"/>
      <family val="2"/>
    </font>
    <font>
      <sz val="10"/>
      <color theme="0"/>
      <name val="Tahoma"/>
      <family val="2"/>
    </font>
    <font>
      <i/>
      <sz val="10"/>
      <color theme="1"/>
      <name val="Tahoma"/>
      <family val="2"/>
    </font>
    <font>
      <sz val="10"/>
      <name val="Tahoma"/>
      <family val="2"/>
    </font>
    <font>
      <sz val="11"/>
      <name val="Calibri"/>
      <family val="2"/>
      <scheme val="minor"/>
    </font>
    <font>
      <b/>
      <sz val="11"/>
      <color theme="1"/>
      <name val="Calibri"/>
      <family val="2"/>
      <scheme val="minor"/>
    </font>
    <font>
      <sz val="11"/>
      <color theme="0"/>
      <name val="Calibri"/>
      <family val="2"/>
      <scheme val="minor"/>
    </font>
    <font>
      <sz val="11"/>
      <color theme="1"/>
      <name val="Tahoma"/>
      <family val="2"/>
    </font>
    <font>
      <b/>
      <sz val="10"/>
      <name val="Tahoma"/>
      <family val="2"/>
    </font>
    <font>
      <b/>
      <sz val="11"/>
      <color theme="1"/>
      <name val="Tahoma"/>
      <family val="2"/>
    </font>
    <font>
      <b/>
      <sz val="10"/>
      <color theme="1"/>
      <name val="Tahoma"/>
      <family val="2"/>
    </font>
    <font>
      <b/>
      <i/>
      <sz val="10"/>
      <name val="Tahoma"/>
      <family val="2"/>
    </font>
    <font>
      <i/>
      <sz val="10"/>
      <name val="Tahoma"/>
      <family val="2"/>
    </font>
    <font>
      <b/>
      <sz val="11"/>
      <color theme="0"/>
      <name val="Calibri"/>
      <family val="2"/>
      <scheme val="minor"/>
    </font>
    <font>
      <i/>
      <sz val="11"/>
      <color theme="1"/>
      <name val="Calibri"/>
      <family val="2"/>
      <scheme val="minor"/>
    </font>
    <font>
      <sz val="10"/>
      <color theme="1"/>
      <name val="Calibri"/>
      <family val="2"/>
      <scheme val="minor"/>
    </font>
    <font>
      <u/>
      <sz val="11"/>
      <color theme="10"/>
      <name val="Calibri"/>
      <family val="2"/>
    </font>
    <font>
      <b/>
      <sz val="12"/>
      <color theme="1"/>
      <name val="Garamond"/>
      <family val="1"/>
    </font>
    <font>
      <b/>
      <sz val="14"/>
      <color theme="1"/>
      <name val="Calibri"/>
      <family val="2"/>
      <scheme val="minor"/>
    </font>
    <font>
      <i/>
      <sz val="10"/>
      <color theme="1"/>
      <name val="Calibri"/>
      <family val="2"/>
      <scheme val="minor"/>
    </font>
    <font>
      <sz val="10"/>
      <name val="Verdana"/>
      <family val="2"/>
    </font>
    <font>
      <b/>
      <sz val="22"/>
      <color theme="1"/>
      <name val="Calibri"/>
      <family val="2"/>
      <scheme val="minor"/>
    </font>
    <font>
      <sz val="11"/>
      <color theme="0"/>
      <name val="Tahoma"/>
      <family val="2"/>
    </font>
    <font>
      <i/>
      <sz val="10"/>
      <name val="Arial"/>
      <family val="2"/>
    </font>
    <font>
      <b/>
      <sz val="14"/>
      <color rgb="FF000000"/>
      <name val="Arial"/>
      <family val="2"/>
    </font>
    <font>
      <b/>
      <sz val="10"/>
      <color rgb="FF000000"/>
      <name val="Arial"/>
      <family val="2"/>
    </font>
    <font>
      <sz val="10"/>
      <color rgb="FF000000"/>
      <name val="Arial"/>
      <family val="2"/>
    </font>
    <font>
      <sz val="9"/>
      <color indexed="81"/>
      <name val="Tahoma"/>
      <family val="2"/>
    </font>
    <font>
      <b/>
      <sz val="9"/>
      <color indexed="81"/>
      <name val="Tahoma"/>
      <family val="2"/>
    </font>
    <font>
      <sz val="10"/>
      <name val="Arial"/>
      <family val="2"/>
    </font>
    <font>
      <sz val="9"/>
      <color indexed="8"/>
      <name val="Arial"/>
      <family val="2"/>
    </font>
    <font>
      <sz val="10"/>
      <color indexed="8"/>
      <name val="Georgia"/>
      <family val="1"/>
    </font>
    <font>
      <b/>
      <sz val="10"/>
      <color theme="0"/>
      <name val="Arial"/>
      <family val="2"/>
    </font>
    <font>
      <sz val="11"/>
      <name val="Tahoma"/>
      <family val="2"/>
    </font>
    <font>
      <b/>
      <i/>
      <sz val="11"/>
      <color theme="1"/>
      <name val="Calibri"/>
      <family val="2"/>
      <scheme val="minor"/>
    </font>
    <font>
      <i/>
      <sz val="8"/>
      <name val="Arial"/>
      <family val="2"/>
    </font>
    <font>
      <sz val="10"/>
      <color rgb="FF000000"/>
      <name val="Arial"/>
      <family val="2"/>
    </font>
    <font>
      <sz val="10"/>
      <color rgb="FF000000"/>
      <name val="Arial"/>
      <family val="2"/>
    </font>
    <font>
      <i/>
      <sz val="11"/>
      <color theme="0"/>
      <name val="Calibri"/>
      <family val="2"/>
      <scheme val="minor"/>
    </font>
    <font>
      <sz val="10"/>
      <color rgb="FF000000"/>
      <name val="Arial"/>
      <family val="2"/>
    </font>
    <font>
      <sz val="11"/>
      <color rgb="FF1F497D"/>
      <name val="Calibri"/>
      <family val="2"/>
    </font>
    <font>
      <i/>
      <sz val="11"/>
      <color rgb="FF1F497D"/>
      <name val="Calibri"/>
      <family val="2"/>
    </font>
    <font>
      <b/>
      <sz val="12"/>
      <name val="Tahoma"/>
      <family val="2"/>
    </font>
    <font>
      <sz val="12"/>
      <color theme="1"/>
      <name val="Calibri"/>
      <family val="2"/>
      <scheme val="minor"/>
    </font>
    <font>
      <b/>
      <sz val="12"/>
      <color theme="1"/>
      <name val="Tahoma"/>
      <family val="2"/>
    </font>
    <font>
      <sz val="12"/>
      <color theme="1"/>
      <name val="Tahoma"/>
      <family val="2"/>
    </font>
    <font>
      <b/>
      <sz val="12"/>
      <color theme="1"/>
      <name val="Calibri"/>
      <family val="2"/>
      <scheme val="minor"/>
    </font>
    <font>
      <b/>
      <sz val="12"/>
      <color rgb="FF000000"/>
      <name val="Tahoma"/>
      <family val="2"/>
    </font>
    <font>
      <i/>
      <sz val="12"/>
      <color theme="1"/>
      <name val="Garamond"/>
      <family val="1"/>
    </font>
    <font>
      <u/>
      <sz val="12"/>
      <color theme="10"/>
      <name val="Tahoma"/>
      <family val="2"/>
    </font>
    <font>
      <b/>
      <sz val="11"/>
      <name val="Calibri"/>
      <family val="2"/>
      <scheme val="minor"/>
    </font>
    <font>
      <b/>
      <sz val="12"/>
      <color theme="1"/>
      <name val="Ta "/>
    </font>
    <font>
      <sz val="12"/>
      <color theme="1"/>
      <name val="Ta "/>
    </font>
    <font>
      <sz val="9"/>
      <color theme="1"/>
      <name val="Calibri"/>
      <family val="2"/>
      <scheme val="minor"/>
    </font>
    <font>
      <sz val="8"/>
      <color theme="1"/>
      <name val="Calibri"/>
      <family val="2"/>
      <scheme val="minor"/>
    </font>
    <font>
      <b/>
      <sz val="10"/>
      <color theme="1"/>
      <name val="Calibri"/>
      <family val="2"/>
      <scheme val="minor"/>
    </font>
    <font>
      <sz val="11"/>
      <color rgb="FF000000"/>
      <name val="Calibri"/>
      <family val="2"/>
      <scheme val="minor"/>
    </font>
    <font>
      <sz val="11"/>
      <color rgb="FFFF0000"/>
      <name val="Calibri"/>
      <family val="2"/>
      <scheme val="minor"/>
    </font>
    <font>
      <b/>
      <sz val="11"/>
      <color rgb="FF000000"/>
      <name val="Calibri"/>
      <family val="2"/>
      <scheme val="minor"/>
    </font>
    <font>
      <sz val="11"/>
      <color rgb="FF000000"/>
      <name val="Calibri"/>
      <family val="2"/>
    </font>
    <font>
      <i/>
      <sz val="9"/>
      <color rgb="FF000000"/>
      <name val="Tahoma"/>
      <family val="2"/>
    </font>
    <font>
      <b/>
      <sz val="13"/>
      <color theme="1"/>
      <name val="Calibri"/>
      <family val="2"/>
      <scheme val="minor"/>
    </font>
    <font>
      <sz val="10"/>
      <color theme="0"/>
      <name val="Calibri"/>
      <family val="2"/>
      <scheme val="minor"/>
    </font>
    <font>
      <u/>
      <sz val="11"/>
      <name val="Calibri"/>
      <family val="2"/>
    </font>
    <font>
      <sz val="13"/>
      <color theme="1"/>
      <name val="Calibri"/>
      <family val="2"/>
      <scheme val="minor"/>
    </font>
    <font>
      <b/>
      <u/>
      <sz val="10"/>
      <color theme="0"/>
      <name val="Tahoma"/>
      <family val="2"/>
    </font>
    <font>
      <b/>
      <sz val="13"/>
      <name val="Calibri"/>
      <family val="2"/>
      <scheme val="minor"/>
    </font>
    <font>
      <sz val="8"/>
      <name val="Arial"/>
      <family val="2"/>
    </font>
    <font>
      <i/>
      <sz val="11"/>
      <color rgb="FF000000"/>
      <name val="Calibri"/>
      <family val="2"/>
      <scheme val="minor"/>
    </font>
    <font>
      <sz val="10"/>
      <color rgb="FFFF0000"/>
      <name val="Tahoma"/>
      <family val="2"/>
    </font>
    <font>
      <sz val="10"/>
      <color rgb="FF000000"/>
      <name val="Arial"/>
      <family val="2"/>
    </font>
    <font>
      <b/>
      <sz val="11"/>
      <color rgb="FFFF0000"/>
      <name val="Calibri"/>
      <family val="2"/>
      <scheme val="minor"/>
    </font>
    <font>
      <sz val="11"/>
      <name val="Calibri"/>
      <family val="2"/>
    </font>
    <font>
      <i/>
      <sz val="9"/>
      <color indexed="81"/>
      <name val="Tahoma"/>
      <family val="2"/>
    </font>
    <font>
      <b/>
      <sz val="9"/>
      <color indexed="81"/>
      <name val="Tahoma"/>
      <charset val="1"/>
    </font>
    <font>
      <sz val="9"/>
      <color indexed="81"/>
      <name val="Tahoma"/>
      <charset val="1"/>
    </font>
  </fonts>
  <fills count="15">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theme="1" tint="0.499984740745262"/>
        <bgColor indexed="64"/>
      </patternFill>
    </fill>
    <fill>
      <patternFill patternType="solid">
        <fgColor theme="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79998168889431442"/>
        <bgColor indexed="64"/>
      </patternFill>
    </fill>
    <fill>
      <patternFill patternType="solid">
        <fgColor theme="0"/>
        <bgColor indexed="9"/>
      </patternFill>
    </fill>
    <fill>
      <patternFill patternType="solid">
        <fgColor theme="9" tint="0.79998168889431442"/>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FF"/>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thin">
        <color auto="1"/>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bottom style="thin">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auto="1"/>
      </left>
      <right/>
      <top style="thin">
        <color auto="1"/>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thin">
        <color auto="1"/>
      </left>
      <right style="thin">
        <color auto="1"/>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s>
  <cellStyleXfs count="14">
    <xf numFmtId="0" fontId="0" fillId="0" borderId="0"/>
    <xf numFmtId="0" fontId="18" fillId="0" borderId="0" applyNumberFormat="0" applyFill="0" applyBorder="0" applyAlignment="0" applyProtection="0">
      <alignment vertical="top"/>
      <protection locked="0"/>
    </xf>
    <xf numFmtId="0" fontId="22" fillId="0" borderId="0"/>
    <xf numFmtId="0" fontId="31" fillId="0" borderId="0"/>
    <xf numFmtId="0" fontId="31" fillId="0" borderId="0"/>
    <xf numFmtId="0" fontId="28" fillId="0" borderId="0"/>
    <xf numFmtId="0" fontId="38" fillId="0" borderId="0"/>
    <xf numFmtId="0" fontId="39" fillId="0" borderId="0"/>
    <xf numFmtId="0" fontId="31" fillId="0" borderId="0"/>
    <xf numFmtId="0" fontId="31" fillId="0" borderId="0"/>
    <xf numFmtId="0" fontId="41" fillId="0" borderId="0"/>
    <xf numFmtId="0" fontId="61" fillId="0" borderId="0" applyNumberFormat="0" applyBorder="0" applyAlignment="0"/>
    <xf numFmtId="0" fontId="61" fillId="0" borderId="0"/>
    <xf numFmtId="0" fontId="72" fillId="0" borderId="0"/>
  </cellStyleXfs>
  <cellXfs count="880">
    <xf numFmtId="0" fontId="0" fillId="0" borderId="0" xfId="0"/>
    <xf numFmtId="0" fontId="0" fillId="2" borderId="0" xfId="0" applyFill="1"/>
    <xf numFmtId="0" fontId="1" fillId="3" borderId="0" xfId="0" applyFont="1" applyFill="1" applyBorder="1"/>
    <xf numFmtId="0" fontId="2" fillId="3" borderId="0" xfId="0" applyFont="1" applyFill="1" applyBorder="1"/>
    <xf numFmtId="0" fontId="4" fillId="2" borderId="0" xfId="0" applyFont="1" applyFill="1" applyBorder="1"/>
    <xf numFmtId="0" fontId="2" fillId="3" borderId="5" xfId="0" applyFont="1" applyFill="1" applyBorder="1"/>
    <xf numFmtId="0" fontId="0" fillId="3" borderId="0" xfId="0" applyFill="1" applyBorder="1"/>
    <xf numFmtId="0" fontId="0" fillId="0" borderId="1" xfId="0" applyBorder="1"/>
    <xf numFmtId="0" fontId="2" fillId="2" borderId="0" xfId="0" applyFont="1" applyFill="1"/>
    <xf numFmtId="0" fontId="6" fillId="2" borderId="0" xfId="0" applyFont="1" applyFill="1"/>
    <xf numFmtId="0" fontId="1" fillId="2" borderId="0" xfId="0" applyFont="1" applyFill="1" applyBorder="1"/>
    <xf numFmtId="0" fontId="0" fillId="2" borderId="0" xfId="0" applyFill="1" applyBorder="1"/>
    <xf numFmtId="0" fontId="0" fillId="2" borderId="5" xfId="0" applyFill="1" applyBorder="1"/>
    <xf numFmtId="0" fontId="9" fillId="2" borderId="0" xfId="0" applyFont="1" applyFill="1" applyBorder="1"/>
    <xf numFmtId="0" fontId="9" fillId="2" borderId="0" xfId="0" applyFont="1" applyFill="1"/>
    <xf numFmtId="0" fontId="10" fillId="0" borderId="2" xfId="0" applyFont="1" applyBorder="1"/>
    <xf numFmtId="0" fontId="8" fillId="2" borderId="0" xfId="0" applyFont="1" applyFill="1"/>
    <xf numFmtId="0" fontId="8" fillId="2" borderId="0" xfId="0" applyFont="1" applyFill="1" applyBorder="1"/>
    <xf numFmtId="0" fontId="12" fillId="2" borderId="2" xfId="0" applyFont="1" applyFill="1" applyBorder="1" applyAlignment="1">
      <alignment wrapText="1"/>
    </xf>
    <xf numFmtId="0" fontId="12" fillId="2" borderId="1" xfId="0" applyFont="1" applyFill="1" applyBorder="1" applyAlignment="1">
      <alignment wrapText="1"/>
    </xf>
    <xf numFmtId="0" fontId="1" fillId="4" borderId="1" xfId="0" applyFont="1" applyFill="1" applyBorder="1"/>
    <xf numFmtId="0" fontId="12" fillId="0" borderId="1" xfId="0" applyFont="1" applyBorder="1"/>
    <xf numFmtId="164" fontId="1" fillId="4" borderId="1" xfId="0" applyNumberFormat="1" applyFont="1" applyFill="1" applyBorder="1" applyAlignment="1">
      <alignment wrapText="1"/>
    </xf>
    <xf numFmtId="0" fontId="12" fillId="2" borderId="1" xfId="0" applyFont="1" applyFill="1" applyBorder="1"/>
    <xf numFmtId="0" fontId="13" fillId="2" borderId="4" xfId="0" applyFont="1" applyFill="1" applyBorder="1" applyAlignment="1"/>
    <xf numFmtId="1" fontId="2" fillId="2" borderId="1" xfId="0" applyNumberFormat="1" applyFont="1" applyFill="1" applyBorder="1"/>
    <xf numFmtId="0" fontId="10" fillId="2" borderId="2" xfId="0" applyFont="1" applyFill="1" applyBorder="1"/>
    <xf numFmtId="0" fontId="5" fillId="2" borderId="0" xfId="0" applyFont="1" applyFill="1"/>
    <xf numFmtId="0" fontId="0" fillId="0" borderId="4" xfId="0" applyBorder="1"/>
    <xf numFmtId="0" fontId="2" fillId="2" borderId="0" xfId="0" applyFont="1" applyFill="1" applyBorder="1"/>
    <xf numFmtId="0" fontId="2" fillId="2" borderId="4" xfId="0" applyFont="1" applyFill="1" applyBorder="1"/>
    <xf numFmtId="0" fontId="12" fillId="2" borderId="0" xfId="0" applyFont="1" applyFill="1" applyBorder="1"/>
    <xf numFmtId="164" fontId="1" fillId="4" borderId="1" xfId="0" applyNumberFormat="1" applyFont="1" applyFill="1" applyBorder="1"/>
    <xf numFmtId="1" fontId="3" fillId="4" borderId="1" xfId="0" applyNumberFormat="1" applyFont="1" applyFill="1" applyBorder="1"/>
    <xf numFmtId="1" fontId="2" fillId="0" borderId="1" xfId="0" applyNumberFormat="1" applyFont="1" applyBorder="1"/>
    <xf numFmtId="0" fontId="0" fillId="2" borderId="4" xfId="0" applyFill="1" applyBorder="1"/>
    <xf numFmtId="0" fontId="12" fillId="2" borderId="2" xfId="0" applyFont="1" applyFill="1" applyBorder="1"/>
    <xf numFmtId="0" fontId="4" fillId="2" borderId="0" xfId="0" applyFont="1" applyFill="1"/>
    <xf numFmtId="49" fontId="10" fillId="2" borderId="2" xfId="0" applyNumberFormat="1" applyFont="1" applyFill="1" applyBorder="1"/>
    <xf numFmtId="0" fontId="0" fillId="2" borderId="0" xfId="0" applyFill="1" applyAlignment="1">
      <alignment wrapText="1"/>
    </xf>
    <xf numFmtId="0" fontId="7" fillId="2" borderId="0" xfId="0" applyFont="1" applyFill="1" applyBorder="1"/>
    <xf numFmtId="0" fontId="0" fillId="0" borderId="0" xfId="0" applyAlignment="1">
      <alignment wrapText="1"/>
    </xf>
    <xf numFmtId="0" fontId="1" fillId="3" borderId="0" xfId="0" applyFont="1" applyFill="1" applyBorder="1" applyAlignment="1"/>
    <xf numFmtId="0" fontId="0" fillId="3" borderId="0" xfId="0" applyFill="1"/>
    <xf numFmtId="0" fontId="7" fillId="2" borderId="0" xfId="0" applyFont="1" applyFill="1"/>
    <xf numFmtId="0" fontId="0" fillId="2" borderId="0" xfId="0" applyFill="1" applyBorder="1" applyAlignment="1">
      <alignment wrapText="1"/>
    </xf>
    <xf numFmtId="0" fontId="15" fillId="3" borderId="0" xfId="0" applyFont="1" applyFill="1" applyAlignment="1">
      <alignment wrapText="1"/>
    </xf>
    <xf numFmtId="0" fontId="0" fillId="2" borderId="4" xfId="0" applyFill="1" applyBorder="1" applyAlignment="1">
      <alignment wrapText="1"/>
    </xf>
    <xf numFmtId="0" fontId="0" fillId="2" borderId="5" xfId="0" applyFill="1" applyBorder="1" applyAlignment="1">
      <alignment wrapText="1"/>
    </xf>
    <xf numFmtId="0" fontId="19" fillId="2" borderId="0" xfId="0" applyFont="1" applyFill="1"/>
    <xf numFmtId="0" fontId="7" fillId="2" borderId="4" xfId="0" applyFont="1" applyFill="1" applyBorder="1" applyAlignment="1">
      <alignment wrapText="1"/>
    </xf>
    <xf numFmtId="0" fontId="6" fillId="2" borderId="0" xfId="0" applyFont="1" applyFill="1" applyBorder="1" applyAlignment="1">
      <alignment wrapText="1"/>
    </xf>
    <xf numFmtId="0" fontId="6" fillId="2" borderId="5" xfId="0" applyFont="1" applyFill="1" applyBorder="1" applyAlignment="1">
      <alignment horizontal="right" wrapText="1"/>
    </xf>
    <xf numFmtId="0" fontId="18" fillId="2" borderId="0" xfId="1" applyFill="1" applyAlignment="1" applyProtection="1"/>
    <xf numFmtId="0" fontId="1" fillId="2" borderId="0" xfId="0" applyFont="1" applyFill="1" applyBorder="1" applyAlignment="1">
      <alignment vertical="top"/>
    </xf>
    <xf numFmtId="1" fontId="3" fillId="2" borderId="0" xfId="0" applyNumberFormat="1" applyFont="1" applyFill="1" applyBorder="1"/>
    <xf numFmtId="0" fontId="13" fillId="2" borderId="4" xfId="0" applyFont="1" applyFill="1" applyBorder="1" applyAlignment="1">
      <alignment vertical="top"/>
    </xf>
    <xf numFmtId="0" fontId="18" fillId="2" borderId="0" xfId="1" applyFill="1" applyBorder="1" applyAlignment="1" applyProtection="1">
      <alignment wrapText="1"/>
    </xf>
    <xf numFmtId="0" fontId="0" fillId="5" borderId="0" xfId="0" applyFill="1"/>
    <xf numFmtId="0" fontId="1" fillId="5" borderId="3" xfId="0" applyFont="1" applyFill="1" applyBorder="1"/>
    <xf numFmtId="0" fontId="1" fillId="5" borderId="0" xfId="0" applyFont="1" applyFill="1" applyBorder="1" applyAlignment="1">
      <alignment vertical="top"/>
    </xf>
    <xf numFmtId="0" fontId="8" fillId="6" borderId="4" xfId="0" applyFont="1" applyFill="1" applyBorder="1"/>
    <xf numFmtId="0" fontId="8" fillId="4" borderId="4" xfId="0" applyFont="1" applyFill="1" applyBorder="1"/>
    <xf numFmtId="0" fontId="8" fillId="4" borderId="5" xfId="0" applyFont="1" applyFill="1" applyBorder="1"/>
    <xf numFmtId="1" fontId="0" fillId="2" borderId="0" xfId="0" applyNumberFormat="1" applyFill="1" applyBorder="1"/>
    <xf numFmtId="0" fontId="7" fillId="2" borderId="0" xfId="0" applyFont="1" applyFill="1" applyAlignment="1"/>
    <xf numFmtId="0" fontId="20" fillId="2" borderId="0" xfId="0" applyFont="1" applyFill="1" applyAlignment="1">
      <alignment horizontal="center" wrapText="1"/>
    </xf>
    <xf numFmtId="1" fontId="2" fillId="0" borderId="1" xfId="0" applyNumberFormat="1" applyFont="1" applyBorder="1" applyAlignment="1">
      <alignment wrapText="1"/>
    </xf>
    <xf numFmtId="1" fontId="2" fillId="2" borderId="1" xfId="0" applyNumberFormat="1" applyFont="1" applyFill="1" applyBorder="1" applyAlignment="1">
      <alignment wrapText="1"/>
    </xf>
    <xf numFmtId="0" fontId="7" fillId="0" borderId="0" xfId="0" applyFont="1"/>
    <xf numFmtId="0" fontId="18" fillId="2" borderId="0" xfId="1" applyFill="1" applyBorder="1" applyAlignment="1" applyProtection="1"/>
    <xf numFmtId="0" fontId="0" fillId="2" borderId="5" xfId="0" applyFill="1" applyBorder="1" applyAlignment="1">
      <alignment horizontal="right" wrapText="1"/>
    </xf>
    <xf numFmtId="0" fontId="1" fillId="5" borderId="0" xfId="0" applyFont="1" applyFill="1" applyBorder="1"/>
    <xf numFmtId="164" fontId="10" fillId="2" borderId="0" xfId="0" applyNumberFormat="1" applyFont="1" applyFill="1" applyBorder="1" applyAlignment="1">
      <alignment horizontal="right"/>
    </xf>
    <xf numFmtId="164" fontId="5" fillId="2" borderId="0" xfId="0" applyNumberFormat="1" applyFont="1" applyFill="1" applyBorder="1" applyAlignment="1">
      <alignment horizontal="right"/>
    </xf>
    <xf numFmtId="1" fontId="0" fillId="2" borderId="0" xfId="0" applyNumberFormat="1" applyFill="1"/>
    <xf numFmtId="0" fontId="21" fillId="2" borderId="0" xfId="0" applyFont="1" applyFill="1"/>
    <xf numFmtId="1" fontId="5" fillId="2" borderId="0" xfId="0" applyNumberFormat="1" applyFont="1" applyFill="1" applyBorder="1" applyAlignment="1">
      <alignment horizontal="right"/>
    </xf>
    <xf numFmtId="1" fontId="10" fillId="2" borderId="0" xfId="0" applyNumberFormat="1" applyFont="1" applyFill="1" applyBorder="1" applyAlignment="1">
      <alignment horizontal="left"/>
    </xf>
    <xf numFmtId="1" fontId="5" fillId="2" borderId="0" xfId="0" applyNumberFormat="1" applyFont="1" applyFill="1" applyBorder="1" applyAlignment="1">
      <alignment horizontal="left"/>
    </xf>
    <xf numFmtId="0" fontId="12" fillId="2" borderId="0" xfId="0" applyFont="1" applyFill="1" applyBorder="1" applyAlignment="1">
      <alignment wrapText="1"/>
    </xf>
    <xf numFmtId="1" fontId="12" fillId="2" borderId="0" xfId="0" applyNumberFormat="1" applyFont="1" applyFill="1" applyBorder="1" applyAlignment="1">
      <alignment wrapText="1"/>
    </xf>
    <xf numFmtId="0" fontId="0" fillId="5" borderId="0" xfId="0" applyFill="1" applyBorder="1"/>
    <xf numFmtId="0" fontId="23" fillId="2" borderId="0" xfId="0" applyFont="1" applyFill="1" applyAlignment="1"/>
    <xf numFmtId="0" fontId="24" fillId="4" borderId="4" xfId="0" applyFont="1" applyFill="1" applyBorder="1"/>
    <xf numFmtId="0" fontId="9" fillId="2" borderId="4" xfId="0" applyFont="1" applyFill="1" applyBorder="1"/>
    <xf numFmtId="0" fontId="2" fillId="5" borderId="5" xfId="0" applyFont="1" applyFill="1" applyBorder="1"/>
    <xf numFmtId="0" fontId="26" fillId="2" borderId="0" xfId="0" applyFont="1" applyFill="1"/>
    <xf numFmtId="0" fontId="28" fillId="2" borderId="0" xfId="0" applyFont="1" applyFill="1"/>
    <xf numFmtId="0" fontId="15" fillId="5" borderId="0" xfId="0" applyFont="1" applyFill="1"/>
    <xf numFmtId="0" fontId="0" fillId="2" borderId="11" xfId="0" applyFill="1" applyBorder="1"/>
    <xf numFmtId="0" fontId="0" fillId="5" borderId="5" xfId="0" applyFill="1" applyBorder="1"/>
    <xf numFmtId="1" fontId="2" fillId="2" borderId="0" xfId="0" applyNumberFormat="1" applyFont="1" applyFill="1" applyBorder="1"/>
    <xf numFmtId="1" fontId="3" fillId="4" borderId="16" xfId="0" applyNumberFormat="1" applyFont="1" applyFill="1" applyBorder="1"/>
    <xf numFmtId="1" fontId="2" fillId="2" borderId="17" xfId="0" applyNumberFormat="1" applyFont="1" applyFill="1" applyBorder="1"/>
    <xf numFmtId="1" fontId="2" fillId="2" borderId="16" xfId="0" applyNumberFormat="1" applyFont="1" applyFill="1" applyBorder="1"/>
    <xf numFmtId="0" fontId="0" fillId="2" borderId="8" xfId="0" applyFill="1" applyBorder="1"/>
    <xf numFmtId="1" fontId="0" fillId="2" borderId="5" xfId="0" applyNumberFormat="1" applyFill="1" applyBorder="1"/>
    <xf numFmtId="0" fontId="7" fillId="2" borderId="0" xfId="0" applyFont="1" applyFill="1" applyAlignment="1">
      <alignment horizontal="center"/>
    </xf>
    <xf numFmtId="166" fontId="32" fillId="2" borderId="0" xfId="3" applyNumberFormat="1" applyFont="1" applyFill="1" applyBorder="1" applyAlignment="1">
      <alignment horizontal="center" vertical="top"/>
    </xf>
    <xf numFmtId="3" fontId="33" fillId="2" borderId="0" xfId="4" applyNumberFormat="1" applyFont="1" applyFill="1" applyBorder="1" applyAlignment="1">
      <alignment horizontal="center" vertical="center"/>
    </xf>
    <xf numFmtId="1" fontId="8" fillId="6" borderId="0" xfId="0" applyNumberFormat="1" applyFont="1" applyFill="1" applyBorder="1"/>
    <xf numFmtId="1" fontId="8" fillId="6" borderId="5" xfId="0" applyNumberFormat="1" applyFont="1" applyFill="1" applyBorder="1"/>
    <xf numFmtId="9" fontId="2" fillId="2" borderId="1" xfId="0" applyNumberFormat="1" applyFont="1" applyFill="1" applyBorder="1" applyAlignment="1">
      <alignment wrapText="1"/>
    </xf>
    <xf numFmtId="1" fontId="2" fillId="2" borderId="11" xfId="0" applyNumberFormat="1" applyFont="1" applyFill="1" applyBorder="1" applyAlignment="1">
      <alignment wrapText="1"/>
    </xf>
    <xf numFmtId="0" fontId="0" fillId="2" borderId="0" xfId="0" applyFill="1" applyAlignment="1"/>
    <xf numFmtId="0" fontId="27" fillId="2" borderId="0" xfId="0" applyFont="1" applyFill="1"/>
    <xf numFmtId="1" fontId="3" fillId="4" borderId="11" xfId="0" applyNumberFormat="1" applyFont="1" applyFill="1" applyBorder="1"/>
    <xf numFmtId="1" fontId="2" fillId="0" borderId="11" xfId="0" applyNumberFormat="1" applyFont="1" applyBorder="1" applyAlignment="1">
      <alignment wrapText="1"/>
    </xf>
    <xf numFmtId="0" fontId="35" fillId="2" borderId="0" xfId="0" applyFont="1" applyFill="1" applyBorder="1"/>
    <xf numFmtId="0" fontId="15" fillId="2" borderId="0" xfId="0" applyFont="1" applyFill="1" applyBorder="1"/>
    <xf numFmtId="0" fontId="35" fillId="2" borderId="5" xfId="0" applyFont="1" applyFill="1" applyBorder="1"/>
    <xf numFmtId="0" fontId="0" fillId="2" borderId="22" xfId="0" applyFill="1" applyBorder="1" applyAlignment="1">
      <alignment wrapText="1"/>
    </xf>
    <xf numFmtId="0" fontId="18" fillId="2" borderId="23" xfId="1" applyFill="1" applyBorder="1" applyAlignment="1" applyProtection="1">
      <alignment wrapText="1"/>
    </xf>
    <xf numFmtId="0" fontId="0" fillId="2" borderId="23" xfId="0" applyFill="1" applyBorder="1" applyAlignment="1">
      <alignment wrapText="1"/>
    </xf>
    <xf numFmtId="0" fontId="0" fillId="2" borderId="24" xfId="0" applyFill="1" applyBorder="1" applyAlignment="1">
      <alignment wrapText="1"/>
    </xf>
    <xf numFmtId="0" fontId="6" fillId="2" borderId="23" xfId="0" applyFont="1" applyFill="1" applyBorder="1" applyAlignment="1">
      <alignment wrapText="1"/>
    </xf>
    <xf numFmtId="0" fontId="0" fillId="2" borderId="24" xfId="0" applyFill="1" applyBorder="1" applyAlignment="1">
      <alignment horizontal="right" wrapText="1"/>
    </xf>
    <xf numFmtId="0" fontId="0" fillId="2" borderId="5" xfId="0" applyFill="1" applyBorder="1" applyAlignment="1">
      <alignment horizontal="right"/>
    </xf>
    <xf numFmtId="0" fontId="1" fillId="5" borderId="23" xfId="0" applyFont="1" applyFill="1" applyBorder="1"/>
    <xf numFmtId="1" fontId="0" fillId="0" borderId="11" xfId="0" applyNumberFormat="1" applyBorder="1"/>
    <xf numFmtId="0" fontId="16" fillId="2" borderId="0" xfId="0" applyFont="1" applyFill="1"/>
    <xf numFmtId="0" fontId="2" fillId="2" borderId="21" xfId="0" applyFont="1" applyFill="1" applyBorder="1" applyAlignment="1">
      <alignment wrapText="1"/>
    </xf>
    <xf numFmtId="0" fontId="12" fillId="2" borderId="21" xfId="0" applyFont="1" applyFill="1" applyBorder="1" applyAlignment="1">
      <alignment wrapText="1"/>
    </xf>
    <xf numFmtId="164" fontId="1" fillId="2" borderId="0" xfId="0" applyNumberFormat="1" applyFont="1" applyFill="1" applyBorder="1" applyAlignment="1">
      <alignment wrapText="1"/>
    </xf>
    <xf numFmtId="1" fontId="2" fillId="0" borderId="11" xfId="0" applyNumberFormat="1" applyFont="1" applyBorder="1"/>
    <xf numFmtId="0" fontId="0" fillId="0" borderId="4" xfId="0" applyBorder="1" applyAlignment="1">
      <alignment wrapText="1"/>
    </xf>
    <xf numFmtId="164" fontId="1" fillId="4" borderId="11" xfId="0" applyNumberFormat="1" applyFont="1" applyFill="1" applyBorder="1" applyAlignment="1">
      <alignment wrapText="1"/>
    </xf>
    <xf numFmtId="0" fontId="12" fillId="2" borderId="11" xfId="0" applyFont="1" applyFill="1" applyBorder="1" applyAlignment="1">
      <alignment wrapText="1"/>
    </xf>
    <xf numFmtId="0" fontId="8" fillId="6" borderId="25" xfId="0" applyFont="1" applyFill="1" applyBorder="1"/>
    <xf numFmtId="0" fontId="8" fillId="6" borderId="26" xfId="0" applyFont="1" applyFill="1" applyBorder="1"/>
    <xf numFmtId="0" fontId="8" fillId="6" borderId="27" xfId="0" applyFont="1" applyFill="1" applyBorder="1"/>
    <xf numFmtId="0" fontId="0" fillId="0" borderId="17" xfId="0" applyBorder="1"/>
    <xf numFmtId="0" fontId="0" fillId="0" borderId="16" xfId="0" applyBorder="1"/>
    <xf numFmtId="0" fontId="7" fillId="2" borderId="5" xfId="0" applyFont="1" applyFill="1" applyBorder="1"/>
    <xf numFmtId="0" fontId="1" fillId="2" borderId="4" xfId="0" applyFont="1" applyFill="1" applyBorder="1"/>
    <xf numFmtId="0" fontId="36" fillId="0" borderId="11" xfId="0" applyFont="1" applyBorder="1"/>
    <xf numFmtId="0" fontId="0" fillId="2" borderId="0" xfId="0" applyFill="1" applyAlignment="1">
      <alignment vertical="center"/>
    </xf>
    <xf numFmtId="0" fontId="12" fillId="0" borderId="11" xfId="0" applyFont="1" applyBorder="1" applyAlignment="1">
      <alignment wrapText="1"/>
    </xf>
    <xf numFmtId="49" fontId="10" fillId="2" borderId="0" xfId="0" applyNumberFormat="1" applyFont="1" applyFill="1" applyBorder="1"/>
    <xf numFmtId="0" fontId="16" fillId="2" borderId="0" xfId="0" applyFont="1" applyFill="1" applyBorder="1"/>
    <xf numFmtId="0" fontId="40" fillId="2" borderId="0" xfId="0" applyFont="1" applyFill="1" applyBorder="1"/>
    <xf numFmtId="0" fontId="2" fillId="2" borderId="28" xfId="0" applyFont="1" applyFill="1" applyBorder="1" applyAlignment="1">
      <alignment wrapText="1"/>
    </xf>
    <xf numFmtId="0" fontId="12" fillId="2" borderId="28" xfId="0" applyFont="1" applyFill="1" applyBorder="1" applyAlignment="1">
      <alignment wrapText="1"/>
    </xf>
    <xf numFmtId="0" fontId="36" fillId="2" borderId="0" xfId="0" applyFont="1" applyFill="1"/>
    <xf numFmtId="0" fontId="12" fillId="2" borderId="32" xfId="0" applyFont="1" applyFill="1" applyBorder="1" applyAlignment="1">
      <alignment wrapText="1"/>
    </xf>
    <xf numFmtId="0" fontId="31" fillId="0" borderId="0" xfId="8"/>
    <xf numFmtId="1" fontId="8" fillId="4" borderId="32" xfId="0" applyNumberFormat="1" applyFont="1" applyFill="1" applyBorder="1"/>
    <xf numFmtId="0" fontId="31" fillId="0" borderId="0" xfId="9"/>
    <xf numFmtId="49" fontId="10" fillId="2" borderId="32" xfId="0" applyNumberFormat="1" applyFont="1" applyFill="1" applyBorder="1"/>
    <xf numFmtId="0" fontId="9" fillId="2" borderId="32" xfId="0" applyFont="1" applyFill="1" applyBorder="1"/>
    <xf numFmtId="0" fontId="36" fillId="2" borderId="0" xfId="0" applyFont="1" applyFill="1" applyBorder="1"/>
    <xf numFmtId="1" fontId="3" fillId="4" borderId="32" xfId="0" applyNumberFormat="1" applyFont="1" applyFill="1" applyBorder="1"/>
    <xf numFmtId="0" fontId="0" fillId="2" borderId="32" xfId="0" applyFill="1" applyBorder="1"/>
    <xf numFmtId="0" fontId="8" fillId="4" borderId="1" xfId="0" applyFont="1" applyFill="1" applyBorder="1"/>
    <xf numFmtId="1" fontId="0" fillId="2" borderId="32" xfId="0" applyNumberFormat="1" applyFill="1" applyBorder="1"/>
    <xf numFmtId="0" fontId="5" fillId="2" borderId="28" xfId="0" applyFont="1" applyFill="1" applyBorder="1"/>
    <xf numFmtId="0" fontId="10" fillId="2" borderId="28" xfId="0" applyFont="1" applyFill="1" applyBorder="1"/>
    <xf numFmtId="0" fontId="7" fillId="2" borderId="28" xfId="0" applyFont="1" applyFill="1" applyBorder="1" applyAlignment="1">
      <alignment wrapText="1"/>
    </xf>
    <xf numFmtId="0" fontId="5" fillId="2" borderId="32" xfId="0" applyFont="1" applyFill="1" applyBorder="1"/>
    <xf numFmtId="0" fontId="10" fillId="2" borderId="32" xfId="0" applyFont="1" applyFill="1" applyBorder="1"/>
    <xf numFmtId="0" fontId="1" fillId="4" borderId="28" xfId="0" applyFont="1" applyFill="1" applyBorder="1"/>
    <xf numFmtId="0" fontId="3" fillId="4" borderId="28" xfId="0" applyFont="1" applyFill="1" applyBorder="1" applyAlignment="1">
      <alignment horizontal="left" indent="3"/>
    </xf>
    <xf numFmtId="0" fontId="12" fillId="0" borderId="28" xfId="0" applyFont="1" applyBorder="1"/>
    <xf numFmtId="0" fontId="1" fillId="4" borderId="32" xfId="0" applyFont="1" applyFill="1" applyBorder="1"/>
    <xf numFmtId="1" fontId="5" fillId="2" borderId="32" xfId="0" applyNumberFormat="1" applyFont="1" applyFill="1" applyBorder="1"/>
    <xf numFmtId="1" fontId="2" fillId="2" borderId="28" xfId="0" applyNumberFormat="1" applyFont="1" applyFill="1" applyBorder="1" applyAlignment="1">
      <alignment horizontal="left" indent="3"/>
    </xf>
    <xf numFmtId="1" fontId="2" fillId="2" borderId="28" xfId="0" applyNumberFormat="1" applyFont="1" applyFill="1" applyBorder="1"/>
    <xf numFmtId="0" fontId="7" fillId="0" borderId="28" xfId="0" applyFont="1" applyBorder="1"/>
    <xf numFmtId="0" fontId="17" fillId="2" borderId="28" xfId="0" applyFont="1" applyFill="1" applyBorder="1"/>
    <xf numFmtId="164" fontId="1" fillId="4" borderId="28" xfId="0" applyNumberFormat="1" applyFont="1" applyFill="1" applyBorder="1"/>
    <xf numFmtId="0" fontId="0" fillId="2" borderId="28" xfId="0" applyFill="1" applyBorder="1"/>
    <xf numFmtId="0" fontId="27" fillId="2" borderId="28" xfId="0" applyFont="1" applyFill="1" applyBorder="1"/>
    <xf numFmtId="0" fontId="28" fillId="2" borderId="28" xfId="0" applyFont="1" applyFill="1" applyBorder="1"/>
    <xf numFmtId="3" fontId="0" fillId="2" borderId="28" xfId="0" applyNumberFormat="1" applyFill="1" applyBorder="1" applyAlignment="1">
      <alignment horizontal="right" vertical="center"/>
    </xf>
    <xf numFmtId="0" fontId="10" fillId="2" borderId="32" xfId="0" applyFont="1" applyFill="1" applyBorder="1" applyAlignment="1">
      <alignment wrapText="1"/>
    </xf>
    <xf numFmtId="0" fontId="0" fillId="0" borderId="28" xfId="0" applyBorder="1"/>
    <xf numFmtId="0" fontId="42" fillId="2" borderId="0" xfId="0" applyFont="1" applyFill="1" applyAlignment="1">
      <alignment vertical="center"/>
    </xf>
    <xf numFmtId="0" fontId="43" fillId="2" borderId="0" xfId="0" applyFont="1" applyFill="1" applyAlignment="1">
      <alignment vertical="center"/>
    </xf>
    <xf numFmtId="0" fontId="10" fillId="0" borderId="28" xfId="0" applyFont="1" applyBorder="1"/>
    <xf numFmtId="0" fontId="3" fillId="4" borderId="28" xfId="0" applyFont="1" applyFill="1" applyBorder="1"/>
    <xf numFmtId="1" fontId="3" fillId="4" borderId="28" xfId="0" applyNumberFormat="1" applyFont="1" applyFill="1" applyBorder="1"/>
    <xf numFmtId="1" fontId="12" fillId="0" borderId="28" xfId="0" applyNumberFormat="1" applyFont="1" applyBorder="1" applyAlignment="1">
      <alignment wrapText="1"/>
    </xf>
    <xf numFmtId="1" fontId="2" fillId="0" borderId="28" xfId="0" applyNumberFormat="1" applyFont="1" applyBorder="1" applyAlignment="1">
      <alignment wrapText="1"/>
    </xf>
    <xf numFmtId="0" fontId="2" fillId="2" borderId="28" xfId="0" applyFont="1" applyFill="1" applyBorder="1"/>
    <xf numFmtId="1" fontId="2" fillId="0" borderId="28" xfId="0" applyNumberFormat="1" applyFont="1" applyBorder="1"/>
    <xf numFmtId="1" fontId="44" fillId="2" borderId="0" xfId="0" applyNumberFormat="1" applyFont="1" applyFill="1" applyBorder="1" applyAlignment="1">
      <alignment horizontal="left"/>
    </xf>
    <xf numFmtId="0" fontId="45" fillId="2" borderId="0" xfId="0" applyFont="1" applyFill="1"/>
    <xf numFmtId="0" fontId="1" fillId="5" borderId="35" xfId="0" applyFont="1" applyFill="1" applyBorder="1"/>
    <xf numFmtId="0" fontId="1" fillId="5" borderId="36" xfId="0" applyFont="1" applyFill="1" applyBorder="1"/>
    <xf numFmtId="0" fontId="0" fillId="5" borderId="36" xfId="0" applyFill="1" applyBorder="1"/>
    <xf numFmtId="0" fontId="1" fillId="5" borderId="22" xfId="0" applyFont="1" applyFill="1" applyBorder="1"/>
    <xf numFmtId="0" fontId="0" fillId="5" borderId="23" xfId="0" applyFill="1" applyBorder="1"/>
    <xf numFmtId="0" fontId="0" fillId="5" borderId="24" xfId="0" applyFill="1" applyBorder="1"/>
    <xf numFmtId="0" fontId="8" fillId="5" borderId="0" xfId="0" applyFont="1" applyFill="1" applyBorder="1"/>
    <xf numFmtId="3" fontId="5" fillId="2" borderId="0" xfId="2" applyNumberFormat="1" applyFont="1" applyFill="1" applyBorder="1" applyAlignment="1">
      <alignment horizontal="right"/>
    </xf>
    <xf numFmtId="3" fontId="5" fillId="2" borderId="0" xfId="2" applyNumberFormat="1" applyFont="1" applyFill="1" applyBorder="1" applyAlignment="1"/>
    <xf numFmtId="0" fontId="46" fillId="2" borderId="0" xfId="0" applyFont="1" applyFill="1"/>
    <xf numFmtId="0" fontId="47" fillId="2" borderId="0" xfId="0" applyFont="1" applyFill="1"/>
    <xf numFmtId="0" fontId="47" fillId="2" borderId="0" xfId="0" applyFont="1" applyFill="1" applyBorder="1"/>
    <xf numFmtId="0" fontId="46" fillId="2" borderId="0" xfId="0" applyFont="1" applyFill="1" applyBorder="1"/>
    <xf numFmtId="0" fontId="0" fillId="5" borderId="22" xfId="0" applyFill="1" applyBorder="1"/>
    <xf numFmtId="0" fontId="8" fillId="5" borderId="23" xfId="0" applyFont="1" applyFill="1" applyBorder="1"/>
    <xf numFmtId="164" fontId="1" fillId="4" borderId="28" xfId="0" applyNumberFormat="1" applyFont="1" applyFill="1" applyBorder="1" applyAlignment="1">
      <alignment wrapText="1"/>
    </xf>
    <xf numFmtId="1" fontId="1" fillId="4" borderId="28" xfId="0" applyNumberFormat="1" applyFont="1" applyFill="1" applyBorder="1" applyAlignment="1">
      <alignment wrapText="1"/>
    </xf>
    <xf numFmtId="1" fontId="12" fillId="2" borderId="28" xfId="0" applyNumberFormat="1" applyFont="1" applyFill="1" applyBorder="1" applyAlignment="1">
      <alignment wrapText="1"/>
    </xf>
    <xf numFmtId="1" fontId="12" fillId="2" borderId="32" xfId="0" applyNumberFormat="1" applyFont="1" applyFill="1" applyBorder="1" applyAlignment="1">
      <alignment wrapText="1"/>
    </xf>
    <xf numFmtId="0" fontId="1" fillId="5" borderId="22" xfId="0" applyFont="1" applyFill="1" applyBorder="1" applyAlignment="1">
      <alignment vertical="top"/>
    </xf>
    <xf numFmtId="1" fontId="2" fillId="2" borderId="0" xfId="0" applyNumberFormat="1" applyFont="1" applyFill="1" applyBorder="1" applyAlignment="1">
      <alignment wrapText="1"/>
    </xf>
    <xf numFmtId="0" fontId="1" fillId="5" borderId="39" xfId="0" applyFont="1" applyFill="1" applyBorder="1"/>
    <xf numFmtId="0" fontId="0" fillId="5" borderId="40" xfId="0" applyFill="1" applyBorder="1"/>
    <xf numFmtId="0" fontId="1" fillId="5" borderId="40" xfId="0" applyFont="1" applyFill="1" applyBorder="1"/>
    <xf numFmtId="0" fontId="0" fillId="5" borderId="41" xfId="0" applyFill="1" applyBorder="1"/>
    <xf numFmtId="0" fontId="0" fillId="2" borderId="43" xfId="0" applyFill="1" applyBorder="1"/>
    <xf numFmtId="0" fontId="0" fillId="2" borderId="42" xfId="0" applyFill="1" applyBorder="1"/>
    <xf numFmtId="0" fontId="7" fillId="2" borderId="44" xfId="0" applyFont="1" applyFill="1" applyBorder="1" applyAlignment="1">
      <alignment wrapText="1"/>
    </xf>
    <xf numFmtId="0" fontId="8" fillId="5" borderId="0" xfId="0" applyFont="1" applyFill="1"/>
    <xf numFmtId="1" fontId="1" fillId="4" borderId="28" xfId="0" applyNumberFormat="1" applyFont="1" applyFill="1" applyBorder="1"/>
    <xf numFmtId="0" fontId="0" fillId="8" borderId="0" xfId="0" applyFill="1" applyBorder="1"/>
    <xf numFmtId="0" fontId="47" fillId="0" borderId="0" xfId="0" applyFont="1"/>
    <xf numFmtId="0" fontId="0" fillId="0" borderId="39" xfId="0" applyBorder="1"/>
    <xf numFmtId="0" fontId="0" fillId="2" borderId="41" xfId="0" applyFill="1" applyBorder="1"/>
    <xf numFmtId="0" fontId="0" fillId="2" borderId="24" xfId="0" applyFill="1" applyBorder="1"/>
    <xf numFmtId="0" fontId="2" fillId="2" borderId="42" xfId="0" applyFont="1" applyFill="1" applyBorder="1" applyAlignment="1">
      <alignment wrapText="1"/>
    </xf>
    <xf numFmtId="0" fontId="12" fillId="2" borderId="44" xfId="0" applyFont="1" applyFill="1" applyBorder="1" applyAlignment="1">
      <alignment wrapText="1"/>
    </xf>
    <xf numFmtId="1" fontId="12" fillId="2" borderId="0" xfId="0" applyNumberFormat="1" applyFont="1" applyFill="1" applyBorder="1"/>
    <xf numFmtId="1" fontId="1" fillId="2" borderId="0" xfId="0" applyNumberFormat="1" applyFont="1" applyFill="1" applyBorder="1"/>
    <xf numFmtId="0" fontId="7" fillId="2" borderId="42" xfId="0" applyFont="1" applyFill="1" applyBorder="1" applyAlignment="1">
      <alignment wrapText="1"/>
    </xf>
    <xf numFmtId="1" fontId="3" fillId="4" borderId="42" xfId="0" applyNumberFormat="1" applyFont="1" applyFill="1" applyBorder="1" applyAlignment="1">
      <alignment horizontal="left" indent="3"/>
    </xf>
    <xf numFmtId="1" fontId="2" fillId="2" borderId="42" xfId="0" applyNumberFormat="1" applyFont="1" applyFill="1" applyBorder="1" applyAlignment="1">
      <alignment horizontal="left" indent="3"/>
    </xf>
    <xf numFmtId="0" fontId="1" fillId="4" borderId="42" xfId="0" applyFont="1" applyFill="1" applyBorder="1"/>
    <xf numFmtId="0" fontId="49" fillId="2" borderId="0" xfId="0" applyFont="1" applyFill="1"/>
    <xf numFmtId="0" fontId="28" fillId="2" borderId="0" xfId="5" applyFill="1" applyBorder="1"/>
    <xf numFmtId="0" fontId="27" fillId="2" borderId="0" xfId="5" applyFont="1" applyFill="1" applyBorder="1" applyAlignment="1">
      <alignment horizontal="center" vertical="center"/>
    </xf>
    <xf numFmtId="0" fontId="1" fillId="5" borderId="0" xfId="0" applyFont="1" applyFill="1" applyBorder="1" applyAlignment="1"/>
    <xf numFmtId="0" fontId="2" fillId="5" borderId="0" xfId="0" applyFont="1" applyFill="1" applyBorder="1"/>
    <xf numFmtId="0" fontId="1" fillId="5" borderId="43" xfId="0" applyFont="1" applyFill="1" applyBorder="1"/>
    <xf numFmtId="0" fontId="0" fillId="5" borderId="43" xfId="0" applyFill="1" applyBorder="1"/>
    <xf numFmtId="0" fontId="2" fillId="5" borderId="43" xfId="0" applyFont="1" applyFill="1" applyBorder="1"/>
    <xf numFmtId="0" fontId="2" fillId="5" borderId="44" xfId="0" applyFont="1" applyFill="1" applyBorder="1"/>
    <xf numFmtId="0" fontId="1" fillId="5" borderId="42" xfId="0" applyFont="1" applyFill="1" applyBorder="1"/>
    <xf numFmtId="0" fontId="0" fillId="5" borderId="44" xfId="0" applyFill="1" applyBorder="1"/>
    <xf numFmtId="0" fontId="12" fillId="0" borderId="28" xfId="0" applyFont="1" applyBorder="1" applyAlignment="1">
      <alignment wrapText="1"/>
    </xf>
    <xf numFmtId="0" fontId="2" fillId="0" borderId="28" xfId="0" applyFont="1" applyBorder="1" applyAlignment="1">
      <alignment wrapText="1"/>
    </xf>
    <xf numFmtId="0" fontId="0" fillId="2" borderId="40" xfId="0" applyFill="1" applyBorder="1"/>
    <xf numFmtId="1" fontId="1" fillId="2" borderId="23" xfId="0" applyNumberFormat="1" applyFont="1" applyFill="1" applyBorder="1"/>
    <xf numFmtId="0" fontId="10" fillId="0" borderId="22" xfId="0" applyFont="1" applyBorder="1"/>
    <xf numFmtId="1" fontId="9" fillId="0" borderId="28" xfId="0" applyNumberFormat="1" applyFont="1" applyBorder="1" applyAlignment="1">
      <alignment wrapText="1"/>
    </xf>
    <xf numFmtId="0" fontId="2" fillId="2" borderId="47" xfId="0" applyFont="1" applyFill="1" applyBorder="1"/>
    <xf numFmtId="0" fontId="48" fillId="2" borderId="0" xfId="0" applyFont="1" applyFill="1" applyBorder="1"/>
    <xf numFmtId="0" fontId="48" fillId="2" borderId="4" xfId="0" applyFont="1" applyFill="1" applyBorder="1"/>
    <xf numFmtId="0" fontId="2" fillId="2" borderId="23" xfId="0" applyFont="1" applyFill="1" applyBorder="1"/>
    <xf numFmtId="0" fontId="11" fillId="2" borderId="28" xfId="0" applyFont="1" applyFill="1" applyBorder="1"/>
    <xf numFmtId="0" fontId="24" fillId="4" borderId="28" xfId="0" applyFont="1" applyFill="1" applyBorder="1"/>
    <xf numFmtId="0" fontId="8" fillId="4" borderId="28" xfId="0" applyFont="1" applyFill="1" applyBorder="1"/>
    <xf numFmtId="0" fontId="9" fillId="2" borderId="28" xfId="0" applyFont="1" applyFill="1" applyBorder="1"/>
    <xf numFmtId="0" fontId="0" fillId="2" borderId="22" xfId="0" applyFill="1" applyBorder="1"/>
    <xf numFmtId="1" fontId="3" fillId="4" borderId="28" xfId="0" applyNumberFormat="1" applyFont="1" applyFill="1" applyBorder="1" applyAlignment="1">
      <alignment wrapText="1"/>
    </xf>
    <xf numFmtId="1" fontId="2" fillId="2" borderId="28" xfId="0" applyNumberFormat="1" applyFont="1" applyFill="1" applyBorder="1" applyAlignment="1">
      <alignment wrapText="1"/>
    </xf>
    <xf numFmtId="0" fontId="7" fillId="2" borderId="39" xfId="0" applyFont="1" applyFill="1" applyBorder="1"/>
    <xf numFmtId="0" fontId="7" fillId="2" borderId="40" xfId="0" applyFont="1" applyFill="1" applyBorder="1"/>
    <xf numFmtId="0" fontId="35" fillId="2" borderId="23" xfId="0" applyFont="1" applyFill="1" applyBorder="1"/>
    <xf numFmtId="0" fontId="35" fillId="2" borderId="24" xfId="0" applyFont="1" applyFill="1" applyBorder="1"/>
    <xf numFmtId="1" fontId="0" fillId="2" borderId="28" xfId="0" applyNumberFormat="1" applyFill="1" applyBorder="1"/>
    <xf numFmtId="1" fontId="8" fillId="4" borderId="28" xfId="0" applyNumberFormat="1" applyFont="1" applyFill="1" applyBorder="1"/>
    <xf numFmtId="1" fontId="6" fillId="2" borderId="28" xfId="0" applyNumberFormat="1" applyFont="1" applyFill="1" applyBorder="1"/>
    <xf numFmtId="0" fontId="12" fillId="2" borderId="22" xfId="0" applyFont="1" applyFill="1" applyBorder="1" applyAlignment="1">
      <alignment horizontal="right"/>
    </xf>
    <xf numFmtId="0" fontId="7" fillId="2" borderId="23" xfId="0" applyFont="1" applyFill="1" applyBorder="1"/>
    <xf numFmtId="49" fontId="10" fillId="2" borderId="23" xfId="0" applyNumberFormat="1" applyFont="1" applyFill="1" applyBorder="1"/>
    <xf numFmtId="0" fontId="7" fillId="0" borderId="22" xfId="0" applyFont="1" applyBorder="1"/>
    <xf numFmtId="0" fontId="12" fillId="2" borderId="42" xfId="0" applyFont="1" applyFill="1" applyBorder="1" applyAlignment="1">
      <alignment horizontal="left"/>
    </xf>
    <xf numFmtId="0" fontId="7" fillId="2" borderId="43" xfId="0" applyFont="1" applyFill="1" applyBorder="1"/>
    <xf numFmtId="49" fontId="10" fillId="2" borderId="43" xfId="0" applyNumberFormat="1" applyFont="1" applyFill="1" applyBorder="1"/>
    <xf numFmtId="49" fontId="10" fillId="2" borderId="44" xfId="0" applyNumberFormat="1" applyFont="1" applyFill="1" applyBorder="1"/>
    <xf numFmtId="0" fontId="13" fillId="0" borderId="22" xfId="0" applyFont="1" applyBorder="1" applyAlignment="1">
      <alignment vertical="top"/>
    </xf>
    <xf numFmtId="49" fontId="10" fillId="2" borderId="22" xfId="0" applyNumberFormat="1" applyFont="1" applyFill="1" applyBorder="1"/>
    <xf numFmtId="49" fontId="10" fillId="2" borderId="28" xfId="0" applyNumberFormat="1" applyFont="1" applyFill="1" applyBorder="1"/>
    <xf numFmtId="0" fontId="13" fillId="2" borderId="39" xfId="0" applyFont="1" applyFill="1" applyBorder="1" applyAlignment="1"/>
    <xf numFmtId="0" fontId="12" fillId="2" borderId="42" xfId="0" applyFont="1" applyFill="1" applyBorder="1" applyAlignment="1">
      <alignment horizontal="right"/>
    </xf>
    <xf numFmtId="0" fontId="12" fillId="2" borderId="43" xfId="0" applyFont="1" applyFill="1" applyBorder="1" applyAlignment="1">
      <alignment horizontal="right"/>
    </xf>
    <xf numFmtId="0" fontId="7" fillId="2" borderId="41" xfId="0" applyFont="1" applyFill="1" applyBorder="1"/>
    <xf numFmtId="0" fontId="8" fillId="7" borderId="28" xfId="0" applyFont="1" applyFill="1" applyBorder="1"/>
    <xf numFmtId="49" fontId="10" fillId="2" borderId="48" xfId="0" applyNumberFormat="1" applyFont="1" applyFill="1" applyBorder="1" applyAlignment="1">
      <alignment horizontal="left"/>
    </xf>
    <xf numFmtId="0" fontId="5" fillId="2" borderId="49" xfId="0" applyFont="1" applyFill="1" applyBorder="1"/>
    <xf numFmtId="0" fontId="0" fillId="2" borderId="49" xfId="0" applyFill="1" applyBorder="1"/>
    <xf numFmtId="0" fontId="0" fillId="2" borderId="50" xfId="0" applyFill="1" applyBorder="1"/>
    <xf numFmtId="1" fontId="3" fillId="4" borderId="17" xfId="0" applyNumberFormat="1" applyFont="1" applyFill="1" applyBorder="1"/>
    <xf numFmtId="1" fontId="3" fillId="4" borderId="18" xfId="0" applyNumberFormat="1" applyFont="1" applyFill="1" applyBorder="1"/>
    <xf numFmtId="1" fontId="3" fillId="4" borderId="19" xfId="0" applyNumberFormat="1" applyFont="1" applyFill="1" applyBorder="1"/>
    <xf numFmtId="1" fontId="3" fillId="4" borderId="20" xfId="0" applyNumberFormat="1" applyFont="1" applyFill="1" applyBorder="1"/>
    <xf numFmtId="0" fontId="1" fillId="2" borderId="39" xfId="0" applyFont="1" applyFill="1" applyBorder="1" applyAlignment="1">
      <alignment vertical="top"/>
    </xf>
    <xf numFmtId="0" fontId="8" fillId="2" borderId="40" xfId="0" applyFont="1" applyFill="1" applyBorder="1"/>
    <xf numFmtId="0" fontId="8" fillId="2" borderId="41" xfId="0" applyFont="1" applyFill="1" applyBorder="1"/>
    <xf numFmtId="0" fontId="0" fillId="2" borderId="39" xfId="0" applyFill="1" applyBorder="1"/>
    <xf numFmtId="0" fontId="35" fillId="2" borderId="23" xfId="0" applyFont="1" applyFill="1" applyBorder="1" applyAlignment="1">
      <alignment wrapText="1"/>
    </xf>
    <xf numFmtId="0" fontId="35" fillId="2" borderId="24" xfId="0" applyFont="1" applyFill="1" applyBorder="1" applyAlignment="1">
      <alignment wrapText="1"/>
    </xf>
    <xf numFmtId="0" fontId="13" fillId="2" borderId="22" xfId="0" applyFont="1" applyFill="1" applyBorder="1" applyAlignment="1"/>
    <xf numFmtId="0" fontId="13" fillId="2" borderId="28" xfId="0" applyFont="1" applyFill="1" applyBorder="1" applyAlignment="1"/>
    <xf numFmtId="0" fontId="8" fillId="2" borderId="22" xfId="0" applyFont="1" applyFill="1" applyBorder="1"/>
    <xf numFmtId="0" fontId="8" fillId="2" borderId="23" xfId="0" applyFont="1" applyFill="1" applyBorder="1"/>
    <xf numFmtId="0" fontId="25" fillId="2" borderId="0" xfId="0" applyFont="1" applyFill="1" applyBorder="1" applyProtection="1">
      <protection locked="0"/>
    </xf>
    <xf numFmtId="0" fontId="37" fillId="9" borderId="0" xfId="0" applyFont="1" applyFill="1" applyBorder="1" applyAlignment="1" applyProtection="1">
      <alignment horizontal="left"/>
      <protection locked="0"/>
    </xf>
    <xf numFmtId="165" fontId="37" fillId="9" borderId="0" xfId="0" applyNumberFormat="1" applyFont="1" applyFill="1" applyBorder="1" applyAlignment="1" applyProtection="1">
      <alignment horizontal="right"/>
      <protection locked="0"/>
    </xf>
    <xf numFmtId="0" fontId="12" fillId="2" borderId="43" xfId="0" applyFont="1" applyFill="1" applyBorder="1"/>
    <xf numFmtId="0" fontId="1" fillId="2" borderId="23" xfId="0" applyFont="1" applyFill="1" applyBorder="1"/>
    <xf numFmtId="0" fontId="0" fillId="5" borderId="14" xfId="0" applyFill="1" applyBorder="1"/>
    <xf numFmtId="0" fontId="0" fillId="0" borderId="32" xfId="0" applyBorder="1"/>
    <xf numFmtId="0" fontId="50" fillId="2" borderId="0" xfId="0" applyFont="1" applyFill="1"/>
    <xf numFmtId="0" fontId="14" fillId="2" borderId="0" xfId="0" applyFont="1" applyFill="1"/>
    <xf numFmtId="0" fontId="1" fillId="5" borderId="39" xfId="0" applyFont="1" applyFill="1" applyBorder="1" applyAlignment="1"/>
    <xf numFmtId="0" fontId="6" fillId="5" borderId="40" xfId="0" applyFont="1" applyFill="1" applyBorder="1"/>
    <xf numFmtId="0" fontId="6" fillId="5" borderId="23" xfId="0" applyFont="1" applyFill="1" applyBorder="1"/>
    <xf numFmtId="0" fontId="12" fillId="0" borderId="32" xfId="0" applyFont="1" applyBorder="1"/>
    <xf numFmtId="0" fontId="51" fillId="2" borderId="0" xfId="1" applyFont="1" applyFill="1" applyBorder="1" applyAlignment="1" applyProtection="1"/>
    <xf numFmtId="0" fontId="7" fillId="2" borderId="47" xfId="0" applyFont="1" applyFill="1" applyBorder="1"/>
    <xf numFmtId="0" fontId="35" fillId="2" borderId="32" xfId="0" applyFont="1" applyFill="1" applyBorder="1"/>
    <xf numFmtId="1" fontId="6" fillId="2" borderId="24" xfId="0" applyNumberFormat="1" applyFont="1" applyFill="1" applyBorder="1"/>
    <xf numFmtId="0" fontId="12" fillId="0" borderId="42" xfId="0" applyFont="1" applyBorder="1"/>
    <xf numFmtId="0" fontId="0" fillId="2" borderId="47" xfId="0" applyFill="1" applyBorder="1"/>
    <xf numFmtId="0" fontId="13" fillId="2" borderId="22" xfId="0" applyFont="1" applyFill="1" applyBorder="1" applyAlignment="1">
      <alignment vertical="top"/>
    </xf>
    <xf numFmtId="0" fontId="35" fillId="2" borderId="43" xfId="0" applyFont="1" applyFill="1" applyBorder="1"/>
    <xf numFmtId="0" fontId="35" fillId="2" borderId="43" xfId="0" applyFont="1" applyFill="1" applyBorder="1" applyAlignment="1">
      <alignment horizontal="center"/>
    </xf>
    <xf numFmtId="0" fontId="35" fillId="2" borderId="44" xfId="0" applyFont="1" applyFill="1" applyBorder="1"/>
    <xf numFmtId="1" fontId="5" fillId="2" borderId="28" xfId="0" applyNumberFormat="1" applyFont="1" applyFill="1" applyBorder="1"/>
    <xf numFmtId="0" fontId="53" fillId="2" borderId="0" xfId="0" applyFont="1" applyFill="1"/>
    <xf numFmtId="0" fontId="54" fillId="2" borderId="0" xfId="0" applyFont="1" applyFill="1"/>
    <xf numFmtId="0" fontId="1" fillId="4" borderId="22" xfId="0" applyFont="1" applyFill="1" applyBorder="1"/>
    <xf numFmtId="0" fontId="0" fillId="5" borderId="31" xfId="0" applyFill="1" applyBorder="1"/>
    <xf numFmtId="164" fontId="12" fillId="2" borderId="28" xfId="0" applyNumberFormat="1" applyFont="1" applyFill="1" applyBorder="1" applyAlignment="1">
      <alignment wrapText="1"/>
    </xf>
    <xf numFmtId="0" fontId="2" fillId="2" borderId="41" xfId="0" applyFont="1" applyFill="1" applyBorder="1"/>
    <xf numFmtId="0" fontId="11" fillId="2" borderId="32" xfId="0" applyFont="1" applyFill="1" applyBorder="1"/>
    <xf numFmtId="0" fontId="11" fillId="2" borderId="24" xfId="0" applyFont="1" applyFill="1" applyBorder="1"/>
    <xf numFmtId="0" fontId="8" fillId="4" borderId="28" xfId="0" applyFont="1" applyFill="1" applyBorder="1" applyAlignment="1">
      <alignment horizontal="right"/>
    </xf>
    <xf numFmtId="1" fontId="3" fillId="4" borderId="28" xfId="0" applyNumberFormat="1" applyFont="1" applyFill="1" applyBorder="1" applyAlignment="1">
      <alignment horizontal="right"/>
    </xf>
    <xf numFmtId="0" fontId="2" fillId="2" borderId="40" xfId="0" applyFont="1" applyFill="1" applyBorder="1"/>
    <xf numFmtId="0" fontId="0" fillId="0" borderId="41" xfId="0" applyBorder="1"/>
    <xf numFmtId="0" fontId="9" fillId="2" borderId="32" xfId="0" applyFont="1" applyFill="1" applyBorder="1" applyAlignment="1">
      <alignment wrapText="1"/>
    </xf>
    <xf numFmtId="0" fontId="24" fillId="4" borderId="28" xfId="0" applyFont="1" applyFill="1" applyBorder="1" applyAlignment="1">
      <alignment wrapText="1"/>
    </xf>
    <xf numFmtId="1" fontId="0" fillId="0" borderId="28" xfId="0" applyNumberFormat="1" applyBorder="1"/>
    <xf numFmtId="0" fontId="13" fillId="2" borderId="0" xfId="0" applyFont="1" applyFill="1" applyBorder="1" applyAlignment="1">
      <alignment vertical="top"/>
    </xf>
    <xf numFmtId="0" fontId="11" fillId="2" borderId="43" xfId="0" applyFont="1" applyFill="1" applyBorder="1"/>
    <xf numFmtId="0" fontId="11" fillId="2" borderId="43" xfId="0" applyFont="1" applyFill="1" applyBorder="1" applyAlignment="1">
      <alignment horizontal="center"/>
    </xf>
    <xf numFmtId="0" fontId="11" fillId="2" borderId="44" xfId="0" applyFont="1" applyFill="1" applyBorder="1"/>
    <xf numFmtId="0" fontId="0" fillId="0" borderId="12" xfId="0" applyBorder="1"/>
    <xf numFmtId="0" fontId="1" fillId="4" borderId="15" xfId="0" applyFont="1" applyFill="1" applyBorder="1"/>
    <xf numFmtId="0" fontId="12" fillId="0" borderId="15" xfId="0" applyFont="1" applyBorder="1"/>
    <xf numFmtId="0" fontId="1" fillId="4" borderId="52" xfId="0" applyFont="1" applyFill="1" applyBorder="1"/>
    <xf numFmtId="0" fontId="7" fillId="2" borderId="39" xfId="0" applyFont="1" applyFill="1" applyBorder="1" applyAlignment="1">
      <alignment wrapText="1"/>
    </xf>
    <xf numFmtId="0" fontId="0" fillId="2" borderId="40" xfId="0" applyFill="1" applyBorder="1" applyAlignment="1">
      <alignment wrapText="1"/>
    </xf>
    <xf numFmtId="0" fontId="18" fillId="2" borderId="40" xfId="1" applyFill="1" applyBorder="1" applyAlignment="1" applyProtection="1">
      <alignment wrapText="1"/>
    </xf>
    <xf numFmtId="0" fontId="0" fillId="2" borderId="41" xfId="0" applyFill="1" applyBorder="1" applyAlignment="1">
      <alignment wrapText="1"/>
    </xf>
    <xf numFmtId="0" fontId="7" fillId="2" borderId="28" xfId="0" applyFont="1" applyFill="1" applyBorder="1"/>
    <xf numFmtId="0" fontId="55" fillId="2" borderId="0" xfId="0" applyFont="1" applyFill="1"/>
    <xf numFmtId="1" fontId="0" fillId="2" borderId="41" xfId="0" applyNumberFormat="1" applyFill="1" applyBorder="1"/>
    <xf numFmtId="0" fontId="16" fillId="0" borderId="0" xfId="0" applyFont="1"/>
    <xf numFmtId="0" fontId="8" fillId="5" borderId="42" xfId="0" applyFont="1" applyFill="1" applyBorder="1"/>
    <xf numFmtId="0" fontId="15" fillId="5" borderId="42" xfId="0" applyFont="1" applyFill="1" applyBorder="1"/>
    <xf numFmtId="0" fontId="7" fillId="0" borderId="28" xfId="0" applyFont="1" applyBorder="1" applyAlignment="1">
      <alignment wrapText="1"/>
    </xf>
    <xf numFmtId="0" fontId="8" fillId="6" borderId="51" xfId="0" applyFont="1" applyFill="1" applyBorder="1"/>
    <xf numFmtId="0" fontId="6" fillId="2" borderId="40" xfId="0" applyFont="1" applyFill="1" applyBorder="1" applyAlignment="1">
      <alignment wrapText="1"/>
    </xf>
    <xf numFmtId="0" fontId="6" fillId="2" borderId="41" xfId="0" applyFont="1" applyFill="1" applyBorder="1" applyAlignment="1">
      <alignment horizontal="right" wrapText="1"/>
    </xf>
    <xf numFmtId="0" fontId="6" fillId="2" borderId="24" xfId="0" applyFont="1" applyFill="1" applyBorder="1" applyAlignment="1">
      <alignment horizontal="right" wrapText="1"/>
    </xf>
    <xf numFmtId="0" fontId="20" fillId="2" borderId="0" xfId="0" applyFont="1" applyFill="1"/>
    <xf numFmtId="0" fontId="0" fillId="10" borderId="0" xfId="0" applyFill="1" applyBorder="1"/>
    <xf numFmtId="0" fontId="1" fillId="3" borderId="40" xfId="0" applyFont="1" applyFill="1" applyBorder="1"/>
    <xf numFmtId="0" fontId="8" fillId="3" borderId="0" xfId="0" applyFont="1" applyFill="1"/>
    <xf numFmtId="0" fontId="1" fillId="3" borderId="0" xfId="0" applyFont="1" applyFill="1" applyBorder="1" applyAlignment="1">
      <alignment vertical="top"/>
    </xf>
    <xf numFmtId="0" fontId="1" fillId="3" borderId="39" xfId="0" applyFont="1" applyFill="1" applyBorder="1"/>
    <xf numFmtId="0" fontId="1" fillId="3" borderId="22" xfId="0" applyFont="1" applyFill="1" applyBorder="1" applyAlignment="1">
      <alignment vertical="top"/>
    </xf>
    <xf numFmtId="0" fontId="1" fillId="3" borderId="23" xfId="0" applyFont="1" applyFill="1" applyBorder="1"/>
    <xf numFmtId="0" fontId="2" fillId="3" borderId="40" xfId="0" applyFont="1" applyFill="1" applyBorder="1"/>
    <xf numFmtId="0" fontId="2" fillId="3" borderId="41" xfId="0" applyFont="1" applyFill="1" applyBorder="1"/>
    <xf numFmtId="0" fontId="0" fillId="3" borderId="23" xfId="0" applyFill="1" applyBorder="1"/>
    <xf numFmtId="0" fontId="2" fillId="3" borderId="23" xfId="0" applyFont="1" applyFill="1" applyBorder="1"/>
    <xf numFmtId="0" fontId="0" fillId="2" borderId="0" xfId="0" applyFont="1" applyFill="1"/>
    <xf numFmtId="0" fontId="10" fillId="2" borderId="42" xfId="0" applyFont="1" applyFill="1" applyBorder="1"/>
    <xf numFmtId="0" fontId="3" fillId="4" borderId="42" xfId="0" applyFont="1" applyFill="1" applyBorder="1" applyAlignment="1">
      <alignment horizontal="left" indent="3"/>
    </xf>
    <xf numFmtId="1" fontId="28" fillId="0" borderId="0" xfId="5" applyNumberFormat="1" applyAlignment="1">
      <alignment horizontal="right" vertical="center"/>
    </xf>
    <xf numFmtId="1" fontId="1" fillId="4" borderId="42" xfId="0" applyNumberFormat="1" applyFont="1" applyFill="1" applyBorder="1"/>
    <xf numFmtId="0" fontId="11" fillId="2" borderId="0" xfId="0" applyFont="1" applyFill="1"/>
    <xf numFmtId="3" fontId="56" fillId="2" borderId="0" xfId="0" applyNumberFormat="1" applyFont="1" applyFill="1" applyBorder="1"/>
    <xf numFmtId="0" fontId="56" fillId="2" borderId="0" xfId="0" applyFont="1" applyFill="1" applyBorder="1"/>
    <xf numFmtId="3" fontId="56" fillId="2" borderId="0" xfId="0" quotePrefix="1" applyNumberFormat="1" applyFont="1" applyFill="1" applyBorder="1"/>
    <xf numFmtId="0" fontId="57" fillId="2" borderId="0" xfId="0" applyFont="1" applyFill="1" applyBorder="1"/>
    <xf numFmtId="0" fontId="56" fillId="2" borderId="39" xfId="0" applyFont="1" applyFill="1" applyBorder="1"/>
    <xf numFmtId="3" fontId="56" fillId="2" borderId="41" xfId="0" applyNumberFormat="1" applyFont="1" applyFill="1" applyBorder="1"/>
    <xf numFmtId="0" fontId="56" fillId="2" borderId="4" xfId="0" applyFont="1" applyFill="1" applyBorder="1"/>
    <xf numFmtId="3" fontId="56" fillId="2" borderId="5" xfId="0" applyNumberFormat="1" applyFont="1" applyFill="1" applyBorder="1"/>
    <xf numFmtId="3" fontId="56" fillId="2" borderId="5" xfId="0" quotePrefix="1" applyNumberFormat="1" applyFont="1" applyFill="1" applyBorder="1"/>
    <xf numFmtId="0" fontId="57" fillId="2" borderId="22" xfId="0" applyFont="1" applyFill="1" applyBorder="1"/>
    <xf numFmtId="3" fontId="56" fillId="2" borderId="24" xfId="0" applyNumberFormat="1" applyFont="1" applyFill="1" applyBorder="1"/>
    <xf numFmtId="0" fontId="0" fillId="0" borderId="0" xfId="0" applyFill="1"/>
    <xf numFmtId="1" fontId="0" fillId="0" borderId="0" xfId="0" applyNumberFormat="1" applyFill="1"/>
    <xf numFmtId="1" fontId="7" fillId="2" borderId="28" xfId="0" applyNumberFormat="1" applyFont="1" applyFill="1" applyBorder="1"/>
    <xf numFmtId="1" fontId="0" fillId="2" borderId="39" xfId="0" applyNumberFormat="1" applyFill="1" applyBorder="1"/>
    <xf numFmtId="1" fontId="0" fillId="2" borderId="4" xfId="0" applyNumberFormat="1" applyFill="1" applyBorder="1"/>
    <xf numFmtId="1" fontId="7" fillId="2" borderId="22" xfId="0" applyNumberFormat="1" applyFont="1" applyFill="1" applyBorder="1"/>
    <xf numFmtId="1" fontId="0" fillId="2" borderId="24" xfId="0" applyNumberFormat="1" applyFill="1" applyBorder="1"/>
    <xf numFmtId="0" fontId="7" fillId="2" borderId="22" xfId="0" applyFont="1" applyFill="1" applyBorder="1"/>
    <xf numFmtId="1" fontId="0" fillId="2" borderId="28" xfId="0" applyNumberFormat="1" applyFont="1" applyFill="1" applyBorder="1"/>
    <xf numFmtId="0" fontId="0" fillId="0" borderId="0" xfId="0"/>
    <xf numFmtId="1" fontId="0" fillId="2" borderId="41" xfId="0" applyNumberFormat="1" applyFill="1" applyBorder="1" applyAlignment="1">
      <alignment horizontal="left" indent="5"/>
    </xf>
    <xf numFmtId="1" fontId="0" fillId="2" borderId="0" xfId="0" applyNumberFormat="1" applyFill="1" applyAlignment="1">
      <alignment horizontal="left" indent="5"/>
    </xf>
    <xf numFmtId="1" fontId="0" fillId="2" borderId="5" xfId="0" applyNumberFormat="1" applyFill="1" applyBorder="1" applyAlignment="1">
      <alignment horizontal="left" indent="5"/>
    </xf>
    <xf numFmtId="1" fontId="0" fillId="2" borderId="24" xfId="0" applyNumberFormat="1" applyFill="1" applyBorder="1" applyAlignment="1">
      <alignment horizontal="left" indent="5"/>
    </xf>
    <xf numFmtId="0" fontId="60" fillId="2" borderId="0" xfId="0" applyFont="1" applyFill="1"/>
    <xf numFmtId="0" fontId="58" fillId="2" borderId="0" xfId="0" applyFont="1" applyFill="1"/>
    <xf numFmtId="0" fontId="48" fillId="2" borderId="0" xfId="0" applyFont="1" applyFill="1" applyAlignment="1">
      <alignment vertical="center"/>
    </xf>
    <xf numFmtId="0" fontId="6" fillId="2" borderId="0" xfId="0" applyFont="1" applyFill="1" applyBorder="1" applyAlignment="1">
      <alignment horizontal="right" wrapText="1"/>
    </xf>
    <xf numFmtId="0" fontId="0" fillId="2" borderId="5" xfId="0" applyFill="1" applyBorder="1" applyAlignment="1">
      <alignment vertical="top" wrapText="1"/>
    </xf>
    <xf numFmtId="0" fontId="0" fillId="2" borderId="5" xfId="0" applyFill="1" applyBorder="1" applyAlignment="1">
      <alignment horizontal="right" vertical="top" wrapText="1"/>
    </xf>
    <xf numFmtId="0" fontId="59" fillId="2" borderId="4" xfId="0" applyFont="1" applyFill="1" applyBorder="1" applyAlignment="1">
      <alignment horizontal="center" wrapText="1"/>
    </xf>
    <xf numFmtId="0" fontId="59" fillId="2" borderId="4" xfId="0" applyFont="1" applyFill="1" applyBorder="1" applyAlignment="1">
      <alignment horizontal="center" vertical="top" wrapText="1"/>
    </xf>
    <xf numFmtId="0" fontId="18" fillId="2" borderId="0" xfId="1" applyFill="1" applyBorder="1" applyAlignment="1" applyProtection="1">
      <alignment vertical="top" wrapText="1"/>
    </xf>
    <xf numFmtId="0" fontId="59" fillId="2" borderId="0" xfId="0" applyFont="1" applyFill="1" applyAlignment="1"/>
    <xf numFmtId="0" fontId="59" fillId="2" borderId="22" xfId="0" applyFont="1" applyFill="1" applyBorder="1" applyAlignment="1">
      <alignment horizontal="center" vertical="top" wrapText="1"/>
    </xf>
    <xf numFmtId="0" fontId="0" fillId="0" borderId="24" xfId="0" applyBorder="1" applyAlignment="1">
      <alignment wrapText="1"/>
    </xf>
    <xf numFmtId="0" fontId="59" fillId="2" borderId="22" xfId="0" applyFont="1" applyFill="1" applyBorder="1" applyAlignment="1">
      <alignment horizontal="center" wrapText="1"/>
    </xf>
    <xf numFmtId="1" fontId="16" fillId="2" borderId="0" xfId="0" applyNumberFormat="1" applyFont="1" applyFill="1" applyBorder="1" applyProtection="1"/>
    <xf numFmtId="0" fontId="0" fillId="2" borderId="39" xfId="0" applyFont="1" applyFill="1" applyBorder="1"/>
    <xf numFmtId="0" fontId="0" fillId="2" borderId="41" xfId="0" applyFont="1" applyFill="1" applyBorder="1"/>
    <xf numFmtId="0" fontId="0" fillId="2" borderId="4" xfId="0" applyFont="1" applyFill="1" applyBorder="1"/>
    <xf numFmtId="0" fontId="0" fillId="2" borderId="5" xfId="0" applyFont="1" applyFill="1" applyBorder="1"/>
    <xf numFmtId="0" fontId="0" fillId="2" borderId="24" xfId="0" applyFont="1" applyFill="1" applyBorder="1"/>
    <xf numFmtId="0" fontId="62" fillId="2" borderId="0" xfId="0" applyFont="1" applyFill="1" applyAlignment="1">
      <alignment horizontal="left" vertical="center" readingOrder="1"/>
    </xf>
    <xf numFmtId="0" fontId="0" fillId="0" borderId="0" xfId="0"/>
    <xf numFmtId="0" fontId="63" fillId="2" borderId="0" xfId="0" applyFont="1" applyFill="1"/>
    <xf numFmtId="0" fontId="61" fillId="2" borderId="0" xfId="12" applyFill="1"/>
    <xf numFmtId="1" fontId="61" fillId="2" borderId="0" xfId="12" applyNumberFormat="1" applyFill="1"/>
    <xf numFmtId="0" fontId="7" fillId="2" borderId="0" xfId="0" applyFont="1" applyFill="1" applyAlignment="1">
      <alignment wrapText="1"/>
    </xf>
    <xf numFmtId="0" fontId="0" fillId="2" borderId="0" xfId="0" applyFill="1" applyBorder="1" applyAlignment="1">
      <alignment vertical="top" wrapText="1"/>
    </xf>
    <xf numFmtId="1" fontId="0" fillId="12" borderId="28" xfId="0" applyNumberFormat="1" applyFill="1" applyBorder="1"/>
    <xf numFmtId="0" fontId="18" fillId="0" borderId="0" xfId="1" applyAlignment="1" applyProtection="1"/>
    <xf numFmtId="0" fontId="7" fillId="2" borderId="42" xfId="0" applyFont="1" applyFill="1" applyBorder="1"/>
    <xf numFmtId="0" fontId="27" fillId="2" borderId="42" xfId="0" applyFont="1" applyFill="1" applyBorder="1"/>
    <xf numFmtId="0" fontId="7" fillId="2" borderId="53" xfId="0" applyFont="1" applyFill="1" applyBorder="1" applyAlignment="1">
      <alignment wrapText="1"/>
    </xf>
    <xf numFmtId="0" fontId="0" fillId="2" borderId="54" xfId="0" applyFill="1" applyBorder="1"/>
    <xf numFmtId="0" fontId="7" fillId="2" borderId="54" xfId="0" applyFont="1" applyFill="1" applyBorder="1"/>
    <xf numFmtId="0" fontId="0" fillId="2" borderId="54" xfId="0" applyFill="1" applyBorder="1" applyAlignment="1">
      <alignment wrapText="1"/>
    </xf>
    <xf numFmtId="0" fontId="0" fillId="13" borderId="54" xfId="0" applyFill="1" applyBorder="1"/>
    <xf numFmtId="0" fontId="1" fillId="5" borderId="35" xfId="0" applyFont="1" applyFill="1" applyBorder="1" applyAlignment="1"/>
    <xf numFmtId="0" fontId="0" fillId="0" borderId="54" xfId="0" applyBorder="1" applyAlignment="1">
      <alignment wrapText="1"/>
    </xf>
    <xf numFmtId="0" fontId="0" fillId="0" borderId="54" xfId="0" applyBorder="1"/>
    <xf numFmtId="0" fontId="0" fillId="13" borderId="54" xfId="0" applyFill="1" applyBorder="1" applyAlignment="1">
      <alignment wrapText="1"/>
    </xf>
    <xf numFmtId="0" fontId="1" fillId="2" borderId="55" xfId="0" applyFont="1" applyFill="1" applyBorder="1" applyAlignment="1">
      <alignment vertical="top"/>
    </xf>
    <xf numFmtId="0" fontId="1" fillId="2" borderId="56" xfId="0" applyFont="1" applyFill="1" applyBorder="1"/>
    <xf numFmtId="0" fontId="7" fillId="2" borderId="54" xfId="0" applyFont="1" applyFill="1" applyBorder="1" applyAlignment="1">
      <alignment wrapText="1"/>
    </xf>
    <xf numFmtId="0" fontId="0" fillId="13" borderId="32" xfId="0" applyFill="1" applyBorder="1"/>
    <xf numFmtId="0" fontId="7" fillId="2" borderId="32" xfId="0" applyFont="1" applyFill="1" applyBorder="1" applyAlignment="1">
      <alignment wrapText="1"/>
    </xf>
    <xf numFmtId="0" fontId="1" fillId="5" borderId="57" xfId="0" applyFont="1" applyFill="1" applyBorder="1" applyAlignment="1"/>
    <xf numFmtId="0" fontId="0" fillId="5" borderId="58" xfId="0" applyFill="1" applyBorder="1"/>
    <xf numFmtId="0" fontId="0" fillId="5" borderId="59" xfId="0" applyFill="1" applyBorder="1"/>
    <xf numFmtId="0" fontId="1" fillId="5" borderId="22" xfId="0" applyFont="1" applyFill="1" applyBorder="1" applyAlignment="1"/>
    <xf numFmtId="0" fontId="1" fillId="5" borderId="58" xfId="0" applyFont="1" applyFill="1" applyBorder="1"/>
    <xf numFmtId="0" fontId="1" fillId="2" borderId="22" xfId="0" applyFont="1" applyFill="1" applyBorder="1" applyAlignment="1">
      <alignment vertical="top"/>
    </xf>
    <xf numFmtId="0" fontId="7" fillId="0" borderId="54" xfId="0" applyFont="1" applyBorder="1"/>
    <xf numFmtId="0" fontId="7" fillId="0" borderId="54" xfId="0" applyFont="1" applyBorder="1" applyAlignment="1">
      <alignment wrapText="1"/>
    </xf>
    <xf numFmtId="0" fontId="7" fillId="0" borderId="32" xfId="0" applyFont="1" applyBorder="1"/>
    <xf numFmtId="0" fontId="7" fillId="0" borderId="32" xfId="0" applyFont="1" applyBorder="1" applyAlignment="1">
      <alignment wrapText="1"/>
    </xf>
    <xf numFmtId="0" fontId="7" fillId="13" borderId="54" xfId="0" applyFont="1" applyFill="1" applyBorder="1" applyAlignment="1">
      <alignment wrapText="1"/>
    </xf>
    <xf numFmtId="0" fontId="7" fillId="13" borderId="54" xfId="0" applyFont="1" applyFill="1" applyBorder="1"/>
    <xf numFmtId="0" fontId="7" fillId="13" borderId="32" xfId="0" applyFont="1" applyFill="1" applyBorder="1"/>
    <xf numFmtId="0" fontId="0" fillId="2" borderId="60" xfId="0" applyFill="1" applyBorder="1"/>
    <xf numFmtId="0" fontId="0" fillId="13" borderId="60" xfId="0" applyFill="1" applyBorder="1"/>
    <xf numFmtId="0" fontId="7" fillId="2" borderId="0" xfId="0" applyFont="1" applyFill="1" applyAlignment="1">
      <alignment horizontal="left"/>
    </xf>
    <xf numFmtId="0" fontId="7" fillId="0" borderId="42" xfId="0" applyFont="1" applyBorder="1"/>
    <xf numFmtId="0" fontId="0" fillId="0" borderId="54" xfId="0" applyFill="1" applyBorder="1"/>
    <xf numFmtId="0" fontId="0" fillId="0" borderId="42" xfId="0" applyBorder="1"/>
    <xf numFmtId="0" fontId="7" fillId="0" borderId="54" xfId="0" applyFont="1" applyFill="1" applyBorder="1"/>
    <xf numFmtId="0" fontId="0" fillId="13" borderId="0" xfId="0" applyFill="1" applyBorder="1"/>
    <xf numFmtId="0" fontId="0" fillId="0" borderId="47" xfId="0" applyBorder="1"/>
    <xf numFmtId="0" fontId="0" fillId="0" borderId="54" xfId="0" applyFont="1" applyFill="1" applyBorder="1"/>
    <xf numFmtId="0" fontId="10" fillId="2" borderId="0" xfId="0" applyFont="1" applyFill="1" applyBorder="1"/>
    <xf numFmtId="1" fontId="0" fillId="0" borderId="54" xfId="0" applyNumberFormat="1" applyBorder="1"/>
    <xf numFmtId="0" fontId="0" fillId="2" borderId="43" xfId="0" applyFill="1" applyBorder="1" applyAlignment="1">
      <alignment wrapText="1"/>
    </xf>
    <xf numFmtId="0" fontId="0" fillId="2" borderId="60" xfId="0" applyFill="1" applyBorder="1" applyAlignment="1">
      <alignment wrapText="1"/>
    </xf>
    <xf numFmtId="0" fontId="59" fillId="2" borderId="0" xfId="0" applyFont="1" applyFill="1" applyBorder="1" applyAlignment="1">
      <alignment horizontal="center" vertical="top" wrapText="1"/>
    </xf>
    <xf numFmtId="0" fontId="0" fillId="2" borderId="0" xfId="0" applyFill="1" applyBorder="1" applyAlignment="1">
      <alignment horizontal="right" wrapText="1"/>
    </xf>
    <xf numFmtId="0" fontId="18" fillId="2" borderId="43" xfId="1" applyFill="1" applyBorder="1" applyAlignment="1" applyProtection="1">
      <alignment wrapText="1"/>
    </xf>
    <xf numFmtId="0" fontId="0" fillId="10" borderId="54" xfId="0" applyFill="1" applyBorder="1"/>
    <xf numFmtId="0" fontId="7" fillId="10" borderId="54" xfId="0" applyFont="1" applyFill="1" applyBorder="1"/>
    <xf numFmtId="0" fontId="0" fillId="10" borderId="54" xfId="0" applyFill="1" applyBorder="1" applyAlignment="1">
      <alignment wrapText="1"/>
    </xf>
    <xf numFmtId="0" fontId="0" fillId="10" borderId="54" xfId="0" applyFont="1" applyFill="1" applyBorder="1"/>
    <xf numFmtId="0" fontId="1" fillId="5" borderId="57" xfId="0" applyFont="1" applyFill="1" applyBorder="1"/>
    <xf numFmtId="0" fontId="8" fillId="5" borderId="55" xfId="0" applyFont="1" applyFill="1" applyBorder="1"/>
    <xf numFmtId="0" fontId="0" fillId="5" borderId="56" xfId="0" applyFill="1" applyBorder="1"/>
    <xf numFmtId="0" fontId="7" fillId="2" borderId="57" xfId="0" applyFont="1" applyFill="1" applyBorder="1" applyAlignment="1">
      <alignment wrapText="1"/>
    </xf>
    <xf numFmtId="0" fontId="18" fillId="2" borderId="58" xfId="1" applyFill="1" applyBorder="1" applyAlignment="1" applyProtection="1">
      <alignment wrapText="1"/>
    </xf>
    <xf numFmtId="0" fontId="0" fillId="2" borderId="58" xfId="0" applyFill="1" applyBorder="1" applyAlignment="1">
      <alignment wrapText="1"/>
    </xf>
    <xf numFmtId="0" fontId="6" fillId="2" borderId="59" xfId="0" applyFont="1" applyFill="1" applyBorder="1" applyAlignment="1">
      <alignment horizontal="right" wrapText="1"/>
    </xf>
    <xf numFmtId="0" fontId="18" fillId="2" borderId="56" xfId="1" applyFill="1" applyBorder="1" applyAlignment="1" applyProtection="1">
      <alignment wrapText="1"/>
    </xf>
    <xf numFmtId="0" fontId="0" fillId="2" borderId="56" xfId="0" applyFill="1" applyBorder="1" applyAlignment="1">
      <alignment wrapText="1"/>
    </xf>
    <xf numFmtId="1" fontId="0" fillId="2" borderId="54" xfId="0" applyNumberFormat="1" applyFill="1" applyBorder="1"/>
    <xf numFmtId="0" fontId="0" fillId="2" borderId="0" xfId="0" applyFill="1" applyAlignment="1">
      <alignment horizontal="left"/>
    </xf>
    <xf numFmtId="0" fontId="0" fillId="0" borderId="0" xfId="0"/>
    <xf numFmtId="1" fontId="1" fillId="2" borderId="0" xfId="0" applyNumberFormat="1" applyFont="1" applyFill="1" applyBorder="1" applyAlignment="1">
      <alignment wrapText="1"/>
    </xf>
    <xf numFmtId="0" fontId="35" fillId="2" borderId="0" xfId="0" applyFont="1" applyFill="1" applyBorder="1" applyAlignment="1">
      <alignment wrapText="1"/>
    </xf>
    <xf numFmtId="0" fontId="35" fillId="2" borderId="5" xfId="0" applyFont="1" applyFill="1" applyBorder="1" applyAlignment="1">
      <alignment wrapText="1"/>
    </xf>
    <xf numFmtId="0" fontId="10" fillId="2" borderId="54" xfId="0" applyFont="1" applyFill="1" applyBorder="1"/>
    <xf numFmtId="0" fontId="15" fillId="4" borderId="28" xfId="0" applyFont="1" applyFill="1" applyBorder="1"/>
    <xf numFmtId="0" fontId="64" fillId="4" borderId="28" xfId="0" applyFont="1" applyFill="1" applyBorder="1"/>
    <xf numFmtId="1" fontId="2" fillId="0" borderId="54" xfId="0" applyNumberFormat="1" applyFont="1" applyBorder="1"/>
    <xf numFmtId="0" fontId="64" fillId="4" borderId="54" xfId="0" applyFont="1" applyFill="1" applyBorder="1"/>
    <xf numFmtId="0" fontId="59" fillId="2" borderId="55" xfId="0" applyFont="1" applyFill="1" applyBorder="1" applyAlignment="1">
      <alignment horizontal="center" vertical="top" wrapText="1"/>
    </xf>
    <xf numFmtId="0" fontId="59" fillId="2" borderId="4" xfId="0" applyFont="1" applyFill="1" applyBorder="1" applyAlignment="1">
      <alignment wrapText="1"/>
    </xf>
    <xf numFmtId="0" fontId="8" fillId="6" borderId="54" xfId="0" applyFont="1" applyFill="1" applyBorder="1"/>
    <xf numFmtId="0" fontId="0" fillId="2" borderId="54" xfId="0" applyFill="1" applyBorder="1" applyAlignment="1">
      <alignment horizontal="right"/>
    </xf>
    <xf numFmtId="0" fontId="0" fillId="2" borderId="0" xfId="0" applyFill="1" applyAlignment="1">
      <alignment horizontal="right"/>
    </xf>
    <xf numFmtId="0" fontId="16" fillId="2" borderId="0" xfId="0" applyFont="1" applyFill="1" applyAlignment="1">
      <alignment horizontal="right"/>
    </xf>
    <xf numFmtId="0" fontId="1" fillId="3" borderId="35" xfId="0" applyFont="1" applyFill="1" applyBorder="1"/>
    <xf numFmtId="0" fontId="1" fillId="3" borderId="36" xfId="0" applyFont="1" applyFill="1" applyBorder="1"/>
    <xf numFmtId="0" fontId="0" fillId="3" borderId="36" xfId="0" applyFill="1" applyBorder="1"/>
    <xf numFmtId="0" fontId="8" fillId="3" borderId="0" xfId="0" applyFont="1" applyFill="1" applyBorder="1"/>
    <xf numFmtId="0" fontId="0" fillId="3" borderId="22" xfId="0" applyFill="1" applyBorder="1"/>
    <xf numFmtId="0" fontId="8" fillId="3" borderId="23" xfId="0" applyFont="1" applyFill="1" applyBorder="1"/>
    <xf numFmtId="1" fontId="1" fillId="3" borderId="36" xfId="0" applyNumberFormat="1" applyFont="1" applyFill="1" applyBorder="1"/>
    <xf numFmtId="1" fontId="0" fillId="3" borderId="36" xfId="0" applyNumberFormat="1" applyFill="1" applyBorder="1"/>
    <xf numFmtId="0" fontId="0" fillId="3" borderId="37" xfId="0" applyFill="1" applyBorder="1"/>
    <xf numFmtId="0" fontId="0" fillId="3" borderId="24" xfId="0" applyFill="1" applyBorder="1"/>
    <xf numFmtId="0" fontId="1" fillId="3" borderId="4" xfId="0" applyFont="1" applyFill="1" applyBorder="1"/>
    <xf numFmtId="1" fontId="1" fillId="3" borderId="0" xfId="0" applyNumberFormat="1" applyFont="1" applyFill="1" applyBorder="1"/>
    <xf numFmtId="1" fontId="0" fillId="3" borderId="0" xfId="0" applyNumberFormat="1" applyFill="1" applyBorder="1"/>
    <xf numFmtId="0" fontId="0" fillId="3" borderId="5" xfId="0" applyFill="1" applyBorder="1"/>
    <xf numFmtId="1" fontId="1" fillId="3" borderId="23" xfId="0" applyNumberFormat="1" applyFont="1" applyFill="1" applyBorder="1"/>
    <xf numFmtId="1" fontId="0" fillId="3" borderId="23" xfId="0" applyNumberFormat="1" applyFill="1" applyBorder="1"/>
    <xf numFmtId="0" fontId="0" fillId="2" borderId="61" xfId="0" applyFill="1" applyBorder="1"/>
    <xf numFmtId="0" fontId="36" fillId="10" borderId="12" xfId="0" applyFont="1" applyFill="1" applyBorder="1"/>
    <xf numFmtId="0" fontId="0" fillId="10" borderId="13" xfId="0" applyFill="1" applyBorder="1"/>
    <xf numFmtId="0" fontId="0" fillId="10" borderId="14" xfId="0" applyFill="1" applyBorder="1"/>
    <xf numFmtId="0" fontId="0" fillId="10" borderId="9" xfId="0" applyFill="1" applyBorder="1"/>
    <xf numFmtId="0" fontId="0" fillId="10" borderId="10" xfId="0" applyFill="1" applyBorder="1"/>
    <xf numFmtId="0" fontId="0" fillId="10" borderId="29" xfId="0" applyFill="1" applyBorder="1"/>
    <xf numFmtId="0" fontId="0" fillId="10" borderId="30" xfId="0" applyFill="1" applyBorder="1"/>
    <xf numFmtId="0" fontId="0" fillId="10" borderId="31" xfId="0" applyFill="1" applyBorder="1"/>
    <xf numFmtId="0" fontId="18" fillId="3" borderId="40" xfId="1" applyFill="1" applyBorder="1" applyAlignment="1" applyProtection="1"/>
    <xf numFmtId="0" fontId="0" fillId="3" borderId="40" xfId="0" applyFill="1" applyBorder="1"/>
    <xf numFmtId="0" fontId="0" fillId="3" borderId="41" xfId="0" applyFill="1" applyBorder="1"/>
    <xf numFmtId="0" fontId="1" fillId="3" borderId="22" xfId="0" applyFont="1" applyFill="1" applyBorder="1"/>
    <xf numFmtId="1" fontId="1" fillId="3" borderId="40" xfId="0" applyNumberFormat="1" applyFont="1" applyFill="1" applyBorder="1"/>
    <xf numFmtId="1" fontId="0" fillId="3" borderId="40" xfId="0" applyNumberFormat="1" applyFill="1" applyBorder="1"/>
    <xf numFmtId="0" fontId="15" fillId="3" borderId="57" xfId="0" applyFont="1" applyFill="1" applyBorder="1" applyAlignment="1">
      <alignment wrapText="1"/>
    </xf>
    <xf numFmtId="0" fontId="15" fillId="3" borderId="58" xfId="0" applyFont="1" applyFill="1" applyBorder="1" applyAlignment="1">
      <alignment wrapText="1"/>
    </xf>
    <xf numFmtId="0" fontId="15" fillId="3" borderId="59" xfId="0" applyFont="1" applyFill="1" applyBorder="1" applyAlignment="1">
      <alignment wrapText="1"/>
    </xf>
    <xf numFmtId="0" fontId="18" fillId="2" borderId="58" xfId="1" applyFill="1" applyBorder="1" applyAlignment="1" applyProtection="1"/>
    <xf numFmtId="0" fontId="6" fillId="2" borderId="58" xfId="0" applyFont="1" applyFill="1" applyBorder="1" applyAlignment="1">
      <alignment wrapText="1"/>
    </xf>
    <xf numFmtId="0" fontId="0" fillId="2" borderId="62" xfId="0" applyFill="1" applyBorder="1" applyAlignment="1">
      <alignment wrapText="1"/>
    </xf>
    <xf numFmtId="0" fontId="18" fillId="2" borderId="61" xfId="1" applyFill="1" applyBorder="1" applyAlignment="1" applyProtection="1"/>
    <xf numFmtId="0" fontId="0" fillId="2" borderId="61" xfId="0" applyFill="1" applyBorder="1" applyAlignment="1">
      <alignment wrapText="1"/>
    </xf>
    <xf numFmtId="0" fontId="6" fillId="2" borderId="64" xfId="0" applyFont="1" applyFill="1" applyBorder="1" applyAlignment="1">
      <alignment horizontal="right" wrapText="1"/>
    </xf>
    <xf numFmtId="1" fontId="2" fillId="2" borderId="63" xfId="0" applyNumberFormat="1" applyFont="1" applyFill="1" applyBorder="1" applyAlignment="1">
      <alignment wrapText="1"/>
    </xf>
    <xf numFmtId="0" fontId="7" fillId="2" borderId="58" xfId="0" applyFont="1" applyFill="1" applyBorder="1" applyAlignment="1">
      <alignment wrapText="1"/>
    </xf>
    <xf numFmtId="0" fontId="59" fillId="2" borderId="0" xfId="0" applyFont="1" applyFill="1" applyBorder="1" applyAlignment="1">
      <alignment wrapText="1"/>
    </xf>
    <xf numFmtId="0" fontId="59" fillId="2" borderId="61" xfId="0" applyFont="1" applyFill="1" applyBorder="1" applyAlignment="1">
      <alignment horizontal="center" vertical="top" wrapText="1"/>
    </xf>
    <xf numFmtId="0" fontId="7" fillId="2" borderId="43" xfId="0" applyFont="1" applyFill="1" applyBorder="1" applyAlignment="1">
      <alignment wrapText="1"/>
    </xf>
    <xf numFmtId="0" fontId="7" fillId="2" borderId="0" xfId="0" applyFont="1" applyFill="1" applyBorder="1" applyAlignment="1">
      <alignment wrapText="1"/>
    </xf>
    <xf numFmtId="0" fontId="59" fillId="2" borderId="0" xfId="0" applyFont="1" applyFill="1" applyBorder="1" applyAlignment="1">
      <alignment horizontal="center" wrapText="1"/>
    </xf>
    <xf numFmtId="0" fontId="59" fillId="2" borderId="61" xfId="0" applyFont="1" applyFill="1" applyBorder="1" applyAlignment="1">
      <alignment horizontal="center" wrapText="1"/>
    </xf>
    <xf numFmtId="0" fontId="6" fillId="2" borderId="0" xfId="0" applyFont="1" applyFill="1" applyAlignment="1"/>
    <xf numFmtId="0" fontId="65" fillId="2" borderId="0" xfId="1" applyFont="1" applyFill="1" applyAlignment="1" applyProtection="1"/>
    <xf numFmtId="0" fontId="0" fillId="2" borderId="0" xfId="0" applyFont="1" applyFill="1" applyBorder="1" applyAlignment="1">
      <alignment wrapText="1"/>
    </xf>
    <xf numFmtId="0" fontId="0" fillId="2" borderId="0" xfId="0" applyFont="1" applyFill="1" applyBorder="1"/>
    <xf numFmtId="0" fontId="0" fillId="2" borderId="0" xfId="0" applyFill="1" applyBorder="1" applyAlignment="1">
      <alignment horizontal="right"/>
    </xf>
    <xf numFmtId="0" fontId="0" fillId="2" borderId="58" xfId="0" applyFill="1" applyBorder="1" applyAlignment="1">
      <alignment horizontal="right"/>
    </xf>
    <xf numFmtId="0" fontId="0" fillId="2" borderId="0" xfId="0" applyFill="1" applyBorder="1" applyAlignment="1">
      <alignment vertical="center" wrapText="1"/>
    </xf>
    <xf numFmtId="0" fontId="0" fillId="5" borderId="4" xfId="0" applyFill="1" applyBorder="1"/>
    <xf numFmtId="1" fontId="2" fillId="2" borderId="38" xfId="0" applyNumberFormat="1" applyFont="1" applyFill="1" applyBorder="1" applyAlignment="1">
      <alignment wrapText="1"/>
    </xf>
    <xf numFmtId="0" fontId="0" fillId="0" borderId="66" xfId="0" applyBorder="1"/>
    <xf numFmtId="164" fontId="3" fillId="4" borderId="28" xfId="0" applyNumberFormat="1" applyFont="1" applyFill="1" applyBorder="1" applyAlignment="1">
      <alignment wrapText="1"/>
    </xf>
    <xf numFmtId="164" fontId="3" fillId="4" borderId="65" xfId="0" applyNumberFormat="1" applyFont="1" applyFill="1" applyBorder="1" applyAlignment="1">
      <alignment wrapText="1"/>
    </xf>
    <xf numFmtId="0" fontId="0" fillId="2" borderId="4" xfId="0" applyFont="1" applyFill="1" applyBorder="1" applyAlignment="1">
      <alignment wrapText="1"/>
    </xf>
    <xf numFmtId="0" fontId="1" fillId="4" borderId="28" xfId="0" applyFont="1" applyFill="1" applyBorder="1" applyAlignment="1">
      <alignment horizontal="right"/>
    </xf>
    <xf numFmtId="0" fontId="2" fillId="0" borderId="28" xfId="0" applyFont="1" applyBorder="1" applyAlignment="1">
      <alignment horizontal="right" wrapText="1"/>
    </xf>
    <xf numFmtId="0" fontId="3" fillId="4" borderId="28" xfId="0" applyFont="1" applyFill="1" applyBorder="1" applyAlignment="1">
      <alignment horizontal="right"/>
    </xf>
    <xf numFmtId="0" fontId="7" fillId="2" borderId="66" xfId="0" applyFont="1" applyFill="1" applyBorder="1"/>
    <xf numFmtId="0" fontId="59" fillId="2" borderId="0" xfId="0" applyFont="1" applyFill="1"/>
    <xf numFmtId="0" fontId="0" fillId="2" borderId="65" xfId="0" applyFill="1" applyBorder="1"/>
    <xf numFmtId="0" fontId="7" fillId="2" borderId="65" xfId="0" applyFont="1" applyFill="1" applyBorder="1"/>
    <xf numFmtId="0" fontId="0" fillId="0" borderId="65" xfId="0" applyFill="1" applyBorder="1"/>
    <xf numFmtId="0" fontId="7" fillId="0" borderId="65" xfId="0" applyFont="1" applyFill="1" applyBorder="1"/>
    <xf numFmtId="0" fontId="6" fillId="2" borderId="0" xfId="0" applyFont="1" applyFill="1" applyBorder="1" applyAlignment="1">
      <alignment vertical="center" wrapText="1"/>
    </xf>
    <xf numFmtId="1" fontId="0" fillId="2" borderId="65" xfId="0" applyNumberFormat="1" applyFill="1" applyBorder="1"/>
    <xf numFmtId="0" fontId="66" fillId="2" borderId="0" xfId="0" applyFont="1" applyFill="1"/>
    <xf numFmtId="0" fontId="12" fillId="0" borderId="0" xfId="0" applyFont="1" applyBorder="1" applyAlignment="1">
      <alignment wrapText="1"/>
    </xf>
    <xf numFmtId="1" fontId="1" fillId="4" borderId="28" xfId="0" applyNumberFormat="1" applyFont="1" applyFill="1" applyBorder="1" applyAlignment="1">
      <alignment horizontal="right" wrapText="1"/>
    </xf>
    <xf numFmtId="0" fontId="0" fillId="2" borderId="62" xfId="0" applyFill="1" applyBorder="1"/>
    <xf numFmtId="1" fontId="0" fillId="3" borderId="0" xfId="0" applyNumberFormat="1" applyFill="1"/>
    <xf numFmtId="0" fontId="15" fillId="3" borderId="39" xfId="0" applyFont="1" applyFill="1" applyBorder="1"/>
    <xf numFmtId="0" fontId="8" fillId="3" borderId="40" xfId="0" applyFont="1" applyFill="1" applyBorder="1"/>
    <xf numFmtId="0" fontId="8" fillId="3" borderId="41" xfId="0" applyFont="1" applyFill="1" applyBorder="1"/>
    <xf numFmtId="0" fontId="7" fillId="2" borderId="66" xfId="0" applyFont="1" applyFill="1" applyBorder="1" applyAlignment="1">
      <alignment wrapText="1"/>
    </xf>
    <xf numFmtId="0" fontId="0" fillId="2" borderId="67" xfId="0" applyFill="1" applyBorder="1" applyAlignment="1">
      <alignment wrapText="1"/>
    </xf>
    <xf numFmtId="0" fontId="18" fillId="2" borderId="67" xfId="1" applyFill="1" applyBorder="1" applyAlignment="1" applyProtection="1">
      <alignment wrapText="1"/>
    </xf>
    <xf numFmtId="0" fontId="0" fillId="2" borderId="67" xfId="0" applyFill="1" applyBorder="1" applyAlignment="1">
      <alignment horizontal="right" wrapText="1"/>
    </xf>
    <xf numFmtId="0" fontId="15" fillId="3" borderId="0" xfId="0" applyFont="1" applyFill="1" applyBorder="1"/>
    <xf numFmtId="0" fontId="0" fillId="3" borderId="13" xfId="0" applyFill="1" applyBorder="1"/>
    <xf numFmtId="0" fontId="0" fillId="3" borderId="30" xfId="0" applyFill="1" applyBorder="1"/>
    <xf numFmtId="0" fontId="1" fillId="3" borderId="12" xfId="0" applyFont="1" applyFill="1" applyBorder="1"/>
    <xf numFmtId="0" fontId="1" fillId="3" borderId="13" xfId="0" applyFont="1" applyFill="1" applyBorder="1"/>
    <xf numFmtId="0" fontId="1" fillId="3" borderId="29" xfId="0" applyFont="1" applyFill="1" applyBorder="1"/>
    <xf numFmtId="0" fontId="1" fillId="3" borderId="30" xfId="0" applyFont="1" applyFill="1" applyBorder="1"/>
    <xf numFmtId="0" fontId="0" fillId="2" borderId="66" xfId="0" applyFill="1" applyBorder="1"/>
    <xf numFmtId="0" fontId="24" fillId="4" borderId="65" xfId="0" applyFont="1" applyFill="1" applyBorder="1"/>
    <xf numFmtId="0" fontId="9" fillId="2" borderId="65" xfId="0" applyFont="1" applyFill="1" applyBorder="1"/>
    <xf numFmtId="49" fontId="10" fillId="2" borderId="61" xfId="0" applyNumberFormat="1" applyFont="1" applyFill="1" applyBorder="1"/>
    <xf numFmtId="1" fontId="3" fillId="4" borderId="43" xfId="0" applyNumberFormat="1" applyFont="1" applyFill="1" applyBorder="1"/>
    <xf numFmtId="1" fontId="2" fillId="2" borderId="43" xfId="0" applyNumberFormat="1" applyFont="1" applyFill="1" applyBorder="1"/>
    <xf numFmtId="49" fontId="10" fillId="2" borderId="62" xfId="0" applyNumberFormat="1" applyFont="1" applyFill="1" applyBorder="1"/>
    <xf numFmtId="1" fontId="3" fillId="4" borderId="54" xfId="0" applyNumberFormat="1" applyFont="1" applyFill="1" applyBorder="1"/>
    <xf numFmtId="1" fontId="2" fillId="2" borderId="54" xfId="0" applyNumberFormat="1" applyFont="1" applyFill="1" applyBorder="1"/>
    <xf numFmtId="49" fontId="10" fillId="2" borderId="70" xfId="0" applyNumberFormat="1" applyFont="1" applyFill="1" applyBorder="1"/>
    <xf numFmtId="1" fontId="3" fillId="4" borderId="69" xfId="0" applyNumberFormat="1" applyFont="1" applyFill="1" applyBorder="1"/>
    <xf numFmtId="1" fontId="8" fillId="4" borderId="54" xfId="0" applyNumberFormat="1" applyFont="1" applyFill="1" applyBorder="1"/>
    <xf numFmtId="0" fontId="8" fillId="2" borderId="61" xfId="0" applyFont="1" applyFill="1" applyBorder="1"/>
    <xf numFmtId="0" fontId="3" fillId="3" borderId="0" xfId="0" applyFont="1" applyFill="1" applyBorder="1"/>
    <xf numFmtId="0" fontId="2" fillId="3" borderId="4" xfId="0" applyFont="1" applyFill="1" applyBorder="1"/>
    <xf numFmtId="0" fontId="16" fillId="10" borderId="9" xfId="0" applyFont="1" applyFill="1" applyBorder="1"/>
    <xf numFmtId="1" fontId="3" fillId="4" borderId="65" xfId="0" applyNumberFormat="1" applyFont="1" applyFill="1" applyBorder="1"/>
    <xf numFmtId="1" fontId="2" fillId="2" borderId="65" xfId="0" applyNumberFormat="1" applyFont="1" applyFill="1" applyBorder="1"/>
    <xf numFmtId="0" fontId="12" fillId="2" borderId="71" xfId="0" applyFont="1" applyFill="1" applyBorder="1" applyAlignment="1">
      <alignment horizontal="right"/>
    </xf>
    <xf numFmtId="49" fontId="10" fillId="2" borderId="72" xfId="0" applyNumberFormat="1" applyFont="1" applyFill="1" applyBorder="1"/>
    <xf numFmtId="0" fontId="15" fillId="3" borderId="40" xfId="0" applyFont="1" applyFill="1" applyBorder="1"/>
    <xf numFmtId="0" fontId="15" fillId="3" borderId="23" xfId="0" applyFont="1" applyFill="1" applyBorder="1"/>
    <xf numFmtId="0" fontId="16" fillId="3" borderId="23" xfId="0" applyFont="1" applyFill="1" applyBorder="1"/>
    <xf numFmtId="0" fontId="1" fillId="3" borderId="67" xfId="0" applyFont="1" applyFill="1" applyBorder="1"/>
    <xf numFmtId="0" fontId="2" fillId="3" borderId="22" xfId="0" applyFont="1" applyFill="1" applyBorder="1"/>
    <xf numFmtId="0" fontId="1" fillId="3" borderId="23" xfId="0" applyFont="1" applyFill="1" applyBorder="1" applyAlignment="1">
      <alignment vertical="top"/>
    </xf>
    <xf numFmtId="0" fontId="1" fillId="3" borderId="61" xfId="0" applyFont="1" applyFill="1" applyBorder="1"/>
    <xf numFmtId="0" fontId="2" fillId="3" borderId="67" xfId="0" applyFont="1" applyFill="1" applyBorder="1"/>
    <xf numFmtId="1" fontId="3" fillId="4" borderId="71" xfId="0" applyNumberFormat="1" applyFont="1" applyFill="1" applyBorder="1"/>
    <xf numFmtId="1" fontId="2" fillId="2" borderId="71" xfId="0" applyNumberFormat="1" applyFont="1" applyFill="1" applyBorder="1"/>
    <xf numFmtId="0" fontId="18" fillId="2" borderId="4" xfId="1" applyFill="1" applyBorder="1" applyAlignment="1" applyProtection="1"/>
    <xf numFmtId="0" fontId="10" fillId="2" borderId="71" xfId="0" applyFont="1" applyFill="1" applyBorder="1" applyAlignment="1"/>
    <xf numFmtId="0" fontId="10" fillId="2" borderId="0" xfId="0" applyFont="1" applyFill="1" applyBorder="1" applyAlignment="1"/>
    <xf numFmtId="0" fontId="5" fillId="2" borderId="0" xfId="0" applyFont="1" applyFill="1" applyBorder="1"/>
    <xf numFmtId="0" fontId="10" fillId="2" borderId="63" xfId="0" applyFont="1" applyFill="1" applyBorder="1" applyAlignment="1"/>
    <xf numFmtId="0" fontId="5" fillId="2" borderId="71" xfId="0" applyFont="1" applyFill="1" applyBorder="1"/>
    <xf numFmtId="0" fontId="0" fillId="2" borderId="71" xfId="0" applyFill="1" applyBorder="1"/>
    <xf numFmtId="0" fontId="0" fillId="2" borderId="72" xfId="0" applyFill="1" applyBorder="1"/>
    <xf numFmtId="0" fontId="12" fillId="2" borderId="71" xfId="0" applyFont="1" applyFill="1" applyBorder="1" applyAlignment="1">
      <alignment wrapText="1"/>
    </xf>
    <xf numFmtId="0" fontId="12" fillId="2" borderId="63" xfId="0" applyFont="1" applyFill="1" applyBorder="1" applyAlignment="1">
      <alignment wrapText="1"/>
    </xf>
    <xf numFmtId="1" fontId="8" fillId="4" borderId="65" xfId="0" applyNumberFormat="1" applyFont="1" applyFill="1" applyBorder="1"/>
    <xf numFmtId="49" fontId="10" fillId="2" borderId="65" xfId="0" applyNumberFormat="1" applyFont="1" applyFill="1" applyBorder="1"/>
    <xf numFmtId="0" fontId="12" fillId="2" borderId="63" xfId="0" applyFont="1" applyFill="1" applyBorder="1"/>
    <xf numFmtId="0" fontId="12" fillId="2" borderId="71" xfId="0" applyFont="1" applyFill="1" applyBorder="1"/>
    <xf numFmtId="0" fontId="7" fillId="2" borderId="63" xfId="0" applyFont="1" applyFill="1" applyBorder="1"/>
    <xf numFmtId="1" fontId="8" fillId="4" borderId="70" xfId="0" applyNumberFormat="1" applyFont="1" applyFill="1" applyBorder="1"/>
    <xf numFmtId="1" fontId="3" fillId="4" borderId="70" xfId="0" applyNumberFormat="1" applyFont="1" applyFill="1" applyBorder="1"/>
    <xf numFmtId="0" fontId="12" fillId="2" borderId="72" xfId="0" applyFont="1" applyFill="1" applyBorder="1"/>
    <xf numFmtId="1" fontId="5" fillId="2" borderId="65" xfId="0" applyNumberFormat="1" applyFont="1" applyFill="1" applyBorder="1"/>
    <xf numFmtId="1" fontId="5" fillId="2" borderId="70" xfId="0" applyNumberFormat="1" applyFont="1" applyFill="1" applyBorder="1"/>
    <xf numFmtId="0" fontId="1" fillId="3" borderId="4" xfId="0" applyFont="1" applyFill="1" applyBorder="1" applyAlignment="1">
      <alignment vertical="top"/>
    </xf>
    <xf numFmtId="1" fontId="3" fillId="4" borderId="65" xfId="0" applyNumberFormat="1" applyFont="1" applyFill="1" applyBorder="1" applyAlignment="1">
      <alignment horizontal="right"/>
    </xf>
    <xf numFmtId="0" fontId="0" fillId="3" borderId="67" xfId="0" applyFill="1" applyBorder="1"/>
    <xf numFmtId="0" fontId="8" fillId="3" borderId="68" xfId="0" applyFont="1" applyFill="1" applyBorder="1"/>
    <xf numFmtId="0" fontId="8" fillId="3" borderId="64" xfId="0" applyFont="1" applyFill="1" applyBorder="1"/>
    <xf numFmtId="0" fontId="10" fillId="2" borderId="72" xfId="0" applyFont="1" applyFill="1" applyBorder="1" applyAlignment="1"/>
    <xf numFmtId="0" fontId="10" fillId="2" borderId="4" xfId="0" applyFont="1" applyFill="1" applyBorder="1" applyAlignment="1"/>
    <xf numFmtId="0" fontId="1" fillId="3" borderId="66" xfId="0" applyFont="1" applyFill="1" applyBorder="1"/>
    <xf numFmtId="0" fontId="0" fillId="3" borderId="68" xfId="0" applyFill="1" applyBorder="1"/>
    <xf numFmtId="0" fontId="2" fillId="3" borderId="62" xfId="0" applyFont="1" applyFill="1" applyBorder="1"/>
    <xf numFmtId="0" fontId="1" fillId="3" borderId="61" xfId="0" applyFont="1" applyFill="1" applyBorder="1" applyAlignment="1">
      <alignment vertical="top"/>
    </xf>
    <xf numFmtId="0" fontId="0" fillId="3" borderId="61" xfId="0" applyFill="1" applyBorder="1"/>
    <xf numFmtId="0" fontId="0" fillId="3" borderId="64" xfId="0" applyFill="1" applyBorder="1"/>
    <xf numFmtId="1" fontId="1" fillId="3" borderId="66" xfId="0" applyNumberFormat="1" applyFont="1" applyFill="1" applyBorder="1"/>
    <xf numFmtId="1" fontId="1" fillId="3" borderId="67" xfId="0" applyNumberFormat="1" applyFont="1" applyFill="1" applyBorder="1"/>
    <xf numFmtId="0" fontId="1" fillId="3" borderId="62" xfId="0" applyFont="1" applyFill="1" applyBorder="1" applyAlignment="1">
      <alignment vertical="top"/>
    </xf>
    <xf numFmtId="1" fontId="1" fillId="3" borderId="61" xfId="0" applyNumberFormat="1" applyFont="1" applyFill="1" applyBorder="1"/>
    <xf numFmtId="0" fontId="7" fillId="2" borderId="67" xfId="0" applyFont="1" applyFill="1" applyBorder="1"/>
    <xf numFmtId="0" fontId="13" fillId="0" borderId="62" xfId="0" applyFont="1" applyBorder="1" applyAlignment="1">
      <alignment vertical="top"/>
    </xf>
    <xf numFmtId="0" fontId="1" fillId="4" borderId="63" xfId="0" applyFont="1" applyFill="1" applyBorder="1"/>
    <xf numFmtId="0" fontId="12" fillId="0" borderId="63" xfId="0" applyFont="1" applyBorder="1"/>
    <xf numFmtId="1" fontId="3" fillId="4" borderId="63" xfId="0" applyNumberFormat="1" applyFont="1" applyFill="1" applyBorder="1"/>
    <xf numFmtId="0" fontId="12" fillId="2" borderId="72" xfId="0" applyFont="1" applyFill="1" applyBorder="1" applyAlignment="1">
      <alignment wrapText="1"/>
    </xf>
    <xf numFmtId="0" fontId="8" fillId="3" borderId="67" xfId="0" applyFont="1" applyFill="1" applyBorder="1"/>
    <xf numFmtId="0" fontId="8" fillId="3" borderId="62" xfId="0" applyFont="1" applyFill="1" applyBorder="1"/>
    <xf numFmtId="0" fontId="8" fillId="3" borderId="61" xfId="0" applyFont="1" applyFill="1" applyBorder="1"/>
    <xf numFmtId="0" fontId="6" fillId="2" borderId="67" xfId="0" applyFont="1" applyFill="1" applyBorder="1" applyAlignment="1">
      <alignment wrapText="1"/>
    </xf>
    <xf numFmtId="0" fontId="0" fillId="2" borderId="68" xfId="0" applyFill="1" applyBorder="1" applyAlignment="1">
      <alignment wrapText="1"/>
    </xf>
    <xf numFmtId="0" fontId="18" fillId="2" borderId="61" xfId="1" applyFill="1" applyBorder="1" applyAlignment="1" applyProtection="1">
      <alignment wrapText="1"/>
    </xf>
    <xf numFmtId="0" fontId="6" fillId="2" borderId="61" xfId="0" applyFont="1" applyFill="1" applyBorder="1" applyAlignment="1">
      <alignment wrapText="1"/>
    </xf>
    <xf numFmtId="0" fontId="0" fillId="2" borderId="64" xfId="0" applyFill="1" applyBorder="1" applyAlignment="1">
      <alignment wrapText="1"/>
    </xf>
    <xf numFmtId="0" fontId="0" fillId="2" borderId="67" xfId="0" applyFill="1" applyBorder="1"/>
    <xf numFmtId="0" fontId="0" fillId="2" borderId="68" xfId="0" applyFill="1" applyBorder="1"/>
    <xf numFmtId="0" fontId="35" fillId="2" borderId="61" xfId="0" applyFont="1" applyFill="1" applyBorder="1"/>
    <xf numFmtId="0" fontId="35" fillId="2" borderId="64" xfId="0" applyFont="1" applyFill="1" applyBorder="1"/>
    <xf numFmtId="0" fontId="0" fillId="2" borderId="64" xfId="0" applyFill="1" applyBorder="1" applyAlignment="1">
      <alignment horizontal="right" wrapText="1"/>
    </xf>
    <xf numFmtId="0" fontId="1" fillId="2" borderId="66" xfId="0" applyFont="1" applyFill="1" applyBorder="1" applyAlignment="1">
      <alignment vertical="top"/>
    </xf>
    <xf numFmtId="0" fontId="1" fillId="2" borderId="67" xfId="0" applyFont="1" applyFill="1" applyBorder="1" applyAlignment="1">
      <alignment vertical="top"/>
    </xf>
    <xf numFmtId="0" fontId="8" fillId="2" borderId="68" xfId="0" applyFont="1" applyFill="1" applyBorder="1"/>
    <xf numFmtId="0" fontId="35" fillId="2" borderId="64" xfId="0" applyFont="1" applyFill="1" applyBorder="1" applyAlignment="1">
      <alignment wrapText="1"/>
    </xf>
    <xf numFmtId="0" fontId="0" fillId="2" borderId="63" xfId="0" applyFill="1" applyBorder="1"/>
    <xf numFmtId="0" fontId="35" fillId="2" borderId="71" xfId="0" applyFont="1" applyFill="1" applyBorder="1" applyAlignment="1">
      <alignment wrapText="1"/>
    </xf>
    <xf numFmtId="0" fontId="35" fillId="2" borderId="72" xfId="0" applyFont="1" applyFill="1" applyBorder="1" applyAlignment="1">
      <alignment horizontal="center"/>
    </xf>
    <xf numFmtId="0" fontId="11" fillId="2" borderId="43" xfId="0" applyFont="1" applyFill="1" applyBorder="1" applyAlignment="1">
      <alignment wrapText="1"/>
    </xf>
    <xf numFmtId="0" fontId="8" fillId="3" borderId="22" xfId="0" applyFont="1" applyFill="1" applyBorder="1"/>
    <xf numFmtId="0" fontId="12" fillId="2" borderId="63" xfId="0" applyFont="1" applyFill="1" applyBorder="1" applyAlignment="1"/>
    <xf numFmtId="49" fontId="10" fillId="2" borderId="63" xfId="0" applyNumberFormat="1" applyFont="1" applyFill="1" applyBorder="1"/>
    <xf numFmtId="0" fontId="0" fillId="11" borderId="0" xfId="0" applyFill="1"/>
    <xf numFmtId="0" fontId="0" fillId="0" borderId="63" xfId="0" applyBorder="1"/>
    <xf numFmtId="0" fontId="0" fillId="0" borderId="65" xfId="0" applyBorder="1"/>
    <xf numFmtId="0" fontId="1" fillId="3" borderId="66" xfId="0" applyFont="1" applyFill="1" applyBorder="1" applyAlignment="1"/>
    <xf numFmtId="0" fontId="0" fillId="3" borderId="58" xfId="0" applyFill="1" applyBorder="1"/>
    <xf numFmtId="0" fontId="1" fillId="3" borderId="58" xfId="0" applyFont="1" applyFill="1" applyBorder="1"/>
    <xf numFmtId="0" fontId="0" fillId="3" borderId="59" xfId="0" applyFill="1" applyBorder="1"/>
    <xf numFmtId="0" fontId="1" fillId="3" borderId="57" xfId="0" applyFont="1" applyFill="1" applyBorder="1" applyAlignment="1"/>
    <xf numFmtId="0" fontId="0" fillId="13" borderId="63" xfId="0" applyFill="1" applyBorder="1"/>
    <xf numFmtId="0" fontId="3" fillId="3" borderId="40" xfId="0" applyFont="1" applyFill="1" applyBorder="1"/>
    <xf numFmtId="0" fontId="3" fillId="3" borderId="67" xfId="0" applyFont="1" applyFill="1" applyBorder="1"/>
    <xf numFmtId="0" fontId="3" fillId="3" borderId="23" xfId="0" applyFont="1" applyFill="1" applyBorder="1"/>
    <xf numFmtId="0" fontId="3" fillId="3" borderId="61" xfId="0" applyFont="1" applyFill="1" applyBorder="1"/>
    <xf numFmtId="0" fontId="8" fillId="3" borderId="24" xfId="0" applyFont="1" applyFill="1" applyBorder="1"/>
    <xf numFmtId="0" fontId="3" fillId="3" borderId="22" xfId="0" applyFont="1" applyFill="1" applyBorder="1"/>
    <xf numFmtId="0" fontId="10" fillId="2" borderId="65" xfId="0" applyFont="1" applyFill="1" applyBorder="1" applyAlignment="1"/>
    <xf numFmtId="0" fontId="10" fillId="2" borderId="62" xfId="0" applyFont="1" applyFill="1" applyBorder="1" applyAlignment="1"/>
    <xf numFmtId="0" fontId="10" fillId="2" borderId="70" xfId="0" applyFont="1" applyFill="1" applyBorder="1" applyAlignment="1"/>
    <xf numFmtId="0" fontId="1" fillId="3" borderId="7" xfId="0" applyFont="1" applyFill="1" applyBorder="1"/>
    <xf numFmtId="0" fontId="9" fillId="3" borderId="6" xfId="0" applyFont="1" applyFill="1" applyBorder="1"/>
    <xf numFmtId="0" fontId="9" fillId="3" borderId="23" xfId="0" applyFont="1" applyFill="1" applyBorder="1"/>
    <xf numFmtId="0" fontId="9" fillId="3" borderId="0" xfId="0" applyFont="1" applyFill="1" applyBorder="1"/>
    <xf numFmtId="0" fontId="9" fillId="3" borderId="5" xfId="0" applyFont="1" applyFill="1" applyBorder="1"/>
    <xf numFmtId="0" fontId="1" fillId="3" borderId="33" xfId="0" applyFont="1" applyFill="1" applyBorder="1"/>
    <xf numFmtId="0" fontId="1" fillId="3" borderId="34" xfId="0" applyFont="1" applyFill="1" applyBorder="1"/>
    <xf numFmtId="0" fontId="9" fillId="3" borderId="34" xfId="0" applyFont="1" applyFill="1" applyBorder="1"/>
    <xf numFmtId="0" fontId="0" fillId="0" borderId="0" xfId="0"/>
    <xf numFmtId="0" fontId="12" fillId="2" borderId="65" xfId="0" applyFont="1" applyFill="1" applyBorder="1" applyAlignment="1">
      <alignment wrapText="1"/>
    </xf>
    <xf numFmtId="0" fontId="2" fillId="2" borderId="0" xfId="0" applyFont="1" applyFill="1" applyBorder="1" applyAlignment="1">
      <alignment wrapText="1"/>
    </xf>
    <xf numFmtId="0" fontId="1" fillId="4" borderId="65" xfId="0" applyFont="1" applyFill="1" applyBorder="1"/>
    <xf numFmtId="1" fontId="3" fillId="4" borderId="65" xfId="0" applyNumberFormat="1" applyFont="1" applyFill="1" applyBorder="1" applyAlignment="1">
      <alignment wrapText="1"/>
    </xf>
    <xf numFmtId="1" fontId="2" fillId="2" borderId="65" xfId="0" applyNumberFormat="1" applyFont="1" applyFill="1" applyBorder="1" applyAlignment="1">
      <alignment wrapText="1"/>
    </xf>
    <xf numFmtId="164" fontId="1" fillId="4" borderId="65" xfId="0" applyNumberFormat="1" applyFont="1" applyFill="1" applyBorder="1" applyAlignment="1">
      <alignment wrapText="1"/>
    </xf>
    <xf numFmtId="0" fontId="7" fillId="0" borderId="63" xfId="0" applyFont="1" applyBorder="1"/>
    <xf numFmtId="0" fontId="7" fillId="2" borderId="71" xfId="0" applyFont="1" applyFill="1" applyBorder="1"/>
    <xf numFmtId="49" fontId="10" fillId="2" borderId="71" xfId="0" applyNumberFormat="1" applyFont="1" applyFill="1" applyBorder="1"/>
    <xf numFmtId="0" fontId="7" fillId="2" borderId="72" xfId="0" applyFont="1" applyFill="1" applyBorder="1"/>
    <xf numFmtId="1" fontId="6" fillId="2" borderId="0" xfId="0" applyNumberFormat="1" applyFont="1" applyFill="1" applyBorder="1"/>
    <xf numFmtId="164" fontId="3" fillId="4" borderId="28" xfId="0" applyNumberFormat="1" applyFont="1" applyFill="1" applyBorder="1" applyAlignment="1">
      <alignment horizontal="right"/>
    </xf>
    <xf numFmtId="0" fontId="6" fillId="2" borderId="68" xfId="0" applyFont="1" applyFill="1" applyBorder="1" applyAlignment="1">
      <alignment wrapText="1"/>
    </xf>
    <xf numFmtId="0" fontId="6" fillId="2" borderId="5" xfId="0" applyFont="1" applyFill="1" applyBorder="1" applyAlignment="1">
      <alignment wrapText="1"/>
    </xf>
    <xf numFmtId="0" fontId="6" fillId="2" borderId="64" xfId="0" applyFont="1" applyFill="1" applyBorder="1" applyAlignment="1">
      <alignment wrapText="1"/>
    </xf>
    <xf numFmtId="0" fontId="36" fillId="8" borderId="0" xfId="0" applyFont="1" applyFill="1" applyBorder="1"/>
    <xf numFmtId="0" fontId="0" fillId="8" borderId="0" xfId="0" applyFill="1"/>
    <xf numFmtId="0" fontId="0" fillId="0" borderId="0" xfId="0" applyAlignment="1">
      <alignment vertical="center"/>
    </xf>
    <xf numFmtId="0" fontId="36" fillId="8" borderId="0" xfId="0" applyFont="1" applyFill="1"/>
    <xf numFmtId="0" fontId="7" fillId="8" borderId="0" xfId="0" applyFont="1" applyFill="1"/>
    <xf numFmtId="1" fontId="10" fillId="2" borderId="32" xfId="0" applyNumberFormat="1" applyFont="1" applyFill="1" applyBorder="1"/>
    <xf numFmtId="1" fontId="9" fillId="0" borderId="65" xfId="0" applyNumberFormat="1" applyFont="1" applyBorder="1" applyAlignment="1">
      <alignment wrapText="1"/>
    </xf>
    <xf numFmtId="0" fontId="36" fillId="8" borderId="0" xfId="0" applyFont="1" applyFill="1" applyAlignment="1">
      <alignment vertical="center"/>
    </xf>
    <xf numFmtId="0" fontId="0" fillId="8" borderId="0" xfId="0" applyFill="1" applyAlignment="1">
      <alignment vertical="center"/>
    </xf>
    <xf numFmtId="0" fontId="58" fillId="14" borderId="0" xfId="0" applyFont="1" applyFill="1" applyAlignment="1">
      <alignment vertical="center"/>
    </xf>
    <xf numFmtId="0" fontId="58" fillId="2" borderId="0" xfId="0" applyFont="1" applyFill="1" applyAlignment="1">
      <alignment vertical="center"/>
    </xf>
    <xf numFmtId="0" fontId="24" fillId="4" borderId="54" xfId="0" applyFont="1" applyFill="1" applyBorder="1"/>
    <xf numFmtId="0" fontId="9" fillId="2" borderId="54" xfId="0" applyFont="1" applyFill="1" applyBorder="1"/>
    <xf numFmtId="0" fontId="0" fillId="2" borderId="0" xfId="0" applyFill="1" applyBorder="1" applyAlignment="1">
      <alignment vertical="center"/>
    </xf>
    <xf numFmtId="0" fontId="16" fillId="8" borderId="0" xfId="0" applyFont="1" applyFill="1"/>
    <xf numFmtId="0" fontId="16" fillId="8" borderId="0" xfId="0" applyFont="1" applyFill="1" applyBorder="1"/>
    <xf numFmtId="0" fontId="7" fillId="0" borderId="71" xfId="0" applyFont="1" applyBorder="1"/>
    <xf numFmtId="0" fontId="1" fillId="5" borderId="67" xfId="0" applyFont="1" applyFill="1" applyBorder="1"/>
    <xf numFmtId="0" fontId="1" fillId="5" borderId="61" xfId="0" applyFont="1" applyFill="1" applyBorder="1"/>
    <xf numFmtId="0" fontId="1" fillId="4" borderId="54" xfId="0" applyFont="1" applyFill="1" applyBorder="1"/>
    <xf numFmtId="0" fontId="12" fillId="0" borderId="54" xfId="0" applyFont="1" applyBorder="1"/>
    <xf numFmtId="1" fontId="12" fillId="2" borderId="54" xfId="0" applyNumberFormat="1" applyFont="1" applyFill="1" applyBorder="1" applyAlignment="1">
      <alignment wrapText="1"/>
    </xf>
    <xf numFmtId="1" fontId="2" fillId="2" borderId="54" xfId="0" applyNumberFormat="1" applyFont="1" applyFill="1" applyBorder="1" applyAlignment="1">
      <alignment wrapText="1"/>
    </xf>
    <xf numFmtId="1" fontId="3" fillId="4" borderId="54" xfId="0" applyNumberFormat="1" applyFont="1" applyFill="1" applyBorder="1" applyAlignment="1">
      <alignment wrapText="1"/>
    </xf>
    <xf numFmtId="1" fontId="12" fillId="2" borderId="70" xfId="0" applyNumberFormat="1" applyFont="1" applyFill="1" applyBorder="1" applyAlignment="1">
      <alignment wrapText="1"/>
    </xf>
    <xf numFmtId="1" fontId="1" fillId="5" borderId="67" xfId="0" applyNumberFormat="1" applyFont="1" applyFill="1" applyBorder="1"/>
    <xf numFmtId="0" fontId="0" fillId="5" borderId="67" xfId="0" applyFill="1" applyBorder="1"/>
    <xf numFmtId="0" fontId="1" fillId="5" borderId="62" xfId="0" applyFont="1" applyFill="1" applyBorder="1" applyAlignment="1">
      <alignment vertical="top"/>
    </xf>
    <xf numFmtId="1" fontId="1" fillId="5" borderId="61" xfId="0" applyNumberFormat="1" applyFont="1" applyFill="1" applyBorder="1"/>
    <xf numFmtId="0" fontId="0" fillId="5" borderId="61" xfId="0" applyFill="1" applyBorder="1"/>
    <xf numFmtId="0" fontId="0" fillId="5" borderId="64" xfId="0" applyFill="1" applyBorder="1"/>
    <xf numFmtId="0" fontId="0" fillId="2" borderId="67" xfId="0" applyFill="1" applyBorder="1" applyAlignment="1">
      <alignment horizontal="right"/>
    </xf>
    <xf numFmtId="0" fontId="0" fillId="2" borderId="59" xfId="0" applyFill="1" applyBorder="1" applyAlignment="1">
      <alignment wrapText="1"/>
    </xf>
    <xf numFmtId="1" fontId="7" fillId="2" borderId="54" xfId="0" applyNumberFormat="1" applyFont="1" applyFill="1" applyBorder="1"/>
    <xf numFmtId="1" fontId="0" fillId="2" borderId="54" xfId="0" applyNumberFormat="1" applyFont="1" applyFill="1" applyBorder="1"/>
    <xf numFmtId="1" fontId="0" fillId="2" borderId="0" xfId="0" applyNumberFormat="1" applyFont="1" applyFill="1" applyBorder="1"/>
    <xf numFmtId="0" fontId="52" fillId="13" borderId="54" xfId="0" applyFont="1" applyFill="1" applyBorder="1"/>
    <xf numFmtId="1" fontId="6" fillId="13" borderId="54" xfId="0" applyNumberFormat="1" applyFont="1" applyFill="1" applyBorder="1"/>
    <xf numFmtId="1" fontId="7" fillId="2" borderId="73" xfId="0" applyNumberFormat="1" applyFont="1" applyFill="1" applyBorder="1"/>
    <xf numFmtId="0" fontId="69" fillId="2" borderId="0" xfId="0" applyFont="1" applyFill="1" applyAlignment="1">
      <alignment horizontal="left" wrapText="1" indent="1"/>
    </xf>
    <xf numFmtId="0" fontId="70" fillId="14" borderId="0" xfId="0" applyFont="1" applyFill="1" applyAlignment="1">
      <alignment vertical="center"/>
    </xf>
    <xf numFmtId="0" fontId="0" fillId="0" borderId="70" xfId="0" applyBorder="1"/>
    <xf numFmtId="0" fontId="7" fillId="0" borderId="70" xfId="0" applyFont="1" applyBorder="1" applyAlignment="1">
      <alignment wrapText="1"/>
    </xf>
    <xf numFmtId="0" fontId="1" fillId="3" borderId="62" xfId="0" applyFont="1" applyFill="1" applyBorder="1"/>
    <xf numFmtId="1" fontId="0" fillId="3" borderId="67" xfId="0" applyNumberFormat="1" applyFill="1" applyBorder="1"/>
    <xf numFmtId="1" fontId="0" fillId="3" borderId="68" xfId="0" applyNumberFormat="1" applyFill="1" applyBorder="1"/>
    <xf numFmtId="1" fontId="0" fillId="3" borderId="61" xfId="0" applyNumberFormat="1" applyFill="1" applyBorder="1"/>
    <xf numFmtId="1" fontId="0" fillId="3" borderId="64" xfId="0" applyNumberFormat="1" applyFill="1" applyBorder="1"/>
    <xf numFmtId="0" fontId="35" fillId="2" borderId="54" xfId="0" applyFont="1" applyFill="1" applyBorder="1" applyAlignment="1">
      <alignment horizontal="center"/>
    </xf>
    <xf numFmtId="0" fontId="1" fillId="3" borderId="68" xfId="0" applyFont="1" applyFill="1" applyBorder="1"/>
    <xf numFmtId="0" fontId="0" fillId="8" borderId="0" xfId="0" applyFont="1" applyFill="1"/>
    <xf numFmtId="1" fontId="1" fillId="3" borderId="62" xfId="0" applyNumberFormat="1" applyFont="1" applyFill="1" applyBorder="1"/>
    <xf numFmtId="0" fontId="70" fillId="2" borderId="0" xfId="0" applyFont="1" applyFill="1" applyAlignment="1">
      <alignment vertical="center"/>
    </xf>
    <xf numFmtId="0" fontId="59" fillId="2" borderId="0" xfId="0" applyFont="1" applyFill="1" applyBorder="1"/>
    <xf numFmtId="164" fontId="71" fillId="2" borderId="0" xfId="0" applyNumberFormat="1" applyFont="1" applyFill="1" applyBorder="1" applyAlignment="1"/>
    <xf numFmtId="0" fontId="1" fillId="2" borderId="61" xfId="0" applyFont="1" applyFill="1" applyBorder="1"/>
    <xf numFmtId="0" fontId="1" fillId="3" borderId="67" xfId="0" applyFont="1" applyFill="1" applyBorder="1" applyAlignment="1"/>
    <xf numFmtId="0" fontId="11" fillId="2" borderId="72" xfId="0" applyFont="1" applyFill="1" applyBorder="1" applyAlignment="1">
      <alignment horizontal="center"/>
    </xf>
    <xf numFmtId="1" fontId="1" fillId="4" borderId="11" xfId="0" applyNumberFormat="1" applyFont="1" applyFill="1" applyBorder="1" applyAlignment="1">
      <alignment wrapText="1"/>
    </xf>
    <xf numFmtId="1" fontId="0" fillId="2" borderId="46" xfId="0" applyNumberFormat="1" applyFill="1" applyBorder="1"/>
    <xf numFmtId="1" fontId="0" fillId="2" borderId="45" xfId="0" applyNumberFormat="1" applyFill="1" applyBorder="1"/>
    <xf numFmtId="1" fontId="3" fillId="4" borderId="54" xfId="0" applyNumberFormat="1" applyFont="1" applyFill="1" applyBorder="1" applyAlignment="1">
      <alignment horizontal="left" indent="3"/>
    </xf>
    <xf numFmtId="1" fontId="2" fillId="2" borderId="54" xfId="0" applyNumberFormat="1" applyFont="1" applyFill="1" applyBorder="1" applyAlignment="1">
      <alignment horizontal="left" indent="3"/>
    </xf>
    <xf numFmtId="0" fontId="10" fillId="2" borderId="70" xfId="0" applyFont="1" applyFill="1" applyBorder="1"/>
    <xf numFmtId="0" fontId="0" fillId="5" borderId="71" xfId="0" applyFill="1" applyBorder="1"/>
    <xf numFmtId="0" fontId="0" fillId="0" borderId="0" xfId="0"/>
    <xf numFmtId="0" fontId="10" fillId="2" borderId="42" xfId="0" applyFont="1" applyFill="1" applyBorder="1" applyAlignment="1">
      <alignment wrapText="1"/>
    </xf>
    <xf numFmtId="0" fontId="2" fillId="5" borderId="54" xfId="0" applyFont="1" applyFill="1" applyBorder="1"/>
    <xf numFmtId="0" fontId="10" fillId="2" borderId="54" xfId="0" applyFont="1" applyFill="1" applyBorder="1" applyAlignment="1">
      <alignment wrapText="1"/>
    </xf>
    <xf numFmtId="0" fontId="3" fillId="4" borderId="54" xfId="0" applyFont="1" applyFill="1" applyBorder="1" applyAlignment="1">
      <alignment horizontal="left" indent="3"/>
    </xf>
    <xf numFmtId="0" fontId="2" fillId="0" borderId="28" xfId="0" applyFont="1" applyBorder="1"/>
    <xf numFmtId="1" fontId="64" fillId="4" borderId="28" xfId="0" applyNumberFormat="1" applyFont="1" applyFill="1" applyBorder="1"/>
    <xf numFmtId="0" fontId="73" fillId="0" borderId="0" xfId="0" applyFont="1"/>
    <xf numFmtId="0" fontId="15" fillId="3" borderId="0" xfId="0" applyFont="1" applyFill="1"/>
    <xf numFmtId="0" fontId="1" fillId="3" borderId="64" xfId="0" applyFont="1" applyFill="1" applyBorder="1"/>
    <xf numFmtId="0" fontId="7" fillId="2" borderId="73" xfId="0" applyFont="1" applyFill="1" applyBorder="1"/>
    <xf numFmtId="0" fontId="6" fillId="2" borderId="54" xfId="0" applyFont="1" applyFill="1" applyBorder="1"/>
    <xf numFmtId="0" fontId="8" fillId="4" borderId="54" xfId="0" applyFont="1" applyFill="1" applyBorder="1"/>
    <xf numFmtId="0" fontId="8" fillId="7" borderId="54" xfId="0" applyFont="1" applyFill="1" applyBorder="1" applyAlignment="1">
      <alignment horizontal="right"/>
    </xf>
    <xf numFmtId="0" fontId="73" fillId="2" borderId="0" xfId="0" applyFont="1" applyFill="1"/>
    <xf numFmtId="0" fontId="15" fillId="3" borderId="66" xfId="0" applyFont="1" applyFill="1" applyBorder="1"/>
    <xf numFmtId="0" fontId="15" fillId="3" borderId="4" xfId="0" applyFont="1" applyFill="1" applyBorder="1"/>
    <xf numFmtId="0" fontId="8" fillId="6" borderId="62" xfId="0" applyFont="1" applyFill="1" applyBorder="1"/>
    <xf numFmtId="1" fontId="8" fillId="6" borderId="61" xfId="0" applyNumberFormat="1" applyFont="1" applyFill="1" applyBorder="1"/>
    <xf numFmtId="1" fontId="8" fillId="6" borderId="64" xfId="0" applyNumberFormat="1" applyFont="1" applyFill="1" applyBorder="1"/>
    <xf numFmtId="0" fontId="8" fillId="4" borderId="62" xfId="0" applyFont="1" applyFill="1" applyBorder="1"/>
    <xf numFmtId="0" fontId="8" fillId="4" borderId="64" xfId="0" applyFont="1" applyFill="1" applyBorder="1"/>
    <xf numFmtId="3" fontId="33" fillId="3" borderId="0" xfId="4" applyNumberFormat="1" applyFont="1" applyFill="1" applyBorder="1" applyAlignment="1">
      <alignment horizontal="center" vertical="center"/>
    </xf>
    <xf numFmtId="0" fontId="8" fillId="4" borderId="70" xfId="0" applyFont="1" applyFill="1" applyBorder="1"/>
    <xf numFmtId="0" fontId="0" fillId="2" borderId="73" xfId="0" applyFill="1" applyBorder="1"/>
    <xf numFmtId="0" fontId="8" fillId="5" borderId="71" xfId="0" applyFont="1" applyFill="1" applyBorder="1"/>
    <xf numFmtId="0" fontId="8" fillId="5" borderId="72" xfId="0" applyFont="1" applyFill="1" applyBorder="1"/>
    <xf numFmtId="0" fontId="15" fillId="3" borderId="62" xfId="0" applyFont="1" applyFill="1" applyBorder="1"/>
    <xf numFmtId="0" fontId="15" fillId="3" borderId="0" xfId="0" applyFont="1" applyFill="1" applyAlignment="1"/>
    <xf numFmtId="0" fontId="7" fillId="3" borderId="0" xfId="0" applyFont="1" applyFill="1" applyAlignment="1"/>
    <xf numFmtId="0" fontId="7" fillId="2" borderId="0" xfId="0" applyFont="1" applyFill="1" applyAlignment="1">
      <alignment wrapText="1"/>
    </xf>
    <xf numFmtId="1" fontId="12" fillId="0" borderId="28" xfId="0" applyNumberFormat="1" applyFont="1" applyBorder="1"/>
    <xf numFmtId="0" fontId="8" fillId="6" borderId="65" xfId="0" applyFont="1" applyFill="1" applyBorder="1"/>
    <xf numFmtId="1" fontId="8" fillId="6" borderId="65" xfId="0" applyNumberFormat="1" applyFont="1" applyFill="1" applyBorder="1"/>
    <xf numFmtId="0" fontId="0" fillId="2" borderId="65" xfId="0" applyFill="1" applyBorder="1" applyAlignment="1">
      <alignment wrapText="1"/>
    </xf>
    <xf numFmtId="0" fontId="7" fillId="2" borderId="65" xfId="0" applyFont="1" applyFill="1" applyBorder="1" applyAlignment="1">
      <alignment wrapText="1"/>
    </xf>
    <xf numFmtId="0" fontId="15" fillId="4" borderId="65" xfId="0" applyFont="1" applyFill="1" applyBorder="1" applyAlignment="1">
      <alignment wrapText="1"/>
    </xf>
    <xf numFmtId="0" fontId="8" fillId="4" borderId="65" xfId="0" applyFont="1" applyFill="1" applyBorder="1" applyAlignment="1">
      <alignment wrapText="1"/>
    </xf>
    <xf numFmtId="0" fontId="7" fillId="0" borderId="65" xfId="0" applyFont="1" applyBorder="1" applyAlignment="1">
      <alignment wrapText="1"/>
    </xf>
    <xf numFmtId="0" fontId="0" fillId="0" borderId="65" xfId="0" applyBorder="1" applyAlignment="1">
      <alignment wrapText="1"/>
    </xf>
    <xf numFmtId="0" fontId="15" fillId="5" borderId="63" xfId="0" applyFont="1" applyFill="1" applyBorder="1"/>
    <xf numFmtId="0" fontId="15" fillId="5" borderId="71" xfId="0" applyFont="1" applyFill="1" applyBorder="1"/>
    <xf numFmtId="0" fontId="0" fillId="5" borderId="72" xfId="0" applyFill="1" applyBorder="1"/>
    <xf numFmtId="0" fontId="8" fillId="6" borderId="70" xfId="0" applyFont="1" applyFill="1" applyBorder="1"/>
    <xf numFmtId="0" fontId="10" fillId="2" borderId="66" xfId="0" applyFont="1" applyFill="1" applyBorder="1" applyAlignment="1"/>
    <xf numFmtId="0" fontId="5" fillId="2" borderId="67" xfId="0" applyFont="1" applyFill="1" applyBorder="1"/>
    <xf numFmtId="0" fontId="10" fillId="2" borderId="68" xfId="0" applyFont="1" applyFill="1" applyBorder="1" applyAlignment="1"/>
    <xf numFmtId="49" fontId="10" fillId="2" borderId="64" xfId="0" applyNumberFormat="1" applyFont="1" applyFill="1" applyBorder="1"/>
    <xf numFmtId="0" fontId="10" fillId="2" borderId="67" xfId="0" applyFont="1" applyFill="1" applyBorder="1" applyAlignment="1"/>
    <xf numFmtId="49" fontId="10" fillId="2" borderId="61" xfId="0" applyNumberFormat="1" applyFont="1" applyFill="1" applyBorder="1" applyAlignment="1">
      <alignment wrapText="1"/>
    </xf>
    <xf numFmtId="1" fontId="10" fillId="2" borderId="0" xfId="0" applyNumberFormat="1" applyFont="1" applyFill="1" applyBorder="1" applyAlignment="1"/>
    <xf numFmtId="0" fontId="0" fillId="0" borderId="0" xfId="0" applyBorder="1"/>
    <xf numFmtId="1" fontId="10" fillId="2" borderId="0" xfId="0" applyNumberFormat="1" applyFont="1" applyFill="1" applyBorder="1"/>
    <xf numFmtId="49" fontId="10" fillId="2" borderId="71" xfId="0" applyNumberFormat="1" applyFont="1" applyFill="1" applyBorder="1" applyAlignment="1">
      <alignment wrapText="1"/>
    </xf>
    <xf numFmtId="1" fontId="10" fillId="2" borderId="4" xfId="0" applyNumberFormat="1" applyFont="1" applyFill="1" applyBorder="1" applyAlignment="1"/>
    <xf numFmtId="1" fontId="10" fillId="2" borderId="5" xfId="0" applyNumberFormat="1" applyFont="1" applyFill="1" applyBorder="1"/>
    <xf numFmtId="0" fontId="10" fillId="2" borderId="8" xfId="0" applyFont="1" applyFill="1" applyBorder="1" applyAlignment="1"/>
    <xf numFmtId="1" fontId="2" fillId="0" borderId="0" xfId="0" applyNumberFormat="1" applyFont="1" applyBorder="1" applyAlignment="1">
      <alignment wrapText="1"/>
    </xf>
    <xf numFmtId="1" fontId="2" fillId="0" borderId="65" xfId="0" applyNumberFormat="1" applyFont="1" applyBorder="1" applyAlignment="1">
      <alignment wrapText="1"/>
    </xf>
    <xf numFmtId="0" fontId="0" fillId="2" borderId="28" xfId="0" applyFont="1" applyFill="1" applyBorder="1"/>
    <xf numFmtId="0" fontId="0" fillId="0" borderId="0" xfId="0"/>
    <xf numFmtId="0" fontId="0" fillId="0" borderId="0" xfId="0"/>
    <xf numFmtId="1" fontId="52" fillId="13" borderId="54" xfId="0" applyNumberFormat="1" applyFont="1" applyFill="1" applyBorder="1"/>
    <xf numFmtId="0" fontId="12" fillId="2" borderId="0" xfId="0" applyFont="1" applyFill="1" applyBorder="1" applyAlignment="1">
      <alignment vertical="top"/>
    </xf>
    <xf numFmtId="0" fontId="0" fillId="0" borderId="65" xfId="0" applyFont="1" applyFill="1" applyBorder="1"/>
    <xf numFmtId="1" fontId="0" fillId="0" borderId="65" xfId="0" applyNumberFormat="1" applyFont="1" applyFill="1" applyBorder="1"/>
    <xf numFmtId="1" fontId="0" fillId="2" borderId="54" xfId="0" applyNumberFormat="1" applyFill="1" applyBorder="1" applyAlignment="1">
      <alignment horizontal="right"/>
    </xf>
    <xf numFmtId="1" fontId="8" fillId="6" borderId="54" xfId="0" applyNumberFormat="1" applyFont="1" applyFill="1" applyBorder="1"/>
    <xf numFmtId="1" fontId="6" fillId="2" borderId="54" xfId="0" applyNumberFormat="1" applyFont="1" applyFill="1" applyBorder="1"/>
    <xf numFmtId="0" fontId="0" fillId="0" borderId="65" xfId="0" applyBorder="1" applyAlignment="1">
      <alignment horizontal="left" indent="1"/>
    </xf>
    <xf numFmtId="1" fontId="0" fillId="0" borderId="65" xfId="0" applyNumberFormat="1" applyBorder="1" applyAlignment="1">
      <alignment horizontal="left" indent="1"/>
    </xf>
    <xf numFmtId="0" fontId="34" fillId="5" borderId="0" xfId="0" applyFont="1" applyFill="1" applyAlignment="1">
      <alignment horizontal="justify" wrapText="1"/>
    </xf>
    <xf numFmtId="0" fontId="8" fillId="5" borderId="0" xfId="0" applyFont="1" applyFill="1" applyAlignment="1">
      <alignment wrapText="1"/>
    </xf>
    <xf numFmtId="0" fontId="34" fillId="3" borderId="0" xfId="0" applyFont="1" applyFill="1" applyAlignment="1">
      <alignment horizontal="justify" wrapText="1"/>
    </xf>
    <xf numFmtId="0" fontId="8" fillId="3" borderId="0" xfId="0" applyFont="1" applyFill="1" applyAlignment="1">
      <alignment wrapText="1"/>
    </xf>
    <xf numFmtId="0" fontId="7" fillId="2" borderId="0" xfId="0" applyFont="1" applyFill="1" applyAlignment="1">
      <alignment wrapText="1"/>
    </xf>
  </cellXfs>
  <cellStyles count="14">
    <cellStyle name="Hyperlänk" xfId="1" builtinId="8"/>
    <cellStyle name="Normal" xfId="0" builtinId="0"/>
    <cellStyle name="Normal 2" xfId="5"/>
    <cellStyle name="Normal 3" xfId="6"/>
    <cellStyle name="Normal 4" xfId="7"/>
    <cellStyle name="Normal 5" xfId="10"/>
    <cellStyle name="Normal 6" xfId="11"/>
    <cellStyle name="Normal 7" xfId="12"/>
    <cellStyle name="Normal 8" xfId="13"/>
    <cellStyle name="Normal_2 Alk LYP_K" xfId="3"/>
    <cellStyle name="Normal_7A_1" xfId="8"/>
    <cellStyle name="Normal_9" xfId="9"/>
    <cellStyle name="Normal_Diagram 4_1" xfId="4"/>
    <cellStyle name="Normal_Regionala0508_alla" xfId="2"/>
  </cellStyles>
  <dxfs count="0"/>
  <tableStyles count="0" defaultTableStyle="TableStyleMedium9" defaultPivotStyle="PivotStyleLight16"/>
  <colors>
    <mruColors>
      <color rgb="FFFF66CC"/>
      <color rgb="FFFFFFCC"/>
      <color rgb="FFFF0066"/>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5.xml"/><Relationship Id="rId16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6.xml"/><Relationship Id="rId16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externalLink" Target="externalLinks/externalLink1.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charts/_rels/chart1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4.xml"/><Relationship Id="rId1" Type="http://schemas.microsoft.com/office/2011/relationships/chartStyle" Target="style4.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5.xml"/><Relationship Id="rId1" Type="http://schemas.microsoft.com/office/2011/relationships/chartStyle" Target="style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6.xml"/><Relationship Id="rId1" Type="http://schemas.microsoft.com/office/2011/relationships/chartStyle" Target="style6.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7.xml"/><Relationship Id="rId1" Type="http://schemas.microsoft.com/office/2011/relationships/chartStyle" Target="style7.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8.xml"/><Relationship Id="rId1" Type="http://schemas.microsoft.com/office/2011/relationships/chartStyle" Target="style8.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9.xml"/><Relationship Id="rId1" Type="http://schemas.microsoft.com/office/2011/relationships/chartStyle" Target="style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0.xml"/><Relationship Id="rId1" Type="http://schemas.microsoft.com/office/2011/relationships/chartStyle" Target="style10.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1.xml"/><Relationship Id="rId1" Type="http://schemas.microsoft.com/office/2011/relationships/chartStyle" Target="style11.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2.xml"/><Relationship Id="rId1" Type="http://schemas.microsoft.com/office/2011/relationships/chartStyle" Target="style12.xml"/></Relationships>
</file>

<file path=xl/charts/_rels/chart3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5.xml"/><Relationship Id="rId1" Type="http://schemas.microsoft.com/office/2011/relationships/chartStyle" Target="style15.xml"/></Relationships>
</file>

<file path=xl/charts/_rels/chart4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7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97462817147871"/>
          <c:y val="5.1400554097404488E-2"/>
          <c:w val="0.5937766841644796"/>
          <c:h val="0.81315215806357988"/>
        </c:manualLayout>
      </c:layout>
      <c:barChart>
        <c:barDir val="col"/>
        <c:grouping val="clustered"/>
        <c:varyColors val="0"/>
        <c:ser>
          <c:idx val="0"/>
          <c:order val="0"/>
          <c:tx>
            <c:strRef>
              <c:f>'1A'!$B$9</c:f>
              <c:strCache>
                <c:ptCount val="1"/>
                <c:pt idx="0">
                  <c:v>Kvinnor</c:v>
                </c:pt>
              </c:strCache>
            </c:strRef>
          </c:tx>
          <c:spPr>
            <a:solidFill>
              <a:schemeClr val="accent3">
                <a:lumMod val="75000"/>
              </a:schemeClr>
            </a:solidFill>
          </c:spPr>
          <c:invertIfNegative val="0"/>
          <c:cat>
            <c:strRef>
              <c:f>'1A'!$C$7:$E$7</c:f>
              <c:strCache>
                <c:ptCount val="3"/>
                <c:pt idx="0">
                  <c:v>Bra hälsa</c:v>
                </c:pt>
                <c:pt idx="1">
                  <c:v>Någorlunda hälsa</c:v>
                </c:pt>
                <c:pt idx="2">
                  <c:v>Dålig hälsa</c:v>
                </c:pt>
              </c:strCache>
            </c:strRef>
          </c:cat>
          <c:val>
            <c:numRef>
              <c:f>'1A'!$C$9:$E$9</c:f>
              <c:numCache>
                <c:formatCode>General</c:formatCode>
                <c:ptCount val="3"/>
                <c:pt idx="0">
                  <c:v>66</c:v>
                </c:pt>
                <c:pt idx="1">
                  <c:v>27</c:v>
                </c:pt>
                <c:pt idx="2">
                  <c:v>8</c:v>
                </c:pt>
              </c:numCache>
            </c:numRef>
          </c:val>
          <c:extLst>
            <c:ext xmlns:c16="http://schemas.microsoft.com/office/drawing/2014/chart" uri="{C3380CC4-5D6E-409C-BE32-E72D297353CC}">
              <c16:uniqueId val="{00000000-15E2-4E22-8D74-868FD4A7BFC6}"/>
            </c:ext>
          </c:extLst>
        </c:ser>
        <c:ser>
          <c:idx val="1"/>
          <c:order val="1"/>
          <c:tx>
            <c:strRef>
              <c:f>'1A'!$B$10</c:f>
              <c:strCache>
                <c:ptCount val="1"/>
                <c:pt idx="0">
                  <c:v>Män</c:v>
                </c:pt>
              </c:strCache>
            </c:strRef>
          </c:tx>
          <c:spPr>
            <a:solidFill>
              <a:schemeClr val="accent3">
                <a:lumMod val="40000"/>
                <a:lumOff val="60000"/>
              </a:schemeClr>
            </a:solidFill>
          </c:spPr>
          <c:invertIfNegative val="0"/>
          <c:cat>
            <c:strRef>
              <c:f>'1A'!$C$7:$E$7</c:f>
              <c:strCache>
                <c:ptCount val="3"/>
                <c:pt idx="0">
                  <c:v>Bra hälsa</c:v>
                </c:pt>
                <c:pt idx="1">
                  <c:v>Någorlunda hälsa</c:v>
                </c:pt>
                <c:pt idx="2">
                  <c:v>Dålig hälsa</c:v>
                </c:pt>
              </c:strCache>
            </c:strRef>
          </c:cat>
          <c:val>
            <c:numRef>
              <c:f>'1A'!$C$10:$E$10</c:f>
              <c:numCache>
                <c:formatCode>General</c:formatCode>
                <c:ptCount val="3"/>
                <c:pt idx="0">
                  <c:v>68</c:v>
                </c:pt>
                <c:pt idx="1">
                  <c:v>27</c:v>
                </c:pt>
                <c:pt idx="2">
                  <c:v>5</c:v>
                </c:pt>
              </c:numCache>
            </c:numRef>
          </c:val>
          <c:extLst>
            <c:ext xmlns:c16="http://schemas.microsoft.com/office/drawing/2014/chart" uri="{C3380CC4-5D6E-409C-BE32-E72D297353CC}">
              <c16:uniqueId val="{00000004-A338-45FC-8BCB-127D01DBF8C6}"/>
            </c:ext>
          </c:extLst>
        </c:ser>
        <c:ser>
          <c:idx val="2"/>
          <c:order val="2"/>
          <c:tx>
            <c:strRef>
              <c:f>'1A'!$B$8</c:f>
              <c:strCache>
                <c:ptCount val="1"/>
                <c:pt idx="0">
                  <c:v>Totalt </c:v>
                </c:pt>
              </c:strCache>
            </c:strRef>
          </c:tx>
          <c:invertIfNegative val="0"/>
          <c:cat>
            <c:strRef>
              <c:f>'1A'!$C$7:$E$7</c:f>
              <c:strCache>
                <c:ptCount val="3"/>
                <c:pt idx="0">
                  <c:v>Bra hälsa</c:v>
                </c:pt>
                <c:pt idx="1">
                  <c:v>Någorlunda hälsa</c:v>
                </c:pt>
                <c:pt idx="2">
                  <c:v>Dålig hälsa</c:v>
                </c:pt>
              </c:strCache>
            </c:strRef>
          </c:cat>
          <c:val>
            <c:numRef>
              <c:f>'1A'!$C$8:$E$8</c:f>
              <c:numCache>
                <c:formatCode>General</c:formatCode>
                <c:ptCount val="3"/>
                <c:pt idx="0">
                  <c:v>67</c:v>
                </c:pt>
                <c:pt idx="1">
                  <c:v>27</c:v>
                </c:pt>
                <c:pt idx="2">
                  <c:v>6</c:v>
                </c:pt>
              </c:numCache>
            </c:numRef>
          </c:val>
          <c:extLst>
            <c:ext xmlns:c16="http://schemas.microsoft.com/office/drawing/2014/chart" uri="{C3380CC4-5D6E-409C-BE32-E72D297353CC}">
              <c16:uniqueId val="{00000000-2E7B-498F-A11E-0CEEC2E0B2C3}"/>
            </c:ext>
          </c:extLst>
        </c:ser>
        <c:dLbls>
          <c:showLegendKey val="0"/>
          <c:showVal val="0"/>
          <c:showCatName val="0"/>
          <c:showSerName val="0"/>
          <c:showPercent val="0"/>
          <c:showBubbleSize val="0"/>
        </c:dLbls>
        <c:gapWidth val="150"/>
        <c:axId val="139873664"/>
        <c:axId val="139891840"/>
      </c:barChart>
      <c:catAx>
        <c:axId val="139873664"/>
        <c:scaling>
          <c:orientation val="minMax"/>
        </c:scaling>
        <c:delete val="0"/>
        <c:axPos val="b"/>
        <c:numFmt formatCode="General" sourceLinked="0"/>
        <c:majorTickMark val="out"/>
        <c:minorTickMark val="none"/>
        <c:tickLblPos val="nextTo"/>
        <c:crossAx val="139891840"/>
        <c:crosses val="autoZero"/>
        <c:auto val="1"/>
        <c:lblAlgn val="ctr"/>
        <c:lblOffset val="100"/>
        <c:noMultiLvlLbl val="0"/>
      </c:catAx>
      <c:valAx>
        <c:axId val="139891840"/>
        <c:scaling>
          <c:orientation val="minMax"/>
          <c:max val="100"/>
        </c:scaling>
        <c:delete val="0"/>
        <c:axPos val="l"/>
        <c:majorGridlines/>
        <c:title>
          <c:tx>
            <c:rich>
              <a:bodyPr rot="-5400000" vert="horz"/>
              <a:lstStyle/>
              <a:p>
                <a:pPr>
                  <a:defRPr/>
                </a:pPr>
                <a:r>
                  <a:rPr lang="en-US"/>
                  <a:t>Andel i %</a:t>
                </a:r>
              </a:p>
            </c:rich>
          </c:tx>
          <c:overlay val="0"/>
        </c:title>
        <c:numFmt formatCode="General" sourceLinked="1"/>
        <c:majorTickMark val="out"/>
        <c:minorTickMark val="none"/>
        <c:tickLblPos val="nextTo"/>
        <c:crossAx val="139873664"/>
        <c:crosses val="autoZero"/>
        <c:crossBetween val="between"/>
      </c:valAx>
    </c:plotArea>
    <c:legend>
      <c:legendPos val="r"/>
      <c:overlay val="0"/>
    </c:legend>
    <c:plotVisOnly val="1"/>
    <c:dispBlanksAs val="gap"/>
    <c:showDLblsOverMax val="0"/>
  </c:chart>
  <c:printSettings>
    <c:headerFooter/>
    <c:pageMargins b="0.75000000000001066" l="0.70000000000000062" r="0.70000000000000062" t="0.750000000000010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3">
                <a:lumMod val="60000"/>
                <a:lumOff val="40000"/>
              </a:schemeClr>
            </a:solidFill>
          </c:spPr>
          <c:invertIfNegative val="0"/>
          <c:dPt>
            <c:idx val="0"/>
            <c:invertIfNegative val="0"/>
            <c:bubble3D val="0"/>
            <c:extLst>
              <c:ext xmlns:c16="http://schemas.microsoft.com/office/drawing/2014/chart" uri="{C3380CC4-5D6E-409C-BE32-E72D297353CC}">
                <c16:uniqueId val="{00000001-87C7-4832-B694-84E7C320D572}"/>
              </c:ext>
            </c:extLst>
          </c:dPt>
          <c:dPt>
            <c:idx val="1"/>
            <c:invertIfNegative val="0"/>
            <c:bubble3D val="0"/>
            <c:extLst>
              <c:ext xmlns:c16="http://schemas.microsoft.com/office/drawing/2014/chart" uri="{C3380CC4-5D6E-409C-BE32-E72D297353CC}">
                <c16:uniqueId val="{00000003-87C7-4832-B694-84E7C320D572}"/>
              </c:ext>
            </c:extLst>
          </c:dPt>
          <c:dPt>
            <c:idx val="2"/>
            <c:invertIfNegative val="0"/>
            <c:bubble3D val="0"/>
            <c:extLst>
              <c:ext xmlns:c16="http://schemas.microsoft.com/office/drawing/2014/chart" uri="{C3380CC4-5D6E-409C-BE32-E72D297353CC}">
                <c16:uniqueId val="{00000005-87C7-4832-B694-84E7C320D572}"/>
              </c:ext>
            </c:extLst>
          </c:dPt>
          <c:cat>
            <c:strRef>
              <c:f>'4AAA'!$A$7:$A$9</c:f>
              <c:strCache>
                <c:ptCount val="3"/>
                <c:pt idx="0">
                  <c:v>Totalt Gotland </c:v>
                </c:pt>
                <c:pt idx="1">
                  <c:v>Kvinnor Gotland</c:v>
                </c:pt>
                <c:pt idx="2">
                  <c:v>Män Gotland</c:v>
                </c:pt>
              </c:strCache>
            </c:strRef>
          </c:cat>
          <c:val>
            <c:numRef>
              <c:f>'4AAA'!$B$7:$B$9</c:f>
              <c:numCache>
                <c:formatCode>General</c:formatCode>
                <c:ptCount val="3"/>
                <c:pt idx="0">
                  <c:v>35</c:v>
                </c:pt>
                <c:pt idx="1">
                  <c:v>39</c:v>
                </c:pt>
                <c:pt idx="2">
                  <c:v>31</c:v>
                </c:pt>
              </c:numCache>
            </c:numRef>
          </c:val>
          <c:extLst>
            <c:ext xmlns:c16="http://schemas.microsoft.com/office/drawing/2014/chart" uri="{C3380CC4-5D6E-409C-BE32-E72D297353CC}">
              <c16:uniqueId val="{00000006-87C7-4832-B694-84E7C320D572}"/>
            </c:ext>
          </c:extLst>
        </c:ser>
        <c:ser>
          <c:idx val="1"/>
          <c:order val="1"/>
          <c:spPr>
            <a:solidFill>
              <a:schemeClr val="accent3">
                <a:lumMod val="50000"/>
              </a:schemeClr>
            </a:solidFill>
          </c:spPr>
          <c:invertIfNegative val="0"/>
          <c:cat>
            <c:strRef>
              <c:f>'4AAA'!$A$7:$A$9</c:f>
              <c:strCache>
                <c:ptCount val="3"/>
                <c:pt idx="0">
                  <c:v>Totalt Gotland </c:v>
                </c:pt>
                <c:pt idx="1">
                  <c:v>Kvinnor Gotland</c:v>
                </c:pt>
                <c:pt idx="2">
                  <c:v>Män Gotland</c:v>
                </c:pt>
              </c:strCache>
            </c:strRef>
          </c:cat>
          <c:val>
            <c:numRef>
              <c:f>'4AAA'!$C$7:$C$9</c:f>
              <c:numCache>
                <c:formatCode>General</c:formatCode>
                <c:ptCount val="3"/>
                <c:pt idx="0">
                  <c:v>7</c:v>
                </c:pt>
                <c:pt idx="1">
                  <c:v>10</c:v>
                </c:pt>
                <c:pt idx="2">
                  <c:v>3</c:v>
                </c:pt>
              </c:numCache>
            </c:numRef>
          </c:val>
          <c:extLst>
            <c:ext xmlns:c16="http://schemas.microsoft.com/office/drawing/2014/chart" uri="{C3380CC4-5D6E-409C-BE32-E72D297353CC}">
              <c16:uniqueId val="{00000007-87C7-4832-B694-84E7C320D572}"/>
            </c:ext>
          </c:extLst>
        </c:ser>
        <c:dLbls>
          <c:showLegendKey val="0"/>
          <c:showVal val="0"/>
          <c:showCatName val="0"/>
          <c:showSerName val="0"/>
          <c:showPercent val="0"/>
          <c:showBubbleSize val="0"/>
        </c:dLbls>
        <c:gapWidth val="150"/>
        <c:axId val="143746944"/>
        <c:axId val="143748480"/>
      </c:barChart>
      <c:catAx>
        <c:axId val="143746944"/>
        <c:scaling>
          <c:orientation val="minMax"/>
        </c:scaling>
        <c:delete val="0"/>
        <c:axPos val="b"/>
        <c:numFmt formatCode="General" sourceLinked="0"/>
        <c:majorTickMark val="out"/>
        <c:minorTickMark val="none"/>
        <c:tickLblPos val="nextTo"/>
        <c:crossAx val="143748480"/>
        <c:crosses val="autoZero"/>
        <c:auto val="1"/>
        <c:lblAlgn val="ctr"/>
        <c:lblOffset val="100"/>
        <c:noMultiLvlLbl val="0"/>
      </c:catAx>
      <c:valAx>
        <c:axId val="143748480"/>
        <c:scaling>
          <c:orientation val="minMax"/>
          <c:max val="100"/>
          <c:min val="0"/>
        </c:scaling>
        <c:delete val="0"/>
        <c:axPos val="l"/>
        <c:majorGridlines/>
        <c:title>
          <c:tx>
            <c:rich>
              <a:bodyPr rot="-5400000" vert="horz"/>
              <a:lstStyle/>
              <a:p>
                <a:pPr>
                  <a:defRPr/>
                </a:pPr>
                <a:r>
                  <a:rPr lang="en-US"/>
                  <a:t>Andel i %</a:t>
                </a:r>
              </a:p>
            </c:rich>
          </c:tx>
          <c:overlay val="0"/>
        </c:title>
        <c:numFmt formatCode="General" sourceLinked="1"/>
        <c:majorTickMark val="out"/>
        <c:minorTickMark val="none"/>
        <c:tickLblPos val="nextTo"/>
        <c:crossAx val="143746944"/>
        <c:crosses val="autoZero"/>
        <c:crossBetween val="between"/>
        <c:majorUnit val="10"/>
      </c:valAx>
    </c:plotArea>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3"/>
            </a:solidFill>
          </c:spPr>
          <c:invertIfNegative val="0"/>
          <c:dPt>
            <c:idx val="0"/>
            <c:invertIfNegative val="0"/>
            <c:bubble3D val="0"/>
            <c:spPr>
              <a:solidFill>
                <a:schemeClr val="tx1"/>
              </a:solidFill>
            </c:spPr>
            <c:extLst>
              <c:ext xmlns:c16="http://schemas.microsoft.com/office/drawing/2014/chart" uri="{C3380CC4-5D6E-409C-BE32-E72D297353CC}">
                <c16:uniqueId val="{00000001-946B-491E-9949-E2B0D170AC89}"/>
              </c:ext>
            </c:extLst>
          </c:dPt>
          <c:dPt>
            <c:idx val="1"/>
            <c:invertIfNegative val="0"/>
            <c:bubble3D val="0"/>
            <c:spPr>
              <a:solidFill>
                <a:schemeClr val="accent3">
                  <a:lumMod val="40000"/>
                  <a:lumOff val="60000"/>
                </a:schemeClr>
              </a:solidFill>
            </c:spPr>
            <c:extLst>
              <c:ext xmlns:c16="http://schemas.microsoft.com/office/drawing/2014/chart" uri="{C3380CC4-5D6E-409C-BE32-E72D297353CC}">
                <c16:uniqueId val="{00000003-946B-491E-9949-E2B0D170AC89}"/>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6-3A30-42C2-8918-343CCA12B30C}"/>
              </c:ext>
            </c:extLst>
          </c:dPt>
          <c:cat>
            <c:strRef>
              <c:f>'5'!$B$7:$B$9</c:f>
              <c:strCache>
                <c:ptCount val="3"/>
                <c:pt idx="0">
                  <c:v>Totalt Gotland </c:v>
                </c:pt>
                <c:pt idx="1">
                  <c:v>Kvinnor Gotland</c:v>
                </c:pt>
                <c:pt idx="2">
                  <c:v>Män Gotland</c:v>
                </c:pt>
              </c:strCache>
            </c:strRef>
          </c:cat>
          <c:val>
            <c:numRef>
              <c:f>'5'!$C$7:$C$9</c:f>
              <c:numCache>
                <c:formatCode>0</c:formatCode>
                <c:ptCount val="3"/>
                <c:pt idx="0">
                  <c:v>14</c:v>
                </c:pt>
                <c:pt idx="1">
                  <c:v>18</c:v>
                </c:pt>
                <c:pt idx="2">
                  <c:v>10</c:v>
                </c:pt>
              </c:numCache>
            </c:numRef>
          </c:val>
          <c:extLst>
            <c:ext xmlns:c16="http://schemas.microsoft.com/office/drawing/2014/chart" uri="{C3380CC4-5D6E-409C-BE32-E72D297353CC}">
              <c16:uniqueId val="{00000004-946B-491E-9949-E2B0D170AC89}"/>
            </c:ext>
          </c:extLst>
        </c:ser>
        <c:dLbls>
          <c:showLegendKey val="0"/>
          <c:showVal val="0"/>
          <c:showCatName val="0"/>
          <c:showSerName val="0"/>
          <c:showPercent val="0"/>
          <c:showBubbleSize val="0"/>
        </c:dLbls>
        <c:gapWidth val="150"/>
        <c:axId val="172832640"/>
        <c:axId val="172834176"/>
      </c:barChart>
      <c:catAx>
        <c:axId val="172832640"/>
        <c:scaling>
          <c:orientation val="minMax"/>
        </c:scaling>
        <c:delete val="0"/>
        <c:axPos val="b"/>
        <c:numFmt formatCode="General" sourceLinked="0"/>
        <c:majorTickMark val="out"/>
        <c:minorTickMark val="none"/>
        <c:tickLblPos val="nextTo"/>
        <c:crossAx val="172834176"/>
        <c:crosses val="autoZero"/>
        <c:auto val="1"/>
        <c:lblAlgn val="ctr"/>
        <c:lblOffset val="100"/>
        <c:noMultiLvlLbl val="0"/>
      </c:catAx>
      <c:valAx>
        <c:axId val="172834176"/>
        <c:scaling>
          <c:orientation val="minMax"/>
          <c:max val="50"/>
          <c:min val="0"/>
        </c:scaling>
        <c:delete val="0"/>
        <c:axPos val="l"/>
        <c:majorGridlines/>
        <c:title>
          <c:tx>
            <c:rich>
              <a:bodyPr rot="-5400000" vert="horz"/>
              <a:lstStyle/>
              <a:p>
                <a:pPr>
                  <a:defRPr/>
                </a:pPr>
                <a:r>
                  <a:rPr lang="en-US"/>
                  <a:t>Andel i %</a:t>
                </a:r>
              </a:p>
            </c:rich>
          </c:tx>
          <c:overlay val="0"/>
        </c:title>
        <c:numFmt formatCode="0" sourceLinked="1"/>
        <c:majorTickMark val="out"/>
        <c:minorTickMark val="none"/>
        <c:tickLblPos val="nextTo"/>
        <c:crossAx val="172832640"/>
        <c:crosses val="autoZero"/>
        <c:crossBetween val="between"/>
        <c:majorUnit val="10"/>
      </c:valAx>
    </c:plotArea>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'6'!$B$5</c:f>
              <c:strCache>
                <c:ptCount val="1"/>
                <c:pt idx="0">
                  <c:v>Kvinnor </c:v>
                </c:pt>
              </c:strCache>
            </c:strRef>
          </c:tx>
          <c:spPr>
            <a:ln>
              <a:solidFill>
                <a:srgbClr val="FF0000"/>
              </a:solidFill>
            </a:ln>
          </c:spPr>
          <c:marker>
            <c:symbol val="triangle"/>
            <c:size val="7"/>
            <c:spPr>
              <a:solidFill>
                <a:srgbClr val="FF0000"/>
              </a:solidFill>
              <a:ln>
                <a:noFill/>
              </a:ln>
            </c:spPr>
          </c:marker>
          <c:cat>
            <c:numRef>
              <c:f>'6'!$C$4:$AB$4</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'6'!$C$5:$AB$5</c:f>
              <c:numCache>
                <c:formatCode>General</c:formatCode>
                <c:ptCount val="26"/>
                <c:pt idx="0">
                  <c:v>1</c:v>
                </c:pt>
                <c:pt idx="1">
                  <c:v>1</c:v>
                </c:pt>
                <c:pt idx="2">
                  <c:v>3</c:v>
                </c:pt>
                <c:pt idx="3">
                  <c:v>5</c:v>
                </c:pt>
                <c:pt idx="4">
                  <c:v>4</c:v>
                </c:pt>
                <c:pt idx="5">
                  <c:v>3</c:v>
                </c:pt>
                <c:pt idx="6">
                  <c:v>1</c:v>
                </c:pt>
                <c:pt idx="7">
                  <c:v>2</c:v>
                </c:pt>
                <c:pt idx="8">
                  <c:v>2</c:v>
                </c:pt>
                <c:pt idx="9">
                  <c:v>1</c:v>
                </c:pt>
                <c:pt idx="10">
                  <c:v>2</c:v>
                </c:pt>
                <c:pt idx="11">
                  <c:v>0</c:v>
                </c:pt>
                <c:pt idx="12">
                  <c:v>2</c:v>
                </c:pt>
                <c:pt idx="13">
                  <c:v>1</c:v>
                </c:pt>
                <c:pt idx="14">
                  <c:v>1</c:v>
                </c:pt>
                <c:pt idx="15">
                  <c:v>7</c:v>
                </c:pt>
                <c:pt idx="16">
                  <c:v>5</c:v>
                </c:pt>
                <c:pt idx="17">
                  <c:v>5</c:v>
                </c:pt>
                <c:pt idx="18">
                  <c:v>1</c:v>
                </c:pt>
                <c:pt idx="19">
                  <c:v>2</c:v>
                </c:pt>
                <c:pt idx="20">
                  <c:v>4</c:v>
                </c:pt>
                <c:pt idx="21">
                  <c:v>3</c:v>
                </c:pt>
                <c:pt idx="22">
                  <c:v>3</c:v>
                </c:pt>
                <c:pt idx="23">
                  <c:v>0</c:v>
                </c:pt>
                <c:pt idx="24">
                  <c:v>3</c:v>
                </c:pt>
                <c:pt idx="25">
                  <c:v>2</c:v>
                </c:pt>
              </c:numCache>
            </c:numRef>
          </c:val>
          <c:smooth val="0"/>
          <c:extLst>
            <c:ext xmlns:c16="http://schemas.microsoft.com/office/drawing/2014/chart" uri="{C3380CC4-5D6E-409C-BE32-E72D297353CC}">
              <c16:uniqueId val="{00000000-E426-4724-9B82-C1FEDCCE6553}"/>
            </c:ext>
          </c:extLst>
        </c:ser>
        <c:ser>
          <c:idx val="1"/>
          <c:order val="1"/>
          <c:tx>
            <c:strRef>
              <c:f>'6'!$B$6</c:f>
              <c:strCache>
                <c:ptCount val="1"/>
                <c:pt idx="0">
                  <c:v>Män </c:v>
                </c:pt>
              </c:strCache>
            </c:strRef>
          </c:tx>
          <c:spPr>
            <a:ln>
              <a:solidFill>
                <a:srgbClr val="00B0F0"/>
              </a:solidFill>
            </a:ln>
          </c:spPr>
          <c:marker>
            <c:symbol val="square"/>
            <c:size val="7"/>
            <c:spPr>
              <a:solidFill>
                <a:srgbClr val="00B0F0"/>
              </a:solidFill>
              <a:ln>
                <a:solidFill>
                  <a:srgbClr val="00B0F0"/>
                </a:solidFill>
              </a:ln>
            </c:spPr>
          </c:marker>
          <c:cat>
            <c:numRef>
              <c:f>'6'!$C$4:$AB$4</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'6'!$C$6:$AB$6</c:f>
              <c:numCache>
                <c:formatCode>0</c:formatCode>
                <c:ptCount val="26"/>
                <c:pt idx="0">
                  <c:v>5</c:v>
                </c:pt>
                <c:pt idx="1">
                  <c:v>5</c:v>
                </c:pt>
                <c:pt idx="2">
                  <c:v>8</c:v>
                </c:pt>
                <c:pt idx="3">
                  <c:v>9</c:v>
                </c:pt>
                <c:pt idx="4">
                  <c:v>8</c:v>
                </c:pt>
                <c:pt idx="5">
                  <c:v>6</c:v>
                </c:pt>
                <c:pt idx="6">
                  <c:v>7</c:v>
                </c:pt>
                <c:pt idx="7">
                  <c:v>8</c:v>
                </c:pt>
                <c:pt idx="8">
                  <c:v>7</c:v>
                </c:pt>
                <c:pt idx="9">
                  <c:v>6</c:v>
                </c:pt>
                <c:pt idx="10">
                  <c:v>6</c:v>
                </c:pt>
                <c:pt idx="11">
                  <c:v>10</c:v>
                </c:pt>
                <c:pt idx="12">
                  <c:v>5</c:v>
                </c:pt>
                <c:pt idx="13">
                  <c:v>5</c:v>
                </c:pt>
                <c:pt idx="14">
                  <c:v>7</c:v>
                </c:pt>
                <c:pt idx="15">
                  <c:v>7</c:v>
                </c:pt>
                <c:pt idx="16">
                  <c:v>2</c:v>
                </c:pt>
                <c:pt idx="17">
                  <c:v>10</c:v>
                </c:pt>
                <c:pt idx="18">
                  <c:v>9</c:v>
                </c:pt>
                <c:pt idx="19">
                  <c:v>8</c:v>
                </c:pt>
                <c:pt idx="20">
                  <c:v>1</c:v>
                </c:pt>
                <c:pt idx="21">
                  <c:v>8</c:v>
                </c:pt>
                <c:pt idx="22">
                  <c:v>5</c:v>
                </c:pt>
                <c:pt idx="23">
                  <c:v>6</c:v>
                </c:pt>
                <c:pt idx="24">
                  <c:v>5</c:v>
                </c:pt>
                <c:pt idx="25">
                  <c:v>3</c:v>
                </c:pt>
              </c:numCache>
            </c:numRef>
          </c:val>
          <c:smooth val="0"/>
          <c:extLst>
            <c:ext xmlns:c16="http://schemas.microsoft.com/office/drawing/2014/chart" uri="{C3380CC4-5D6E-409C-BE32-E72D297353CC}">
              <c16:uniqueId val="{00000001-E426-4724-9B82-C1FEDCCE6553}"/>
            </c:ext>
          </c:extLst>
        </c:ser>
        <c:ser>
          <c:idx val="2"/>
          <c:order val="2"/>
          <c:tx>
            <c:strRef>
              <c:f>'6'!$B$7</c:f>
              <c:strCache>
                <c:ptCount val="1"/>
                <c:pt idx="0">
                  <c:v>summa</c:v>
                </c:pt>
              </c:strCache>
            </c:strRef>
          </c:tx>
          <c:cat>
            <c:numRef>
              <c:f>'6'!$C$4:$AB$4</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'6'!$C$7:$AB$7</c:f>
              <c:numCache>
                <c:formatCode>General</c:formatCode>
                <c:ptCount val="26"/>
                <c:pt idx="0">
                  <c:v>6</c:v>
                </c:pt>
                <c:pt idx="1">
                  <c:v>6</c:v>
                </c:pt>
                <c:pt idx="2">
                  <c:v>11</c:v>
                </c:pt>
                <c:pt idx="3">
                  <c:v>14</c:v>
                </c:pt>
                <c:pt idx="4">
                  <c:v>12</c:v>
                </c:pt>
                <c:pt idx="5">
                  <c:v>9</c:v>
                </c:pt>
                <c:pt idx="6">
                  <c:v>8</c:v>
                </c:pt>
                <c:pt idx="7">
                  <c:v>10</c:v>
                </c:pt>
                <c:pt idx="8">
                  <c:v>9</c:v>
                </c:pt>
                <c:pt idx="9">
                  <c:v>7</c:v>
                </c:pt>
                <c:pt idx="10">
                  <c:v>8</c:v>
                </c:pt>
                <c:pt idx="11">
                  <c:v>10</c:v>
                </c:pt>
                <c:pt idx="12">
                  <c:v>7</c:v>
                </c:pt>
                <c:pt idx="13">
                  <c:v>6</c:v>
                </c:pt>
                <c:pt idx="14">
                  <c:v>8</c:v>
                </c:pt>
                <c:pt idx="15">
                  <c:v>14</c:v>
                </c:pt>
                <c:pt idx="16">
                  <c:v>7</c:v>
                </c:pt>
                <c:pt idx="17">
                  <c:v>15</c:v>
                </c:pt>
                <c:pt idx="18">
                  <c:v>10</c:v>
                </c:pt>
                <c:pt idx="19">
                  <c:v>10</c:v>
                </c:pt>
                <c:pt idx="20">
                  <c:v>5</c:v>
                </c:pt>
                <c:pt idx="21">
                  <c:v>11</c:v>
                </c:pt>
                <c:pt idx="22">
                  <c:v>8</c:v>
                </c:pt>
                <c:pt idx="23">
                  <c:v>6</c:v>
                </c:pt>
                <c:pt idx="24">
                  <c:v>8</c:v>
                </c:pt>
                <c:pt idx="25">
                  <c:v>5</c:v>
                </c:pt>
              </c:numCache>
            </c:numRef>
          </c:val>
          <c:smooth val="0"/>
          <c:extLst>
            <c:ext xmlns:c16="http://schemas.microsoft.com/office/drawing/2014/chart" uri="{C3380CC4-5D6E-409C-BE32-E72D297353CC}">
              <c16:uniqueId val="{00000002-E426-4724-9B82-C1FEDCCE6553}"/>
            </c:ext>
          </c:extLst>
        </c:ser>
        <c:dLbls>
          <c:showLegendKey val="0"/>
          <c:showVal val="0"/>
          <c:showCatName val="0"/>
          <c:showSerName val="0"/>
          <c:showPercent val="0"/>
          <c:showBubbleSize val="0"/>
        </c:dLbls>
        <c:marker val="1"/>
        <c:smooth val="0"/>
        <c:axId val="173034880"/>
        <c:axId val="172954752"/>
      </c:lineChart>
      <c:catAx>
        <c:axId val="173034880"/>
        <c:scaling>
          <c:orientation val="minMax"/>
        </c:scaling>
        <c:delete val="0"/>
        <c:axPos val="b"/>
        <c:numFmt formatCode="General" sourceLinked="1"/>
        <c:majorTickMark val="out"/>
        <c:minorTickMark val="none"/>
        <c:tickLblPos val="nextTo"/>
        <c:crossAx val="172954752"/>
        <c:crosses val="autoZero"/>
        <c:auto val="1"/>
        <c:lblAlgn val="ctr"/>
        <c:lblOffset val="100"/>
        <c:noMultiLvlLbl val="0"/>
      </c:catAx>
      <c:valAx>
        <c:axId val="172954752"/>
        <c:scaling>
          <c:orientation val="minMax"/>
          <c:max val="20"/>
          <c:min val="0"/>
        </c:scaling>
        <c:delete val="0"/>
        <c:axPos val="l"/>
        <c:majorGridlines/>
        <c:title>
          <c:tx>
            <c:rich>
              <a:bodyPr rot="-5400000" vert="horz"/>
              <a:lstStyle/>
              <a:p>
                <a:pPr>
                  <a:defRPr/>
                </a:pPr>
                <a:r>
                  <a:rPr lang="en-US"/>
                  <a:t>Antal </a:t>
                </a:r>
              </a:p>
            </c:rich>
          </c:tx>
          <c:overlay val="0"/>
        </c:title>
        <c:numFmt formatCode="General" sourceLinked="1"/>
        <c:majorTickMark val="out"/>
        <c:minorTickMark val="none"/>
        <c:tickLblPos val="nextTo"/>
        <c:crossAx val="173034880"/>
        <c:crosses val="autoZero"/>
        <c:crossBetween val="between"/>
        <c:majorUnit val="2"/>
      </c:valAx>
    </c:plotArea>
    <c:legend>
      <c:legendPos val="r"/>
      <c:overlay val="0"/>
    </c:legend>
    <c:plotVisOnly val="1"/>
    <c:dispBlanksAs val="gap"/>
    <c:showDLblsOverMax val="0"/>
  </c:chart>
  <c:printSettings>
    <c:headerFooter/>
    <c:pageMargins b="0.75000000000001021" l="0.70000000000000062" r="0.70000000000000062" t="0.750000000000010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'6'!$B$44</c:f>
              <c:strCache>
                <c:ptCount val="1"/>
                <c:pt idx="0">
                  <c:v>Antal på Gotland</c:v>
                </c:pt>
              </c:strCache>
            </c:strRef>
          </c:tx>
          <c:invertIfNegative val="0"/>
          <c:cat>
            <c:numRef>
              <c:f>'6'!$C$43:$P$43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'6'!$C$44:$P$44</c:f>
              <c:numCache>
                <c:formatCode>General</c:formatCode>
                <c:ptCount val="14"/>
                <c:pt idx="0">
                  <c:v>7</c:v>
                </c:pt>
                <c:pt idx="1">
                  <c:v>7</c:v>
                </c:pt>
                <c:pt idx="2">
                  <c:v>11</c:v>
                </c:pt>
                <c:pt idx="3">
                  <c:v>16</c:v>
                </c:pt>
                <c:pt idx="4">
                  <c:v>7</c:v>
                </c:pt>
                <c:pt idx="5">
                  <c:v>15</c:v>
                </c:pt>
                <c:pt idx="6">
                  <c:v>11</c:v>
                </c:pt>
                <c:pt idx="7">
                  <c:v>11</c:v>
                </c:pt>
                <c:pt idx="8">
                  <c:v>7</c:v>
                </c:pt>
                <c:pt idx="9">
                  <c:v>13</c:v>
                </c:pt>
                <c:pt idx="10">
                  <c:v>8</c:v>
                </c:pt>
                <c:pt idx="11">
                  <c:v>7</c:v>
                </c:pt>
                <c:pt idx="12">
                  <c:v>8</c:v>
                </c:pt>
                <c:pt idx="13">
                  <c:v>5</c:v>
                </c:pt>
              </c:numCache>
            </c:numRef>
          </c:val>
          <c:extLst>
            <c:ext xmlns:c16="http://schemas.microsoft.com/office/drawing/2014/chart" uri="{C3380CC4-5D6E-409C-BE32-E72D297353CC}">
              <c16:uniqueId val="{00000000-AEFA-40B0-A8FC-3610156FFB17}"/>
            </c:ext>
          </c:extLst>
        </c:ser>
        <c:ser>
          <c:idx val="1"/>
          <c:order val="1"/>
          <c:tx>
            <c:strRef>
              <c:f>'6'!$B$45</c:f>
              <c:strCache>
                <c:ptCount val="1"/>
                <c:pt idx="0">
                  <c:v>Antal folkbokförda på Gotland</c:v>
                </c:pt>
              </c:strCache>
            </c:strRef>
          </c:tx>
          <c:spPr>
            <a:solidFill>
              <a:schemeClr val="tx2">
                <a:lumMod val="20000"/>
                <a:lumOff val="80000"/>
              </a:schemeClr>
            </a:solidFill>
          </c:spPr>
          <c:invertIfNegative val="0"/>
          <c:cat>
            <c:numRef>
              <c:f>'6'!$C$43:$P$43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'6'!$C$45:$P$45</c:f>
              <c:numCache>
                <c:formatCode>#,##0</c:formatCode>
                <c:ptCount val="14"/>
                <c:pt idx="0">
                  <c:v>7</c:v>
                </c:pt>
                <c:pt idx="1">
                  <c:v>6</c:v>
                </c:pt>
                <c:pt idx="2">
                  <c:v>8</c:v>
                </c:pt>
                <c:pt idx="3">
                  <c:v>14</c:v>
                </c:pt>
                <c:pt idx="4">
                  <c:v>7</c:v>
                </c:pt>
                <c:pt idx="5">
                  <c:v>15</c:v>
                </c:pt>
                <c:pt idx="6" formatCode="General">
                  <c:v>10</c:v>
                </c:pt>
                <c:pt idx="7" formatCode="General">
                  <c:v>10</c:v>
                </c:pt>
                <c:pt idx="8" formatCode="General">
                  <c:v>5</c:v>
                </c:pt>
                <c:pt idx="9" formatCode="General">
                  <c:v>11</c:v>
                </c:pt>
                <c:pt idx="10" formatCode="General">
                  <c:v>8</c:v>
                </c:pt>
                <c:pt idx="11" formatCode="General">
                  <c:v>6</c:v>
                </c:pt>
                <c:pt idx="12" formatCode="General">
                  <c:v>8</c:v>
                </c:pt>
                <c:pt idx="13" formatCode="General">
                  <c:v>5</c:v>
                </c:pt>
              </c:numCache>
            </c:numRef>
          </c:val>
          <c:extLst>
            <c:ext xmlns:c16="http://schemas.microsoft.com/office/drawing/2014/chart" uri="{C3380CC4-5D6E-409C-BE32-E72D297353CC}">
              <c16:uniqueId val="{00000001-AEFA-40B0-A8FC-3610156FFB17}"/>
            </c:ext>
          </c:extLst>
        </c:ser>
        <c:dLbls>
          <c:showLegendKey val="0"/>
          <c:showVal val="0"/>
          <c:showCatName val="0"/>
          <c:showSerName val="0"/>
          <c:showPercent val="0"/>
          <c:showBubbleSize val="0"/>
        </c:dLbls>
        <c:gapWidth val="150"/>
        <c:axId val="173159936"/>
        <c:axId val="173161472"/>
      </c:barChart>
      <c:catAx>
        <c:axId val="173159936"/>
        <c:scaling>
          <c:orientation val="minMax"/>
        </c:scaling>
        <c:delete val="0"/>
        <c:axPos val="b"/>
        <c:numFmt formatCode="General" sourceLinked="1"/>
        <c:majorTickMark val="out"/>
        <c:minorTickMark val="none"/>
        <c:tickLblPos val="nextTo"/>
        <c:crossAx val="173161472"/>
        <c:crosses val="autoZero"/>
        <c:auto val="1"/>
        <c:lblAlgn val="ctr"/>
        <c:lblOffset val="100"/>
        <c:noMultiLvlLbl val="0"/>
      </c:catAx>
      <c:valAx>
        <c:axId val="173161472"/>
        <c:scaling>
          <c:orientation val="minMax"/>
          <c:max val="20"/>
        </c:scaling>
        <c:delete val="0"/>
        <c:axPos val="l"/>
        <c:majorGridlines/>
        <c:numFmt formatCode="General" sourceLinked="1"/>
        <c:majorTickMark val="out"/>
        <c:minorTickMark val="none"/>
        <c:tickLblPos val="nextTo"/>
        <c:crossAx val="173159936"/>
        <c:crosses val="autoZero"/>
        <c:crossBetween val="between"/>
      </c:valAx>
    </c:plotArea>
    <c:legend>
      <c:legendPos val="r"/>
      <c:overlay val="0"/>
    </c:legend>
    <c:plotVisOnly val="1"/>
    <c:dispBlanksAs val="gap"/>
    <c:showDLblsOverMax val="0"/>
  </c:chart>
  <c:printSettings>
    <c:headerFooter/>
    <c:pageMargins b="0.75000000000000966" l="0.70000000000000062" r="0.70000000000000062" t="0.7500000000000096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'6'!$AG$5</c:f>
              <c:strCache>
                <c:ptCount val="1"/>
                <c:pt idx="0">
                  <c:v>Kvinnor Gotland</c:v>
                </c:pt>
              </c:strCache>
            </c:strRef>
          </c:tx>
          <c:spPr>
            <a:ln>
              <a:solidFill>
                <a:srgbClr val="92D050"/>
              </a:solidFill>
            </a:ln>
          </c:spPr>
          <c:marker>
            <c:symbol val="x"/>
            <c:size val="7"/>
            <c:spPr>
              <a:solidFill>
                <a:srgbClr val="92D050"/>
              </a:solidFill>
            </c:spPr>
          </c:marker>
          <c:cat>
            <c:numRef>
              <c:f>'6'!$AH$4:$BG$4</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'6'!$AH$5:$BG$5</c:f>
              <c:numCache>
                <c:formatCode>0</c:formatCode>
                <c:ptCount val="26"/>
                <c:pt idx="0">
                  <c:v>3.42</c:v>
                </c:pt>
                <c:pt idx="1">
                  <c:v>3.43</c:v>
                </c:pt>
                <c:pt idx="2">
                  <c:v>10.32</c:v>
                </c:pt>
                <c:pt idx="3">
                  <c:v>17.22</c:v>
                </c:pt>
                <c:pt idx="4">
                  <c:v>13.77</c:v>
                </c:pt>
                <c:pt idx="5">
                  <c:v>10.33</c:v>
                </c:pt>
                <c:pt idx="6">
                  <c:v>3.44</c:v>
                </c:pt>
                <c:pt idx="7">
                  <c:v>6.85</c:v>
                </c:pt>
                <c:pt idx="8">
                  <c:v>6.85</c:v>
                </c:pt>
                <c:pt idx="9">
                  <c:v>3.44</c:v>
                </c:pt>
                <c:pt idx="10">
                  <c:v>6.91</c:v>
                </c:pt>
                <c:pt idx="11">
                  <c:v>0</c:v>
                </c:pt>
                <c:pt idx="12">
                  <c:v>6.94</c:v>
                </c:pt>
                <c:pt idx="13">
                  <c:v>3.46</c:v>
                </c:pt>
                <c:pt idx="14">
                  <c:v>3.46</c:v>
                </c:pt>
                <c:pt idx="15">
                  <c:v>24.23</c:v>
                </c:pt>
                <c:pt idx="16">
                  <c:v>17.34</c:v>
                </c:pt>
                <c:pt idx="17">
                  <c:v>17.37</c:v>
                </c:pt>
                <c:pt idx="18">
                  <c:v>3.47</c:v>
                </c:pt>
                <c:pt idx="19">
                  <c:v>6.91</c:v>
                </c:pt>
                <c:pt idx="20">
                  <c:v>13.69</c:v>
                </c:pt>
                <c:pt idx="21">
                  <c:v>10.16</c:v>
                </c:pt>
                <c:pt idx="22">
                  <c:v>10.08</c:v>
                </c:pt>
                <c:pt idx="23">
                  <c:v>0</c:v>
                </c:pt>
                <c:pt idx="24">
                  <c:v>10</c:v>
                </c:pt>
                <c:pt idx="25">
                  <c:v>6.52</c:v>
                </c:pt>
              </c:numCache>
            </c:numRef>
          </c:val>
          <c:smooth val="0"/>
          <c:extLst>
            <c:ext xmlns:c16="http://schemas.microsoft.com/office/drawing/2014/chart" uri="{C3380CC4-5D6E-409C-BE32-E72D297353CC}">
              <c16:uniqueId val="{00000000-DA73-4B02-83F6-8AD70F03152A}"/>
            </c:ext>
          </c:extLst>
        </c:ser>
        <c:ser>
          <c:idx val="1"/>
          <c:order val="1"/>
          <c:tx>
            <c:strRef>
              <c:f>'6'!$AG$6</c:f>
              <c:strCache>
                <c:ptCount val="1"/>
                <c:pt idx="0">
                  <c:v>Kvinnor Riket </c:v>
                </c:pt>
              </c:strCache>
            </c:strRef>
          </c:tx>
          <c:spPr>
            <a:ln>
              <a:solidFill>
                <a:srgbClr val="FFC000"/>
              </a:solidFill>
            </a:ln>
          </c:spPr>
          <c:marker>
            <c:symbol val="diamond"/>
            <c:size val="7"/>
            <c:spPr>
              <a:solidFill>
                <a:srgbClr val="FFC000"/>
              </a:solidFill>
            </c:spPr>
          </c:marker>
          <c:cat>
            <c:numRef>
              <c:f>'6'!$AH$4:$BG$4</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'6'!$AH$6:$BG$6</c:f>
              <c:numCache>
                <c:formatCode>0</c:formatCode>
                <c:ptCount val="26"/>
                <c:pt idx="0">
                  <c:v>7.69</c:v>
                </c:pt>
                <c:pt idx="1">
                  <c:v>7.8</c:v>
                </c:pt>
                <c:pt idx="2">
                  <c:v>7.99</c:v>
                </c:pt>
                <c:pt idx="3">
                  <c:v>7.31</c:v>
                </c:pt>
                <c:pt idx="4">
                  <c:v>8.07</c:v>
                </c:pt>
                <c:pt idx="5">
                  <c:v>7.06</c:v>
                </c:pt>
                <c:pt idx="6">
                  <c:v>7.37</c:v>
                </c:pt>
                <c:pt idx="7">
                  <c:v>7.08</c:v>
                </c:pt>
                <c:pt idx="8">
                  <c:v>8.43</c:v>
                </c:pt>
                <c:pt idx="9">
                  <c:v>8.2799999999999994</c:v>
                </c:pt>
                <c:pt idx="10">
                  <c:v>7.06</c:v>
                </c:pt>
                <c:pt idx="11">
                  <c:v>6.79</c:v>
                </c:pt>
                <c:pt idx="12">
                  <c:v>7.56</c:v>
                </c:pt>
                <c:pt idx="13">
                  <c:v>6.41</c:v>
                </c:pt>
                <c:pt idx="14">
                  <c:v>6.81</c:v>
                </c:pt>
                <c:pt idx="15">
                  <c:v>7.02</c:v>
                </c:pt>
                <c:pt idx="16">
                  <c:v>7.65</c:v>
                </c:pt>
                <c:pt idx="17">
                  <c:v>7.5</c:v>
                </c:pt>
                <c:pt idx="18">
                  <c:v>6.76</c:v>
                </c:pt>
                <c:pt idx="19">
                  <c:v>7.09</c:v>
                </c:pt>
                <c:pt idx="20">
                  <c:v>6.95</c:v>
                </c:pt>
                <c:pt idx="21">
                  <c:v>7.55</c:v>
                </c:pt>
                <c:pt idx="22">
                  <c:v>7.75</c:v>
                </c:pt>
                <c:pt idx="23">
                  <c:v>6.35</c:v>
                </c:pt>
                <c:pt idx="24">
                  <c:v>7</c:v>
                </c:pt>
                <c:pt idx="25">
                  <c:v>6.86</c:v>
                </c:pt>
              </c:numCache>
            </c:numRef>
          </c:val>
          <c:smooth val="0"/>
          <c:extLst>
            <c:ext xmlns:c16="http://schemas.microsoft.com/office/drawing/2014/chart" uri="{C3380CC4-5D6E-409C-BE32-E72D297353CC}">
              <c16:uniqueId val="{00000001-DA73-4B02-83F6-8AD70F03152A}"/>
            </c:ext>
          </c:extLst>
        </c:ser>
        <c:ser>
          <c:idx val="2"/>
          <c:order val="2"/>
          <c:tx>
            <c:strRef>
              <c:f>'6'!$AG$7</c:f>
              <c:strCache>
                <c:ptCount val="1"/>
                <c:pt idx="0">
                  <c:v>Män Gotland </c:v>
                </c:pt>
              </c:strCache>
            </c:strRef>
          </c:tx>
          <c:spPr>
            <a:ln>
              <a:solidFill>
                <a:srgbClr val="00B0F0"/>
              </a:solidFill>
            </a:ln>
          </c:spPr>
          <c:marker>
            <c:symbol val="square"/>
            <c:size val="7"/>
            <c:spPr>
              <a:solidFill>
                <a:srgbClr val="00B0F0"/>
              </a:solidFill>
              <a:ln>
                <a:noFill/>
              </a:ln>
            </c:spPr>
          </c:marker>
          <c:cat>
            <c:numRef>
              <c:f>'6'!$AH$4:$BG$4</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'6'!$AH$7:$BG$7</c:f>
              <c:numCache>
                <c:formatCode>0</c:formatCode>
                <c:ptCount val="26"/>
                <c:pt idx="0">
                  <c:v>17.46</c:v>
                </c:pt>
                <c:pt idx="1">
                  <c:v>17.5</c:v>
                </c:pt>
                <c:pt idx="2">
                  <c:v>28.11</c:v>
                </c:pt>
                <c:pt idx="3">
                  <c:v>31.77</c:v>
                </c:pt>
                <c:pt idx="4">
                  <c:v>28.25</c:v>
                </c:pt>
                <c:pt idx="5">
                  <c:v>21.16</c:v>
                </c:pt>
                <c:pt idx="6">
                  <c:v>24.67</c:v>
                </c:pt>
                <c:pt idx="7">
                  <c:v>28.16</c:v>
                </c:pt>
                <c:pt idx="8">
                  <c:v>24.68</c:v>
                </c:pt>
                <c:pt idx="9">
                  <c:v>21.2</c:v>
                </c:pt>
                <c:pt idx="10">
                  <c:v>21.23</c:v>
                </c:pt>
                <c:pt idx="11">
                  <c:v>35.409999999999997</c:v>
                </c:pt>
                <c:pt idx="12">
                  <c:v>17.68</c:v>
                </c:pt>
                <c:pt idx="13">
                  <c:v>17.63</c:v>
                </c:pt>
                <c:pt idx="14">
                  <c:v>24.66</c:v>
                </c:pt>
                <c:pt idx="15">
                  <c:v>24.66</c:v>
                </c:pt>
                <c:pt idx="16">
                  <c:v>7.05</c:v>
                </c:pt>
                <c:pt idx="17">
                  <c:v>35.18</c:v>
                </c:pt>
                <c:pt idx="18">
                  <c:v>31.57</c:v>
                </c:pt>
                <c:pt idx="19">
                  <c:v>27.84</c:v>
                </c:pt>
                <c:pt idx="20">
                  <c:v>3.44</c:v>
                </c:pt>
                <c:pt idx="21">
                  <c:v>27.21</c:v>
                </c:pt>
                <c:pt idx="22">
                  <c:v>16.84</c:v>
                </c:pt>
                <c:pt idx="23">
                  <c:v>20.07</c:v>
                </c:pt>
                <c:pt idx="24">
                  <c:v>17</c:v>
                </c:pt>
                <c:pt idx="25">
                  <c:v>9.86</c:v>
                </c:pt>
              </c:numCache>
            </c:numRef>
          </c:val>
          <c:smooth val="0"/>
          <c:extLst>
            <c:ext xmlns:c16="http://schemas.microsoft.com/office/drawing/2014/chart" uri="{C3380CC4-5D6E-409C-BE32-E72D297353CC}">
              <c16:uniqueId val="{00000002-DA73-4B02-83F6-8AD70F03152A}"/>
            </c:ext>
          </c:extLst>
        </c:ser>
        <c:ser>
          <c:idx val="3"/>
          <c:order val="3"/>
          <c:tx>
            <c:strRef>
              <c:f>'6'!$AG$8</c:f>
              <c:strCache>
                <c:ptCount val="1"/>
                <c:pt idx="0">
                  <c:v>Män Riket </c:v>
                </c:pt>
              </c:strCache>
            </c:strRef>
          </c:tx>
          <c:cat>
            <c:numRef>
              <c:f>'6'!$AH$4:$BG$4</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'6'!$AH$8:$BG$8</c:f>
              <c:numCache>
                <c:formatCode>0</c:formatCode>
                <c:ptCount val="26"/>
                <c:pt idx="0">
                  <c:v>19.579999999999998</c:v>
                </c:pt>
                <c:pt idx="1">
                  <c:v>20.12</c:v>
                </c:pt>
                <c:pt idx="2">
                  <c:v>19.670000000000002</c:v>
                </c:pt>
                <c:pt idx="3">
                  <c:v>18.28</c:v>
                </c:pt>
                <c:pt idx="4">
                  <c:v>18.93</c:v>
                </c:pt>
                <c:pt idx="5">
                  <c:v>19.510000000000002</c:v>
                </c:pt>
                <c:pt idx="6">
                  <c:v>17.47</c:v>
                </c:pt>
                <c:pt idx="7">
                  <c:v>18.690000000000001</c:v>
                </c:pt>
                <c:pt idx="8">
                  <c:v>18.649999999999999</c:v>
                </c:pt>
                <c:pt idx="9">
                  <c:v>18.14</c:v>
                </c:pt>
                <c:pt idx="10">
                  <c:v>17.63</c:v>
                </c:pt>
                <c:pt idx="11">
                  <c:v>18.649999999999999</c:v>
                </c:pt>
                <c:pt idx="12">
                  <c:v>19.170000000000002</c:v>
                </c:pt>
                <c:pt idx="13">
                  <c:v>17.899999999999999</c:v>
                </c:pt>
                <c:pt idx="14">
                  <c:v>16.71</c:v>
                </c:pt>
                <c:pt idx="15">
                  <c:v>17.3</c:v>
                </c:pt>
                <c:pt idx="16">
                  <c:v>18.04</c:v>
                </c:pt>
                <c:pt idx="17">
                  <c:v>16.29</c:v>
                </c:pt>
                <c:pt idx="18">
                  <c:v>17.3</c:v>
                </c:pt>
                <c:pt idx="19">
                  <c:v>15.75</c:v>
                </c:pt>
                <c:pt idx="20">
                  <c:v>16.66</c:v>
                </c:pt>
                <c:pt idx="21">
                  <c:v>17.329999999999998</c:v>
                </c:pt>
                <c:pt idx="22">
                  <c:v>16.89</c:v>
                </c:pt>
                <c:pt idx="23">
                  <c:v>16.16</c:v>
                </c:pt>
                <c:pt idx="24">
                  <c:v>17</c:v>
                </c:pt>
                <c:pt idx="25">
                  <c:v>6.86</c:v>
                </c:pt>
              </c:numCache>
            </c:numRef>
          </c:val>
          <c:smooth val="0"/>
          <c:extLst>
            <c:ext xmlns:c16="http://schemas.microsoft.com/office/drawing/2014/chart" uri="{C3380CC4-5D6E-409C-BE32-E72D297353CC}">
              <c16:uniqueId val="{0000000D-3197-4F99-80E6-A6B732BEA298}"/>
            </c:ext>
          </c:extLst>
        </c:ser>
        <c:ser>
          <c:idx val="4"/>
          <c:order val="4"/>
          <c:tx>
            <c:strRef>
              <c:f>'6'!$AG$9</c:f>
              <c:strCache>
                <c:ptCount val="1"/>
                <c:pt idx="0">
                  <c:v>Totalt Gotland </c:v>
                </c:pt>
              </c:strCache>
            </c:strRef>
          </c:tx>
          <c:cat>
            <c:numRef>
              <c:f>'6'!$AH$4:$BG$4</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'6'!$AH$9:$BG$9</c:f>
              <c:numCache>
                <c:formatCode>0</c:formatCode>
                <c:ptCount val="26"/>
                <c:pt idx="0">
                  <c:v>10.37</c:v>
                </c:pt>
                <c:pt idx="1">
                  <c:v>10.4</c:v>
                </c:pt>
                <c:pt idx="2">
                  <c:v>19.12</c:v>
                </c:pt>
                <c:pt idx="3">
                  <c:v>24.4</c:v>
                </c:pt>
                <c:pt idx="4">
                  <c:v>20.92</c:v>
                </c:pt>
                <c:pt idx="5">
                  <c:v>15.68</c:v>
                </c:pt>
                <c:pt idx="6">
                  <c:v>13.92</c:v>
                </c:pt>
                <c:pt idx="7">
                  <c:v>17.36</c:v>
                </c:pt>
                <c:pt idx="8">
                  <c:v>15.63</c:v>
                </c:pt>
                <c:pt idx="9">
                  <c:v>12.2</c:v>
                </c:pt>
                <c:pt idx="10">
                  <c:v>13.98</c:v>
                </c:pt>
                <c:pt idx="11">
                  <c:v>17.52</c:v>
                </c:pt>
                <c:pt idx="12">
                  <c:v>12.26</c:v>
                </c:pt>
                <c:pt idx="13">
                  <c:v>10.48</c:v>
                </c:pt>
                <c:pt idx="14">
                  <c:v>13.96</c:v>
                </c:pt>
                <c:pt idx="15">
                  <c:v>24.44</c:v>
                </c:pt>
                <c:pt idx="16">
                  <c:v>12.24</c:v>
                </c:pt>
                <c:pt idx="17">
                  <c:v>26.22</c:v>
                </c:pt>
                <c:pt idx="18">
                  <c:v>17.45</c:v>
                </c:pt>
                <c:pt idx="19">
                  <c:v>17.329999999999998</c:v>
                </c:pt>
                <c:pt idx="20">
                  <c:v>8.58</c:v>
                </c:pt>
                <c:pt idx="21">
                  <c:v>18.670000000000002</c:v>
                </c:pt>
                <c:pt idx="22">
                  <c:v>13.45</c:v>
                </c:pt>
                <c:pt idx="23">
                  <c:v>10.02</c:v>
                </c:pt>
                <c:pt idx="24">
                  <c:v>13.21</c:v>
                </c:pt>
                <c:pt idx="25">
                  <c:v>8.19</c:v>
                </c:pt>
              </c:numCache>
            </c:numRef>
          </c:val>
          <c:smooth val="0"/>
          <c:extLst>
            <c:ext xmlns:c16="http://schemas.microsoft.com/office/drawing/2014/chart" uri="{C3380CC4-5D6E-409C-BE32-E72D297353CC}">
              <c16:uniqueId val="{00000000-65B3-4D97-9734-C6759A126018}"/>
            </c:ext>
          </c:extLst>
        </c:ser>
        <c:ser>
          <c:idx val="5"/>
          <c:order val="5"/>
          <c:tx>
            <c:strRef>
              <c:f>'6'!$AG$10</c:f>
              <c:strCache>
                <c:ptCount val="1"/>
                <c:pt idx="0">
                  <c:v>Totalt Riket</c:v>
                </c:pt>
              </c:strCache>
            </c:strRef>
          </c:tx>
          <c:cat>
            <c:numRef>
              <c:f>'6'!$AH$4:$BG$4</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'6'!$AH$10:$BG$10</c:f>
              <c:numCache>
                <c:formatCode>0</c:formatCode>
                <c:ptCount val="26"/>
                <c:pt idx="0">
                  <c:v>13.57</c:v>
                </c:pt>
                <c:pt idx="1">
                  <c:v>13.89</c:v>
                </c:pt>
                <c:pt idx="2">
                  <c:v>13.76</c:v>
                </c:pt>
                <c:pt idx="3">
                  <c:v>12.74</c:v>
                </c:pt>
                <c:pt idx="4">
                  <c:v>13.44</c:v>
                </c:pt>
                <c:pt idx="5">
                  <c:v>13.22</c:v>
                </c:pt>
                <c:pt idx="6">
                  <c:v>12.37</c:v>
                </c:pt>
                <c:pt idx="7">
                  <c:v>12.83</c:v>
                </c:pt>
                <c:pt idx="8">
                  <c:v>13.5</c:v>
                </c:pt>
                <c:pt idx="9">
                  <c:v>13.17</c:v>
                </c:pt>
                <c:pt idx="10">
                  <c:v>12.31</c:v>
                </c:pt>
                <c:pt idx="11">
                  <c:v>12.69</c:v>
                </c:pt>
                <c:pt idx="12">
                  <c:v>13.34</c:v>
                </c:pt>
                <c:pt idx="13">
                  <c:v>12.13</c:v>
                </c:pt>
                <c:pt idx="14">
                  <c:v>11.75</c:v>
                </c:pt>
                <c:pt idx="15">
                  <c:v>12.14</c:v>
                </c:pt>
                <c:pt idx="16">
                  <c:v>12.83</c:v>
                </c:pt>
                <c:pt idx="17">
                  <c:v>11.89</c:v>
                </c:pt>
                <c:pt idx="18">
                  <c:v>12.1</c:v>
                </c:pt>
                <c:pt idx="19">
                  <c:v>11.51</c:v>
                </c:pt>
                <c:pt idx="20">
                  <c:v>11.87</c:v>
                </c:pt>
                <c:pt idx="21">
                  <c:v>12.51</c:v>
                </c:pt>
                <c:pt idx="22">
                  <c:v>12.44</c:v>
                </c:pt>
                <c:pt idx="23">
                  <c:v>11.28</c:v>
                </c:pt>
                <c:pt idx="24">
                  <c:v>11.77</c:v>
                </c:pt>
                <c:pt idx="25">
                  <c:v>11.96</c:v>
                </c:pt>
              </c:numCache>
            </c:numRef>
          </c:val>
          <c:smooth val="0"/>
          <c:extLst>
            <c:ext xmlns:c16="http://schemas.microsoft.com/office/drawing/2014/chart" uri="{C3380CC4-5D6E-409C-BE32-E72D297353CC}">
              <c16:uniqueId val="{00000001-65B3-4D97-9734-C6759A126018}"/>
            </c:ext>
          </c:extLst>
        </c:ser>
        <c:dLbls>
          <c:showLegendKey val="0"/>
          <c:showVal val="0"/>
          <c:showCatName val="0"/>
          <c:showSerName val="0"/>
          <c:showPercent val="0"/>
          <c:showBubbleSize val="0"/>
        </c:dLbls>
        <c:marker val="1"/>
        <c:smooth val="0"/>
        <c:axId val="173655168"/>
        <c:axId val="173656704"/>
      </c:lineChart>
      <c:catAx>
        <c:axId val="173655168"/>
        <c:scaling>
          <c:orientation val="minMax"/>
        </c:scaling>
        <c:delete val="0"/>
        <c:axPos val="b"/>
        <c:numFmt formatCode="General" sourceLinked="0"/>
        <c:majorTickMark val="none"/>
        <c:minorTickMark val="none"/>
        <c:tickLblPos val="nextTo"/>
        <c:txPr>
          <a:bodyPr rot="-5400000" vert="horz"/>
          <a:lstStyle/>
          <a:p>
            <a:pPr>
              <a:defRPr/>
            </a:pPr>
            <a:endParaRPr lang="sv-SE"/>
          </a:p>
        </c:txPr>
        <c:crossAx val="173656704"/>
        <c:crosses val="autoZero"/>
        <c:auto val="1"/>
        <c:lblAlgn val="ctr"/>
        <c:lblOffset val="100"/>
        <c:noMultiLvlLbl val="0"/>
      </c:catAx>
      <c:valAx>
        <c:axId val="173656704"/>
        <c:scaling>
          <c:orientation val="minMax"/>
          <c:max val="50"/>
        </c:scaling>
        <c:delete val="0"/>
        <c:axPos val="l"/>
        <c:majorGridlines/>
        <c:title>
          <c:tx>
            <c:rich>
              <a:bodyPr/>
              <a:lstStyle/>
              <a:p>
                <a:pPr>
                  <a:defRPr/>
                </a:pPr>
                <a:r>
                  <a:rPr lang="en-US"/>
                  <a:t>Antal per 100 000 invånare </a:t>
                </a:r>
              </a:p>
            </c:rich>
          </c:tx>
          <c:overlay val="0"/>
        </c:title>
        <c:numFmt formatCode="0" sourceLinked="1"/>
        <c:majorTickMark val="none"/>
        <c:minorTickMark val="none"/>
        <c:tickLblPos val="nextTo"/>
        <c:crossAx val="173655168"/>
        <c:crosses val="autoZero"/>
        <c:crossBetween val="between"/>
      </c:valAx>
    </c:plotArea>
    <c:legend>
      <c:legendPos val="r"/>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'6'!$BL$5</c:f>
              <c:strCache>
                <c:ptCount val="1"/>
                <c:pt idx="0">
                  <c:v>Kvinnor Gotland</c:v>
                </c:pt>
              </c:strCache>
            </c:strRef>
          </c:tx>
          <c:spPr>
            <a:ln>
              <a:solidFill>
                <a:srgbClr val="FF0000"/>
              </a:solidFill>
            </a:ln>
          </c:spPr>
          <c:marker>
            <c:symbol val="triangle"/>
            <c:size val="7"/>
            <c:spPr>
              <a:solidFill>
                <a:srgbClr val="FF0000"/>
              </a:solidFill>
              <a:ln>
                <a:noFill/>
              </a:ln>
            </c:spPr>
          </c:marker>
          <c:cat>
            <c:numRef>
              <c:f>'6'!$BM$4:$CG$4</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'6'!$BM$5:$CG$5</c:f>
              <c:numCache>
                <c:formatCode>0</c:formatCode>
                <c:ptCount val="21"/>
                <c:pt idx="0">
                  <c:v>158.30000000000001</c:v>
                </c:pt>
                <c:pt idx="1">
                  <c:v>110.2</c:v>
                </c:pt>
                <c:pt idx="2">
                  <c:v>113.2</c:v>
                </c:pt>
                <c:pt idx="3">
                  <c:v>58.2</c:v>
                </c:pt>
                <c:pt idx="4">
                  <c:v>102.8</c:v>
                </c:pt>
                <c:pt idx="5">
                  <c:v>62.1</c:v>
                </c:pt>
                <c:pt idx="6">
                  <c:v>72.7</c:v>
                </c:pt>
                <c:pt idx="7">
                  <c:v>93.9</c:v>
                </c:pt>
                <c:pt idx="8">
                  <c:v>83.1</c:v>
                </c:pt>
                <c:pt idx="9">
                  <c:v>103.8</c:v>
                </c:pt>
                <c:pt idx="10">
                  <c:v>83</c:v>
                </c:pt>
                <c:pt idx="11">
                  <c:v>107.3</c:v>
                </c:pt>
                <c:pt idx="12">
                  <c:v>93.8</c:v>
                </c:pt>
                <c:pt idx="13">
                  <c:v>149.30000000000001</c:v>
                </c:pt>
                <c:pt idx="14">
                  <c:v>128.30000000000001</c:v>
                </c:pt>
                <c:pt idx="15">
                  <c:v>161.6</c:v>
                </c:pt>
                <c:pt idx="16">
                  <c:v>109</c:v>
                </c:pt>
                <c:pt idx="17">
                  <c:v>104.5</c:v>
                </c:pt>
                <c:pt idx="18">
                  <c:v>133.9</c:v>
                </c:pt>
                <c:pt idx="19">
                  <c:v>132.69999999999999</c:v>
                </c:pt>
                <c:pt idx="20">
                  <c:v>101.3</c:v>
                </c:pt>
              </c:numCache>
            </c:numRef>
          </c:val>
          <c:smooth val="0"/>
          <c:extLst>
            <c:ext xmlns:c16="http://schemas.microsoft.com/office/drawing/2014/chart" uri="{C3380CC4-5D6E-409C-BE32-E72D297353CC}">
              <c16:uniqueId val="{00000000-5A10-483B-AD2B-748BF0D3420F}"/>
            </c:ext>
          </c:extLst>
        </c:ser>
        <c:ser>
          <c:idx val="1"/>
          <c:order val="1"/>
          <c:tx>
            <c:strRef>
              <c:f>'6'!$BL$6</c:f>
              <c:strCache>
                <c:ptCount val="1"/>
                <c:pt idx="0">
                  <c:v>Kvinnor Riket </c:v>
                </c:pt>
              </c:strCache>
            </c:strRef>
          </c:tx>
          <c:spPr>
            <a:ln>
              <a:solidFill>
                <a:srgbClr val="FFC000"/>
              </a:solidFill>
            </a:ln>
          </c:spPr>
          <c:marker>
            <c:symbol val="diamond"/>
            <c:size val="7"/>
            <c:spPr>
              <a:solidFill>
                <a:srgbClr val="FFC000"/>
              </a:solidFill>
            </c:spPr>
          </c:marker>
          <c:cat>
            <c:numRef>
              <c:f>'6'!$BM$4:$CG$4</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'6'!$BM$6:$CG$6</c:f>
              <c:numCache>
                <c:formatCode>0</c:formatCode>
                <c:ptCount val="21"/>
                <c:pt idx="0">
                  <c:v>98.7</c:v>
                </c:pt>
                <c:pt idx="1">
                  <c:v>97.1</c:v>
                </c:pt>
                <c:pt idx="2">
                  <c:v>100.3</c:v>
                </c:pt>
                <c:pt idx="3">
                  <c:v>102.5</c:v>
                </c:pt>
                <c:pt idx="4">
                  <c:v>105.3</c:v>
                </c:pt>
                <c:pt idx="5">
                  <c:v>107.3</c:v>
                </c:pt>
                <c:pt idx="6">
                  <c:v>111.1</c:v>
                </c:pt>
                <c:pt idx="7">
                  <c:v>112.2</c:v>
                </c:pt>
                <c:pt idx="8">
                  <c:v>105.4</c:v>
                </c:pt>
                <c:pt idx="9">
                  <c:v>100.1</c:v>
                </c:pt>
                <c:pt idx="10">
                  <c:v>100.5</c:v>
                </c:pt>
                <c:pt idx="11">
                  <c:v>102.3</c:v>
                </c:pt>
                <c:pt idx="12">
                  <c:v>93</c:v>
                </c:pt>
                <c:pt idx="13">
                  <c:v>90.4</c:v>
                </c:pt>
                <c:pt idx="14">
                  <c:v>87</c:v>
                </c:pt>
                <c:pt idx="15">
                  <c:v>86.7</c:v>
                </c:pt>
                <c:pt idx="16">
                  <c:v>86.1</c:v>
                </c:pt>
                <c:pt idx="17">
                  <c:v>80.599999999999994</c:v>
                </c:pt>
                <c:pt idx="18">
                  <c:v>83.2</c:v>
                </c:pt>
                <c:pt idx="19">
                  <c:v>81</c:v>
                </c:pt>
                <c:pt idx="20">
                  <c:v>81.5</c:v>
                </c:pt>
              </c:numCache>
            </c:numRef>
          </c:val>
          <c:smooth val="0"/>
          <c:extLst>
            <c:ext xmlns:c16="http://schemas.microsoft.com/office/drawing/2014/chart" uri="{C3380CC4-5D6E-409C-BE32-E72D297353CC}">
              <c16:uniqueId val="{00000001-5A10-483B-AD2B-748BF0D3420F}"/>
            </c:ext>
          </c:extLst>
        </c:ser>
        <c:ser>
          <c:idx val="2"/>
          <c:order val="2"/>
          <c:tx>
            <c:strRef>
              <c:f>'6'!$BL$7</c:f>
              <c:strCache>
                <c:ptCount val="1"/>
                <c:pt idx="0">
                  <c:v>Män Gotland </c:v>
                </c:pt>
              </c:strCache>
            </c:strRef>
          </c:tx>
          <c:spPr>
            <a:ln>
              <a:solidFill>
                <a:srgbClr val="00B0F0"/>
              </a:solidFill>
            </a:ln>
          </c:spPr>
          <c:marker>
            <c:symbol val="square"/>
            <c:size val="7"/>
            <c:spPr>
              <a:solidFill>
                <a:srgbClr val="00B0F0"/>
              </a:solidFill>
              <a:ln>
                <a:noFill/>
              </a:ln>
            </c:spPr>
          </c:marker>
          <c:cat>
            <c:numRef>
              <c:f>'6'!$BM$4:$CG$4</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'6'!$BM$7:$CG$7</c:f>
              <c:numCache>
                <c:formatCode>0</c:formatCode>
                <c:ptCount val="21"/>
                <c:pt idx="0">
                  <c:v>52.9</c:v>
                </c:pt>
                <c:pt idx="1">
                  <c:v>56.4</c:v>
                </c:pt>
                <c:pt idx="2">
                  <c:v>59.9</c:v>
                </c:pt>
                <c:pt idx="3">
                  <c:v>49.2</c:v>
                </c:pt>
                <c:pt idx="4">
                  <c:v>31.8</c:v>
                </c:pt>
                <c:pt idx="5">
                  <c:v>31.8</c:v>
                </c:pt>
                <c:pt idx="6">
                  <c:v>53.1</c:v>
                </c:pt>
                <c:pt idx="7">
                  <c:v>63.8</c:v>
                </c:pt>
                <c:pt idx="8">
                  <c:v>56.5</c:v>
                </c:pt>
                <c:pt idx="9">
                  <c:v>67</c:v>
                </c:pt>
                <c:pt idx="10">
                  <c:v>88</c:v>
                </c:pt>
                <c:pt idx="11">
                  <c:v>84.6</c:v>
                </c:pt>
                <c:pt idx="12">
                  <c:v>95.1</c:v>
                </c:pt>
                <c:pt idx="13">
                  <c:v>126.5</c:v>
                </c:pt>
                <c:pt idx="14">
                  <c:v>129.6</c:v>
                </c:pt>
                <c:pt idx="15">
                  <c:v>65.7</c:v>
                </c:pt>
                <c:pt idx="16">
                  <c:v>99.2</c:v>
                </c:pt>
                <c:pt idx="17">
                  <c:v>50.7</c:v>
                </c:pt>
                <c:pt idx="18">
                  <c:v>87.2</c:v>
                </c:pt>
                <c:pt idx="19">
                  <c:v>110.1</c:v>
                </c:pt>
                <c:pt idx="20">
                  <c:v>105.3</c:v>
                </c:pt>
              </c:numCache>
            </c:numRef>
          </c:val>
          <c:smooth val="0"/>
          <c:extLst>
            <c:ext xmlns:c16="http://schemas.microsoft.com/office/drawing/2014/chart" uri="{C3380CC4-5D6E-409C-BE32-E72D297353CC}">
              <c16:uniqueId val="{00000002-5A10-483B-AD2B-748BF0D3420F}"/>
            </c:ext>
          </c:extLst>
        </c:ser>
        <c:ser>
          <c:idx val="3"/>
          <c:order val="3"/>
          <c:tx>
            <c:strRef>
              <c:f>'6'!$BL$8</c:f>
              <c:strCache>
                <c:ptCount val="1"/>
                <c:pt idx="0">
                  <c:v>Män Riket </c:v>
                </c:pt>
              </c:strCache>
            </c:strRef>
          </c:tx>
          <c:spPr>
            <a:ln>
              <a:solidFill>
                <a:srgbClr val="92D050"/>
              </a:solidFill>
            </a:ln>
          </c:spPr>
          <c:marker>
            <c:symbol val="x"/>
            <c:size val="7"/>
            <c:spPr>
              <a:solidFill>
                <a:srgbClr val="92D050"/>
              </a:solidFill>
            </c:spPr>
          </c:marker>
          <c:cat>
            <c:numRef>
              <c:f>'6'!$BM$4:$CG$4</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'6'!$BM$8:$CG$8</c:f>
              <c:numCache>
                <c:formatCode>0</c:formatCode>
                <c:ptCount val="21"/>
                <c:pt idx="0">
                  <c:v>58</c:v>
                </c:pt>
                <c:pt idx="1">
                  <c:v>57.5</c:v>
                </c:pt>
                <c:pt idx="2">
                  <c:v>53.7</c:v>
                </c:pt>
                <c:pt idx="3">
                  <c:v>56</c:v>
                </c:pt>
                <c:pt idx="4">
                  <c:v>61.3</c:v>
                </c:pt>
                <c:pt idx="5">
                  <c:v>60.1</c:v>
                </c:pt>
                <c:pt idx="6">
                  <c:v>60.8</c:v>
                </c:pt>
                <c:pt idx="7">
                  <c:v>66.400000000000006</c:v>
                </c:pt>
                <c:pt idx="8">
                  <c:v>64.400000000000006</c:v>
                </c:pt>
                <c:pt idx="9">
                  <c:v>63</c:v>
                </c:pt>
                <c:pt idx="10">
                  <c:v>64.400000000000006</c:v>
                </c:pt>
                <c:pt idx="11">
                  <c:v>65.099999999999994</c:v>
                </c:pt>
                <c:pt idx="12">
                  <c:v>59.6</c:v>
                </c:pt>
                <c:pt idx="13">
                  <c:v>54.7</c:v>
                </c:pt>
                <c:pt idx="14">
                  <c:v>56.6</c:v>
                </c:pt>
                <c:pt idx="15">
                  <c:v>52</c:v>
                </c:pt>
                <c:pt idx="16">
                  <c:v>50.2</c:v>
                </c:pt>
                <c:pt idx="17">
                  <c:v>48.9</c:v>
                </c:pt>
                <c:pt idx="18">
                  <c:v>48.8</c:v>
                </c:pt>
                <c:pt idx="19">
                  <c:v>47.8</c:v>
                </c:pt>
                <c:pt idx="20">
                  <c:v>44.8</c:v>
                </c:pt>
              </c:numCache>
            </c:numRef>
          </c:val>
          <c:smooth val="0"/>
          <c:extLst>
            <c:ext xmlns:c16="http://schemas.microsoft.com/office/drawing/2014/chart" uri="{C3380CC4-5D6E-409C-BE32-E72D297353CC}">
              <c16:uniqueId val="{00000003-5A10-483B-AD2B-748BF0D3420F}"/>
            </c:ext>
          </c:extLst>
        </c:ser>
        <c:dLbls>
          <c:showLegendKey val="0"/>
          <c:showVal val="0"/>
          <c:showCatName val="0"/>
          <c:showSerName val="0"/>
          <c:showPercent val="0"/>
          <c:showBubbleSize val="0"/>
        </c:dLbls>
        <c:marker val="1"/>
        <c:smooth val="0"/>
        <c:axId val="173115264"/>
        <c:axId val="173116800"/>
      </c:lineChart>
      <c:catAx>
        <c:axId val="173115264"/>
        <c:scaling>
          <c:orientation val="minMax"/>
        </c:scaling>
        <c:delete val="0"/>
        <c:axPos val="b"/>
        <c:numFmt formatCode="General" sourceLinked="1"/>
        <c:majorTickMark val="none"/>
        <c:minorTickMark val="none"/>
        <c:tickLblPos val="nextTo"/>
        <c:crossAx val="173116800"/>
        <c:crosses val="autoZero"/>
        <c:auto val="1"/>
        <c:lblAlgn val="ctr"/>
        <c:lblOffset val="100"/>
        <c:noMultiLvlLbl val="0"/>
      </c:catAx>
      <c:valAx>
        <c:axId val="173116800"/>
        <c:scaling>
          <c:orientation val="minMax"/>
          <c:max val="200"/>
        </c:scaling>
        <c:delete val="0"/>
        <c:axPos val="l"/>
        <c:majorGridlines/>
        <c:title>
          <c:tx>
            <c:rich>
              <a:bodyPr/>
              <a:lstStyle/>
              <a:p>
                <a:pPr>
                  <a:defRPr/>
                </a:pPr>
                <a:r>
                  <a:rPr lang="en-US"/>
                  <a:t>Antal per 100 000 invånare</a:t>
                </a:r>
              </a:p>
            </c:rich>
          </c:tx>
          <c:overlay val="0"/>
        </c:title>
        <c:numFmt formatCode="0" sourceLinked="1"/>
        <c:majorTickMark val="none"/>
        <c:minorTickMark val="none"/>
        <c:tickLblPos val="nextTo"/>
        <c:crossAx val="173115264"/>
        <c:crosses val="autoZero"/>
        <c:crossBetween val="between"/>
      </c:valAx>
    </c:plotArea>
    <c:legend>
      <c:legendPos val="r"/>
      <c:overlay val="0"/>
    </c:legend>
    <c:plotVisOnly val="1"/>
    <c:dispBlanksAs val="gap"/>
    <c:showDLblsOverMax val="0"/>
  </c:chart>
  <c:printSettings>
    <c:headerFooter/>
    <c:pageMargins b="0.75000000000001188" l="0.70000000000000062" r="0.70000000000000062" t="0.7500000000000118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'6'!$CM$5</c:f>
              <c:strCache>
                <c:ptCount val="1"/>
                <c:pt idx="0">
                  <c:v>Kvinnor </c:v>
                </c:pt>
              </c:strCache>
            </c:strRef>
          </c:tx>
          <c:spPr>
            <a:ln>
              <a:solidFill>
                <a:srgbClr val="FF0000"/>
              </a:solidFill>
            </a:ln>
          </c:spPr>
          <c:marker>
            <c:symbol val="triangle"/>
            <c:size val="7"/>
            <c:spPr>
              <a:solidFill>
                <a:srgbClr val="FF0000"/>
              </a:solidFill>
              <a:ln>
                <a:noFill/>
              </a:ln>
            </c:spPr>
          </c:marker>
          <c:cat>
            <c:numRef>
              <c:f>'6'!$CN$4:$DH$4</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'6'!$CN$5:$DH$5</c:f>
              <c:numCache>
                <c:formatCode>0</c:formatCode>
                <c:ptCount val="21"/>
                <c:pt idx="0">
                  <c:v>46</c:v>
                </c:pt>
                <c:pt idx="1">
                  <c:v>31</c:v>
                </c:pt>
                <c:pt idx="2">
                  <c:v>32</c:v>
                </c:pt>
                <c:pt idx="3">
                  <c:v>17</c:v>
                </c:pt>
                <c:pt idx="4">
                  <c:v>30</c:v>
                </c:pt>
                <c:pt idx="5">
                  <c:v>18</c:v>
                </c:pt>
                <c:pt idx="6">
                  <c:v>21</c:v>
                </c:pt>
                <c:pt idx="7">
                  <c:v>26</c:v>
                </c:pt>
                <c:pt idx="8">
                  <c:v>24</c:v>
                </c:pt>
                <c:pt idx="9">
                  <c:v>30</c:v>
                </c:pt>
                <c:pt idx="10">
                  <c:v>24</c:v>
                </c:pt>
                <c:pt idx="11">
                  <c:v>30</c:v>
                </c:pt>
                <c:pt idx="12">
                  <c:v>27</c:v>
                </c:pt>
                <c:pt idx="13">
                  <c:v>43</c:v>
                </c:pt>
                <c:pt idx="14">
                  <c:v>37</c:v>
                </c:pt>
                <c:pt idx="15">
                  <c:v>47</c:v>
                </c:pt>
                <c:pt idx="16">
                  <c:v>32</c:v>
                </c:pt>
                <c:pt idx="17">
                  <c:v>31</c:v>
                </c:pt>
                <c:pt idx="18">
                  <c:v>40</c:v>
                </c:pt>
                <c:pt idx="19">
                  <c:v>40</c:v>
                </c:pt>
                <c:pt idx="20">
                  <c:v>31</c:v>
                </c:pt>
              </c:numCache>
            </c:numRef>
          </c:val>
          <c:smooth val="0"/>
          <c:extLst>
            <c:ext xmlns:c16="http://schemas.microsoft.com/office/drawing/2014/chart" uri="{C3380CC4-5D6E-409C-BE32-E72D297353CC}">
              <c16:uniqueId val="{00000000-72E3-4184-B428-B0C1F2A41C70}"/>
            </c:ext>
          </c:extLst>
        </c:ser>
        <c:ser>
          <c:idx val="1"/>
          <c:order val="1"/>
          <c:tx>
            <c:strRef>
              <c:f>'6'!$CM$6</c:f>
              <c:strCache>
                <c:ptCount val="1"/>
                <c:pt idx="0">
                  <c:v>Män </c:v>
                </c:pt>
              </c:strCache>
            </c:strRef>
          </c:tx>
          <c:spPr>
            <a:ln>
              <a:solidFill>
                <a:srgbClr val="00B0F0"/>
              </a:solidFill>
            </a:ln>
          </c:spPr>
          <c:marker>
            <c:symbol val="triangle"/>
            <c:size val="7"/>
            <c:spPr>
              <a:solidFill>
                <a:srgbClr val="00B0F0"/>
              </a:solidFill>
              <a:ln>
                <a:noFill/>
              </a:ln>
            </c:spPr>
          </c:marker>
          <c:cat>
            <c:numRef>
              <c:f>'6'!$CN$4:$DH$4</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'6'!$CN$6:$DH$6</c:f>
              <c:numCache>
                <c:formatCode>0</c:formatCode>
                <c:ptCount val="21"/>
                <c:pt idx="0">
                  <c:v>14</c:v>
                </c:pt>
                <c:pt idx="1">
                  <c:v>16</c:v>
                </c:pt>
                <c:pt idx="2">
                  <c:v>16</c:v>
                </c:pt>
                <c:pt idx="3">
                  <c:v>13</c:v>
                </c:pt>
                <c:pt idx="4">
                  <c:v>9</c:v>
                </c:pt>
                <c:pt idx="5">
                  <c:v>9</c:v>
                </c:pt>
                <c:pt idx="6">
                  <c:v>15</c:v>
                </c:pt>
                <c:pt idx="7">
                  <c:v>18</c:v>
                </c:pt>
                <c:pt idx="8">
                  <c:v>16</c:v>
                </c:pt>
                <c:pt idx="9">
                  <c:v>18</c:v>
                </c:pt>
                <c:pt idx="10">
                  <c:v>25</c:v>
                </c:pt>
                <c:pt idx="11">
                  <c:v>24</c:v>
                </c:pt>
                <c:pt idx="12">
                  <c:v>27</c:v>
                </c:pt>
                <c:pt idx="13">
                  <c:v>36</c:v>
                </c:pt>
                <c:pt idx="14">
                  <c:v>37</c:v>
                </c:pt>
                <c:pt idx="15">
                  <c:v>17</c:v>
                </c:pt>
                <c:pt idx="16">
                  <c:v>28</c:v>
                </c:pt>
                <c:pt idx="17">
                  <c:v>15</c:v>
                </c:pt>
                <c:pt idx="18">
                  <c:v>26</c:v>
                </c:pt>
                <c:pt idx="19">
                  <c:v>33</c:v>
                </c:pt>
                <c:pt idx="20">
                  <c:v>32</c:v>
                </c:pt>
              </c:numCache>
            </c:numRef>
          </c:val>
          <c:smooth val="0"/>
          <c:extLst>
            <c:ext xmlns:c16="http://schemas.microsoft.com/office/drawing/2014/chart" uri="{C3380CC4-5D6E-409C-BE32-E72D297353CC}">
              <c16:uniqueId val="{00000001-72E3-4184-B428-B0C1F2A41C70}"/>
            </c:ext>
          </c:extLst>
        </c:ser>
        <c:ser>
          <c:idx val="2"/>
          <c:order val="2"/>
          <c:tx>
            <c:strRef>
              <c:f>'6'!$CM$7</c:f>
              <c:strCache>
                <c:ptCount val="1"/>
                <c:pt idx="0">
                  <c:v>Totalt</c:v>
                </c:pt>
              </c:strCache>
            </c:strRef>
          </c:tx>
          <c:cat>
            <c:numRef>
              <c:f>'6'!$CN$4:$DH$4</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'6'!$CN$7:$DH$7</c:f>
              <c:numCache>
                <c:formatCode>General</c:formatCode>
                <c:ptCount val="21"/>
                <c:pt idx="0">
                  <c:v>60</c:v>
                </c:pt>
                <c:pt idx="1">
                  <c:v>47</c:v>
                </c:pt>
                <c:pt idx="2">
                  <c:v>48</c:v>
                </c:pt>
                <c:pt idx="3">
                  <c:v>30</c:v>
                </c:pt>
                <c:pt idx="4">
                  <c:v>39</c:v>
                </c:pt>
                <c:pt idx="5">
                  <c:v>27</c:v>
                </c:pt>
                <c:pt idx="6">
                  <c:v>36</c:v>
                </c:pt>
                <c:pt idx="7">
                  <c:v>44</c:v>
                </c:pt>
                <c:pt idx="8">
                  <c:v>40</c:v>
                </c:pt>
                <c:pt idx="9">
                  <c:v>48</c:v>
                </c:pt>
                <c:pt idx="10">
                  <c:v>49</c:v>
                </c:pt>
                <c:pt idx="11">
                  <c:v>54</c:v>
                </c:pt>
                <c:pt idx="12">
                  <c:v>54</c:v>
                </c:pt>
                <c:pt idx="13">
                  <c:v>79</c:v>
                </c:pt>
                <c:pt idx="14">
                  <c:v>74</c:v>
                </c:pt>
                <c:pt idx="15">
                  <c:v>64</c:v>
                </c:pt>
                <c:pt idx="16">
                  <c:v>60</c:v>
                </c:pt>
                <c:pt idx="17">
                  <c:v>46</c:v>
                </c:pt>
                <c:pt idx="18">
                  <c:v>66</c:v>
                </c:pt>
                <c:pt idx="19">
                  <c:v>73</c:v>
                </c:pt>
                <c:pt idx="20">
                  <c:v>63</c:v>
                </c:pt>
              </c:numCache>
            </c:numRef>
          </c:val>
          <c:smooth val="0"/>
          <c:extLst>
            <c:ext xmlns:c16="http://schemas.microsoft.com/office/drawing/2014/chart" uri="{C3380CC4-5D6E-409C-BE32-E72D297353CC}">
              <c16:uniqueId val="{00000002-72E3-4184-B428-B0C1F2A41C70}"/>
            </c:ext>
          </c:extLst>
        </c:ser>
        <c:dLbls>
          <c:showLegendKey val="0"/>
          <c:showVal val="0"/>
          <c:showCatName val="0"/>
          <c:showSerName val="0"/>
          <c:showPercent val="0"/>
          <c:showBubbleSize val="0"/>
        </c:dLbls>
        <c:marker val="1"/>
        <c:smooth val="0"/>
        <c:axId val="172999040"/>
        <c:axId val="173000576"/>
      </c:lineChart>
      <c:catAx>
        <c:axId val="172999040"/>
        <c:scaling>
          <c:orientation val="minMax"/>
        </c:scaling>
        <c:delete val="0"/>
        <c:axPos val="b"/>
        <c:numFmt formatCode="General" sourceLinked="0"/>
        <c:majorTickMark val="none"/>
        <c:minorTickMark val="none"/>
        <c:tickLblPos val="nextTo"/>
        <c:txPr>
          <a:bodyPr rot="-5400000" vert="horz"/>
          <a:lstStyle/>
          <a:p>
            <a:pPr>
              <a:defRPr/>
            </a:pPr>
            <a:endParaRPr lang="sv-SE"/>
          </a:p>
        </c:txPr>
        <c:crossAx val="173000576"/>
        <c:crosses val="autoZero"/>
        <c:auto val="1"/>
        <c:lblAlgn val="ctr"/>
        <c:lblOffset val="100"/>
        <c:noMultiLvlLbl val="0"/>
      </c:catAx>
      <c:valAx>
        <c:axId val="173000576"/>
        <c:scaling>
          <c:orientation val="minMax"/>
          <c:max val="100"/>
        </c:scaling>
        <c:delete val="0"/>
        <c:axPos val="l"/>
        <c:majorGridlines/>
        <c:title>
          <c:tx>
            <c:rich>
              <a:bodyPr/>
              <a:lstStyle/>
              <a:p>
                <a:pPr>
                  <a:defRPr/>
                </a:pPr>
                <a:r>
                  <a:rPr lang="en-US"/>
                  <a:t>Antal </a:t>
                </a:r>
              </a:p>
            </c:rich>
          </c:tx>
          <c:overlay val="0"/>
        </c:title>
        <c:numFmt formatCode="0" sourceLinked="1"/>
        <c:majorTickMark val="none"/>
        <c:minorTickMark val="none"/>
        <c:tickLblPos val="nextTo"/>
        <c:crossAx val="172999040"/>
        <c:crosses val="autoZero"/>
        <c:crossBetween val="between"/>
      </c:valAx>
    </c:plotArea>
    <c:legend>
      <c:legendPos val="r"/>
      <c:overlay val="0"/>
    </c:legend>
    <c:plotVisOnly val="1"/>
    <c:dispBlanksAs val="gap"/>
    <c:showDLblsOverMax val="0"/>
  </c:chart>
  <c:printSettings>
    <c:headerFooter/>
    <c:pageMargins b="0.75000000000001188" l="0.70000000000000062" r="0.70000000000000062" t="0.75000000000001188"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'6'!$B$44</c:f>
              <c:strCache>
                <c:ptCount val="1"/>
                <c:pt idx="0">
                  <c:v>Antal på Gotland</c:v>
                </c:pt>
              </c:strCache>
            </c:strRef>
          </c:tx>
          <c:spPr>
            <a:solidFill>
              <a:schemeClr val="accent1"/>
            </a:solidFill>
            <a:ln>
              <a:noFill/>
            </a:ln>
            <a:effectLst/>
          </c:spPr>
          <c:invertIfNegative val="0"/>
          <c:cat>
            <c:numRef>
              <c:f>'6'!$C$43:$P$43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'6'!$C$44:$P$44</c:f>
              <c:numCache>
                <c:formatCode>General</c:formatCode>
                <c:ptCount val="14"/>
                <c:pt idx="0">
                  <c:v>7</c:v>
                </c:pt>
                <c:pt idx="1">
                  <c:v>7</c:v>
                </c:pt>
                <c:pt idx="2">
                  <c:v>11</c:v>
                </c:pt>
                <c:pt idx="3">
                  <c:v>16</c:v>
                </c:pt>
                <c:pt idx="4">
                  <c:v>7</c:v>
                </c:pt>
                <c:pt idx="5">
                  <c:v>15</c:v>
                </c:pt>
                <c:pt idx="6">
                  <c:v>11</c:v>
                </c:pt>
                <c:pt idx="7">
                  <c:v>11</c:v>
                </c:pt>
                <c:pt idx="8">
                  <c:v>7</c:v>
                </c:pt>
                <c:pt idx="9">
                  <c:v>13</c:v>
                </c:pt>
                <c:pt idx="10">
                  <c:v>8</c:v>
                </c:pt>
                <c:pt idx="11">
                  <c:v>7</c:v>
                </c:pt>
                <c:pt idx="12">
                  <c:v>8</c:v>
                </c:pt>
                <c:pt idx="13">
                  <c:v>5</c:v>
                </c:pt>
              </c:numCache>
            </c:numRef>
          </c:val>
          <c:extLst>
            <c:ext xmlns:c16="http://schemas.microsoft.com/office/drawing/2014/chart" uri="{C3380CC4-5D6E-409C-BE32-E72D297353CC}">
              <c16:uniqueId val="{00000000-521F-445F-BBE1-ED73330BF4F1}"/>
            </c:ext>
          </c:extLst>
        </c:ser>
        <c:dLbls>
          <c:showLegendKey val="0"/>
          <c:showVal val="0"/>
          <c:showCatName val="0"/>
          <c:showSerName val="0"/>
          <c:showPercent val="0"/>
          <c:showBubbleSize val="0"/>
        </c:dLbls>
        <c:gapWidth val="50"/>
        <c:overlap val="-27"/>
        <c:axId val="394298360"/>
        <c:axId val="394298688"/>
      </c:barChart>
      <c:catAx>
        <c:axId val="394298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94298688"/>
        <c:crosses val="autoZero"/>
        <c:auto val="1"/>
        <c:lblAlgn val="ctr"/>
        <c:lblOffset val="100"/>
        <c:noMultiLvlLbl val="0"/>
      </c:catAx>
      <c:valAx>
        <c:axId val="394298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94298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'6'!$AG$47</c:f>
              <c:strCache>
                <c:ptCount val="1"/>
                <c:pt idx="0">
                  <c:v>Kvinnor Gotland</c:v>
                </c:pt>
              </c:strCache>
            </c:strRef>
          </c:tx>
          <c:spPr>
            <a:ln>
              <a:solidFill>
                <a:srgbClr val="92D050"/>
              </a:solidFill>
            </a:ln>
          </c:spPr>
          <c:marker>
            <c:symbol val="x"/>
            <c:size val="7"/>
            <c:spPr>
              <a:solidFill>
                <a:srgbClr val="92D050"/>
              </a:solidFill>
            </c:spPr>
          </c:marker>
          <c:cat>
            <c:numRef>
              <c:f>'6'!$AH$46:$BG$46</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'6'!$AH$47:$BG$47</c:f>
              <c:numCache>
                <c:formatCode>0</c:formatCode>
                <c:ptCount val="26"/>
                <c:pt idx="0">
                  <c:v>4.2300000000000004</c:v>
                </c:pt>
                <c:pt idx="1">
                  <c:v>4.2300000000000004</c:v>
                </c:pt>
                <c:pt idx="2">
                  <c:v>12.67</c:v>
                </c:pt>
                <c:pt idx="3">
                  <c:v>21.08</c:v>
                </c:pt>
                <c:pt idx="4">
                  <c:v>16.809999999999999</c:v>
                </c:pt>
                <c:pt idx="5">
                  <c:v>12.55</c:v>
                </c:pt>
                <c:pt idx="6">
                  <c:v>4.1500000000000004</c:v>
                </c:pt>
                <c:pt idx="7">
                  <c:v>8.2100000000000009</c:v>
                </c:pt>
                <c:pt idx="8">
                  <c:v>8.14</c:v>
                </c:pt>
                <c:pt idx="9">
                  <c:v>4.0599999999999996</c:v>
                </c:pt>
                <c:pt idx="10">
                  <c:v>8.11</c:v>
                </c:pt>
                <c:pt idx="11">
                  <c:v>0</c:v>
                </c:pt>
                <c:pt idx="12">
                  <c:v>8.09</c:v>
                </c:pt>
                <c:pt idx="13">
                  <c:v>4.03</c:v>
                </c:pt>
                <c:pt idx="14">
                  <c:v>4.03</c:v>
                </c:pt>
                <c:pt idx="15">
                  <c:v>24.22</c:v>
                </c:pt>
                <c:pt idx="16">
                  <c:v>20.27</c:v>
                </c:pt>
                <c:pt idx="17">
                  <c:v>20.32</c:v>
                </c:pt>
                <c:pt idx="18">
                  <c:v>0</c:v>
                </c:pt>
                <c:pt idx="19">
                  <c:v>8.09</c:v>
                </c:pt>
                <c:pt idx="20">
                  <c:v>16.059999999999999</c:v>
                </c:pt>
                <c:pt idx="21">
                  <c:v>11.94</c:v>
                </c:pt>
                <c:pt idx="22">
                  <c:v>11.85</c:v>
                </c:pt>
                <c:pt idx="23">
                  <c:v>0</c:v>
                </c:pt>
                <c:pt idx="24">
                  <c:v>11.6</c:v>
                </c:pt>
                <c:pt idx="25">
                  <c:v>7.66</c:v>
                </c:pt>
              </c:numCache>
            </c:numRef>
          </c:val>
          <c:smooth val="0"/>
          <c:extLst>
            <c:ext xmlns:c16="http://schemas.microsoft.com/office/drawing/2014/chart" uri="{C3380CC4-5D6E-409C-BE32-E72D297353CC}">
              <c16:uniqueId val="{00000000-D808-4C6C-BF21-2DD192C61B0F}"/>
            </c:ext>
          </c:extLst>
        </c:ser>
        <c:ser>
          <c:idx val="1"/>
          <c:order val="1"/>
          <c:tx>
            <c:strRef>
              <c:f>'6'!$AG$48</c:f>
              <c:strCache>
                <c:ptCount val="1"/>
                <c:pt idx="0">
                  <c:v>Kvinnor Riket </c:v>
                </c:pt>
              </c:strCache>
            </c:strRef>
          </c:tx>
          <c:spPr>
            <a:ln>
              <a:solidFill>
                <a:srgbClr val="FFC000"/>
              </a:solidFill>
            </a:ln>
          </c:spPr>
          <c:marker>
            <c:symbol val="diamond"/>
            <c:size val="7"/>
            <c:spPr>
              <a:solidFill>
                <a:srgbClr val="FFC000"/>
              </a:solidFill>
            </c:spPr>
          </c:marker>
          <c:cat>
            <c:numRef>
              <c:f>'6'!$AH$46:$BG$46</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'6'!$AH$48:$BG$48</c:f>
              <c:numCache>
                <c:formatCode>0</c:formatCode>
                <c:ptCount val="26"/>
                <c:pt idx="0">
                  <c:v>9.3000000000000007</c:v>
                </c:pt>
                <c:pt idx="1">
                  <c:v>9.4700000000000006</c:v>
                </c:pt>
                <c:pt idx="2">
                  <c:v>9.73</c:v>
                </c:pt>
                <c:pt idx="3">
                  <c:v>8.86</c:v>
                </c:pt>
                <c:pt idx="4">
                  <c:v>9.7200000000000006</c:v>
                </c:pt>
                <c:pt idx="5">
                  <c:v>8.4700000000000006</c:v>
                </c:pt>
                <c:pt idx="6">
                  <c:v>8.85</c:v>
                </c:pt>
                <c:pt idx="7">
                  <c:v>8.43</c:v>
                </c:pt>
                <c:pt idx="8">
                  <c:v>10.029999999999999</c:v>
                </c:pt>
                <c:pt idx="9">
                  <c:v>9.8699999999999992</c:v>
                </c:pt>
                <c:pt idx="10">
                  <c:v>8.39</c:v>
                </c:pt>
                <c:pt idx="11">
                  <c:v>8.01</c:v>
                </c:pt>
                <c:pt idx="12">
                  <c:v>8.93</c:v>
                </c:pt>
                <c:pt idx="13">
                  <c:v>7.59</c:v>
                </c:pt>
                <c:pt idx="14">
                  <c:v>8.08</c:v>
                </c:pt>
                <c:pt idx="15">
                  <c:v>8.2799999999999994</c:v>
                </c:pt>
                <c:pt idx="16">
                  <c:v>9.1300000000000008</c:v>
                </c:pt>
                <c:pt idx="17">
                  <c:v>8.9</c:v>
                </c:pt>
                <c:pt idx="18">
                  <c:v>8.06</c:v>
                </c:pt>
                <c:pt idx="19">
                  <c:v>8.5500000000000007</c:v>
                </c:pt>
                <c:pt idx="20">
                  <c:v>8.34</c:v>
                </c:pt>
                <c:pt idx="21">
                  <c:v>9.06</c:v>
                </c:pt>
                <c:pt idx="22">
                  <c:v>9.43</c:v>
                </c:pt>
                <c:pt idx="23">
                  <c:v>7.71</c:v>
                </c:pt>
                <c:pt idx="24">
                  <c:v>8.08</c:v>
                </c:pt>
                <c:pt idx="25">
                  <c:v>8.08</c:v>
                </c:pt>
              </c:numCache>
            </c:numRef>
          </c:val>
          <c:smooth val="0"/>
          <c:extLst>
            <c:ext xmlns:c16="http://schemas.microsoft.com/office/drawing/2014/chart" uri="{C3380CC4-5D6E-409C-BE32-E72D297353CC}">
              <c16:uniqueId val="{00000001-D808-4C6C-BF21-2DD192C61B0F}"/>
            </c:ext>
          </c:extLst>
        </c:ser>
        <c:ser>
          <c:idx val="2"/>
          <c:order val="2"/>
          <c:tx>
            <c:strRef>
              <c:f>'6'!$AG$49</c:f>
              <c:strCache>
                <c:ptCount val="1"/>
                <c:pt idx="0">
                  <c:v>Män Gotland </c:v>
                </c:pt>
              </c:strCache>
            </c:strRef>
          </c:tx>
          <c:spPr>
            <a:ln>
              <a:solidFill>
                <a:srgbClr val="00B0F0"/>
              </a:solidFill>
            </a:ln>
          </c:spPr>
          <c:marker>
            <c:symbol val="square"/>
            <c:size val="7"/>
            <c:spPr>
              <a:solidFill>
                <a:srgbClr val="00B0F0"/>
              </a:solidFill>
              <a:ln>
                <a:noFill/>
              </a:ln>
            </c:spPr>
          </c:marker>
          <c:cat>
            <c:numRef>
              <c:f>'6'!$AH$46:$BG$46</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'6'!$AH$49:$BG$49</c:f>
              <c:numCache>
                <c:formatCode>0</c:formatCode>
                <c:ptCount val="26"/>
                <c:pt idx="0">
                  <c:v>21.85</c:v>
                </c:pt>
                <c:pt idx="1">
                  <c:v>21.8</c:v>
                </c:pt>
                <c:pt idx="2">
                  <c:v>34.9</c:v>
                </c:pt>
                <c:pt idx="3">
                  <c:v>39.409999999999997</c:v>
                </c:pt>
                <c:pt idx="4">
                  <c:v>35.020000000000003</c:v>
                </c:pt>
                <c:pt idx="5">
                  <c:v>26.17</c:v>
                </c:pt>
                <c:pt idx="6">
                  <c:v>30.36</c:v>
                </c:pt>
                <c:pt idx="7">
                  <c:v>30.08</c:v>
                </c:pt>
                <c:pt idx="8">
                  <c:v>29.85</c:v>
                </c:pt>
                <c:pt idx="9">
                  <c:v>25.46</c:v>
                </c:pt>
                <c:pt idx="10">
                  <c:v>25.34</c:v>
                </c:pt>
                <c:pt idx="11">
                  <c:v>42.01</c:v>
                </c:pt>
                <c:pt idx="12">
                  <c:v>20.88</c:v>
                </c:pt>
                <c:pt idx="13">
                  <c:v>20.79</c:v>
                </c:pt>
                <c:pt idx="14">
                  <c:v>29.05</c:v>
                </c:pt>
                <c:pt idx="15">
                  <c:v>29.06</c:v>
                </c:pt>
                <c:pt idx="16">
                  <c:v>8.32</c:v>
                </c:pt>
                <c:pt idx="17">
                  <c:v>41.61</c:v>
                </c:pt>
                <c:pt idx="18">
                  <c:v>37.39</c:v>
                </c:pt>
                <c:pt idx="19">
                  <c:v>33.04</c:v>
                </c:pt>
                <c:pt idx="20">
                  <c:v>4.09</c:v>
                </c:pt>
                <c:pt idx="21">
                  <c:v>32.4</c:v>
                </c:pt>
                <c:pt idx="22">
                  <c:v>20.079999999999998</c:v>
                </c:pt>
                <c:pt idx="23">
                  <c:v>23.91</c:v>
                </c:pt>
                <c:pt idx="24">
                  <c:v>19.71</c:v>
                </c:pt>
                <c:pt idx="25">
                  <c:v>11.72</c:v>
                </c:pt>
              </c:numCache>
            </c:numRef>
          </c:val>
          <c:smooth val="0"/>
          <c:extLst>
            <c:ext xmlns:c16="http://schemas.microsoft.com/office/drawing/2014/chart" uri="{C3380CC4-5D6E-409C-BE32-E72D297353CC}">
              <c16:uniqueId val="{00000002-D808-4C6C-BF21-2DD192C61B0F}"/>
            </c:ext>
          </c:extLst>
        </c:ser>
        <c:ser>
          <c:idx val="3"/>
          <c:order val="3"/>
          <c:tx>
            <c:strRef>
              <c:f>'6'!$AG$50</c:f>
              <c:strCache>
                <c:ptCount val="1"/>
                <c:pt idx="0">
                  <c:v>Män Riket </c:v>
                </c:pt>
              </c:strCache>
            </c:strRef>
          </c:tx>
          <c:cat>
            <c:numRef>
              <c:f>'6'!$AH$46:$BG$46</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'6'!$AH$50:$BG$50</c:f>
              <c:numCache>
                <c:formatCode>0</c:formatCode>
                <c:ptCount val="26"/>
                <c:pt idx="0">
                  <c:v>24.23</c:v>
                </c:pt>
                <c:pt idx="1">
                  <c:v>24.9</c:v>
                </c:pt>
                <c:pt idx="2">
                  <c:v>24.28</c:v>
                </c:pt>
                <c:pt idx="3">
                  <c:v>22.58</c:v>
                </c:pt>
                <c:pt idx="4">
                  <c:v>23.3</c:v>
                </c:pt>
                <c:pt idx="5">
                  <c:v>23.91</c:v>
                </c:pt>
                <c:pt idx="6">
                  <c:v>21.42</c:v>
                </c:pt>
                <c:pt idx="7">
                  <c:v>22.8</c:v>
                </c:pt>
                <c:pt idx="8">
                  <c:v>22.62</c:v>
                </c:pt>
                <c:pt idx="9">
                  <c:v>21.98</c:v>
                </c:pt>
                <c:pt idx="10">
                  <c:v>21.22</c:v>
                </c:pt>
                <c:pt idx="11">
                  <c:v>22.54</c:v>
                </c:pt>
                <c:pt idx="12">
                  <c:v>23.06</c:v>
                </c:pt>
                <c:pt idx="13">
                  <c:v>21.58</c:v>
                </c:pt>
                <c:pt idx="14">
                  <c:v>20.100000000000001</c:v>
                </c:pt>
                <c:pt idx="15">
                  <c:v>20.89</c:v>
                </c:pt>
                <c:pt idx="16">
                  <c:v>21.78</c:v>
                </c:pt>
                <c:pt idx="17">
                  <c:v>19.73</c:v>
                </c:pt>
                <c:pt idx="18">
                  <c:v>21.1</c:v>
                </c:pt>
                <c:pt idx="19">
                  <c:v>19.27</c:v>
                </c:pt>
                <c:pt idx="20">
                  <c:v>20.350000000000001</c:v>
                </c:pt>
                <c:pt idx="21">
                  <c:v>21.16</c:v>
                </c:pt>
                <c:pt idx="22">
                  <c:v>20.71</c:v>
                </c:pt>
                <c:pt idx="23">
                  <c:v>19.84</c:v>
                </c:pt>
                <c:pt idx="24">
                  <c:v>20.23</c:v>
                </c:pt>
                <c:pt idx="25">
                  <c:v>20.64</c:v>
                </c:pt>
              </c:numCache>
            </c:numRef>
          </c:val>
          <c:smooth val="0"/>
          <c:extLst>
            <c:ext xmlns:c16="http://schemas.microsoft.com/office/drawing/2014/chart" uri="{C3380CC4-5D6E-409C-BE32-E72D297353CC}">
              <c16:uniqueId val="{00000003-D808-4C6C-BF21-2DD192C61B0F}"/>
            </c:ext>
          </c:extLst>
        </c:ser>
        <c:ser>
          <c:idx val="4"/>
          <c:order val="4"/>
          <c:tx>
            <c:strRef>
              <c:f>'6'!$AG$51</c:f>
              <c:strCache>
                <c:ptCount val="1"/>
                <c:pt idx="0">
                  <c:v>Totalt Gotland </c:v>
                </c:pt>
              </c:strCache>
            </c:strRef>
          </c:tx>
          <c:cat>
            <c:numRef>
              <c:f>'6'!$AH$46:$BG$46</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'6'!$AH$51:$BG$51</c:f>
              <c:numCache>
                <c:formatCode>0</c:formatCode>
                <c:ptCount val="26"/>
                <c:pt idx="0">
                  <c:v>12.9</c:v>
                </c:pt>
                <c:pt idx="1">
                  <c:v>12.88</c:v>
                </c:pt>
                <c:pt idx="2">
                  <c:v>23.61</c:v>
                </c:pt>
                <c:pt idx="3">
                  <c:v>30.07</c:v>
                </c:pt>
                <c:pt idx="4">
                  <c:v>25.73</c:v>
                </c:pt>
                <c:pt idx="5">
                  <c:v>19.22</c:v>
                </c:pt>
                <c:pt idx="6">
                  <c:v>16.97</c:v>
                </c:pt>
                <c:pt idx="7">
                  <c:v>18.899999999999999</c:v>
                </c:pt>
                <c:pt idx="8">
                  <c:v>18.739999999999998</c:v>
                </c:pt>
                <c:pt idx="9">
                  <c:v>14.52</c:v>
                </c:pt>
                <c:pt idx="10">
                  <c:v>16.55</c:v>
                </c:pt>
                <c:pt idx="11">
                  <c:v>20.63</c:v>
                </c:pt>
                <c:pt idx="12">
                  <c:v>14.38</c:v>
                </c:pt>
                <c:pt idx="13">
                  <c:v>12.28</c:v>
                </c:pt>
                <c:pt idx="14">
                  <c:v>16.36</c:v>
                </c:pt>
                <c:pt idx="15">
                  <c:v>26.6</c:v>
                </c:pt>
                <c:pt idx="16">
                  <c:v>14.37</c:v>
                </c:pt>
                <c:pt idx="17">
                  <c:v>30.84</c:v>
                </c:pt>
                <c:pt idx="18">
                  <c:v>18.48</c:v>
                </c:pt>
                <c:pt idx="19">
                  <c:v>20.43</c:v>
                </c:pt>
                <c:pt idx="20">
                  <c:v>10.130000000000001</c:v>
                </c:pt>
                <c:pt idx="21">
                  <c:v>22.08</c:v>
                </c:pt>
                <c:pt idx="22">
                  <c:v>15.93</c:v>
                </c:pt>
                <c:pt idx="23">
                  <c:v>11.85</c:v>
                </c:pt>
                <c:pt idx="24">
                  <c:v>15.61</c:v>
                </c:pt>
                <c:pt idx="25">
                  <c:v>9.67</c:v>
                </c:pt>
              </c:numCache>
            </c:numRef>
          </c:val>
          <c:smooth val="0"/>
          <c:extLst>
            <c:ext xmlns:c16="http://schemas.microsoft.com/office/drawing/2014/chart" uri="{C3380CC4-5D6E-409C-BE32-E72D297353CC}">
              <c16:uniqueId val="{00000000-94EF-45A5-8E1E-6CDCECDA3F92}"/>
            </c:ext>
          </c:extLst>
        </c:ser>
        <c:ser>
          <c:idx val="5"/>
          <c:order val="5"/>
          <c:tx>
            <c:strRef>
              <c:f>'6'!$AG$52</c:f>
              <c:strCache>
                <c:ptCount val="1"/>
                <c:pt idx="0">
                  <c:v>Totalt Riket</c:v>
                </c:pt>
              </c:strCache>
            </c:strRef>
          </c:tx>
          <c:cat>
            <c:numRef>
              <c:f>'6'!$AH$46:$BG$46</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'6'!$AH$52:$BG$52</c:f>
              <c:numCache>
                <c:formatCode>0</c:formatCode>
                <c:ptCount val="26"/>
                <c:pt idx="0">
                  <c:v>16.61</c:v>
                </c:pt>
                <c:pt idx="1">
                  <c:v>17.03</c:v>
                </c:pt>
                <c:pt idx="2">
                  <c:v>16.86</c:v>
                </c:pt>
                <c:pt idx="3">
                  <c:v>15.59</c:v>
                </c:pt>
                <c:pt idx="4">
                  <c:v>16.38</c:v>
                </c:pt>
                <c:pt idx="5">
                  <c:v>16.05</c:v>
                </c:pt>
                <c:pt idx="6">
                  <c:v>15.03</c:v>
                </c:pt>
                <c:pt idx="7">
                  <c:v>15.5</c:v>
                </c:pt>
                <c:pt idx="8">
                  <c:v>16.23</c:v>
                </c:pt>
                <c:pt idx="9">
                  <c:v>15.84</c:v>
                </c:pt>
                <c:pt idx="10">
                  <c:v>14.72</c:v>
                </c:pt>
                <c:pt idx="11">
                  <c:v>15.19</c:v>
                </c:pt>
                <c:pt idx="12">
                  <c:v>15.92</c:v>
                </c:pt>
                <c:pt idx="13">
                  <c:v>14.51</c:v>
                </c:pt>
                <c:pt idx="14">
                  <c:v>14.03</c:v>
                </c:pt>
                <c:pt idx="15">
                  <c:v>14.53</c:v>
                </c:pt>
                <c:pt idx="16">
                  <c:v>15.41</c:v>
                </c:pt>
                <c:pt idx="17">
                  <c:v>14.28</c:v>
                </c:pt>
                <c:pt idx="18">
                  <c:v>14.54</c:v>
                </c:pt>
                <c:pt idx="19">
                  <c:v>13.89</c:v>
                </c:pt>
                <c:pt idx="20">
                  <c:v>14.34</c:v>
                </c:pt>
                <c:pt idx="21">
                  <c:v>15.11</c:v>
                </c:pt>
                <c:pt idx="22">
                  <c:v>15.07</c:v>
                </c:pt>
                <c:pt idx="23">
                  <c:v>13.78</c:v>
                </c:pt>
                <c:pt idx="24">
                  <c:v>14.17</c:v>
                </c:pt>
                <c:pt idx="25">
                  <c:v>14.38</c:v>
                </c:pt>
              </c:numCache>
            </c:numRef>
          </c:val>
          <c:smooth val="0"/>
          <c:extLst>
            <c:ext xmlns:c16="http://schemas.microsoft.com/office/drawing/2014/chart" uri="{C3380CC4-5D6E-409C-BE32-E72D297353CC}">
              <c16:uniqueId val="{00000001-94EF-45A5-8E1E-6CDCECDA3F92}"/>
            </c:ext>
          </c:extLst>
        </c:ser>
        <c:dLbls>
          <c:showLegendKey val="0"/>
          <c:showVal val="0"/>
          <c:showCatName val="0"/>
          <c:showSerName val="0"/>
          <c:showPercent val="0"/>
          <c:showBubbleSize val="0"/>
        </c:dLbls>
        <c:marker val="1"/>
        <c:smooth val="0"/>
        <c:axId val="173655168"/>
        <c:axId val="173656704"/>
      </c:lineChart>
      <c:catAx>
        <c:axId val="173655168"/>
        <c:scaling>
          <c:orientation val="minMax"/>
        </c:scaling>
        <c:delete val="0"/>
        <c:axPos val="b"/>
        <c:numFmt formatCode="General" sourceLinked="0"/>
        <c:majorTickMark val="none"/>
        <c:minorTickMark val="none"/>
        <c:tickLblPos val="nextTo"/>
        <c:txPr>
          <a:bodyPr rot="-5400000" vert="horz"/>
          <a:lstStyle/>
          <a:p>
            <a:pPr>
              <a:defRPr/>
            </a:pPr>
            <a:endParaRPr lang="sv-SE"/>
          </a:p>
        </c:txPr>
        <c:crossAx val="173656704"/>
        <c:crosses val="autoZero"/>
        <c:auto val="1"/>
        <c:lblAlgn val="ctr"/>
        <c:lblOffset val="100"/>
        <c:noMultiLvlLbl val="0"/>
      </c:catAx>
      <c:valAx>
        <c:axId val="173656704"/>
        <c:scaling>
          <c:orientation val="minMax"/>
          <c:max val="50"/>
        </c:scaling>
        <c:delete val="0"/>
        <c:axPos val="l"/>
        <c:majorGridlines/>
        <c:title>
          <c:tx>
            <c:rich>
              <a:bodyPr/>
              <a:lstStyle/>
              <a:p>
                <a:pPr>
                  <a:defRPr/>
                </a:pPr>
                <a:r>
                  <a:rPr lang="en-US"/>
                  <a:t>Antal per 100 000 invånare </a:t>
                </a:r>
              </a:p>
            </c:rich>
          </c:tx>
          <c:overlay val="0"/>
        </c:title>
        <c:numFmt formatCode="0" sourceLinked="1"/>
        <c:majorTickMark val="none"/>
        <c:minorTickMark val="none"/>
        <c:tickLblPos val="nextTo"/>
        <c:crossAx val="173655168"/>
        <c:crosses val="autoZero"/>
        <c:crossBetween val="between"/>
      </c:valAx>
    </c:plotArea>
    <c:legend>
      <c:legendPos val="r"/>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'7A'!$B$8</c:f>
              <c:strCache>
                <c:ptCount val="1"/>
                <c:pt idx="0">
                  <c:v>Totalt Gotland </c:v>
                </c:pt>
              </c:strCache>
            </c:strRef>
          </c:tx>
          <c:spPr>
            <a:solidFill>
              <a:schemeClr val="tx1"/>
            </a:solidFill>
          </c:spPr>
          <c:invertIfNegative val="0"/>
          <c:cat>
            <c:strRef>
              <c:f>'7A'!$C$7:$D$7</c:f>
              <c:strCache>
                <c:ptCount val="2"/>
                <c:pt idx="0">
                  <c:v>Övervikt</c:v>
                </c:pt>
                <c:pt idx="1">
                  <c:v>Fetma</c:v>
                </c:pt>
              </c:strCache>
            </c:strRef>
          </c:cat>
          <c:val>
            <c:numRef>
              <c:f>'7A'!$C$8:$D$8</c:f>
              <c:numCache>
                <c:formatCode>General</c:formatCode>
                <c:ptCount val="2"/>
                <c:pt idx="0">
                  <c:v>36</c:v>
                </c:pt>
                <c:pt idx="1">
                  <c:v>19</c:v>
                </c:pt>
              </c:numCache>
            </c:numRef>
          </c:val>
          <c:extLst>
            <c:ext xmlns:c16="http://schemas.microsoft.com/office/drawing/2014/chart" uri="{C3380CC4-5D6E-409C-BE32-E72D297353CC}">
              <c16:uniqueId val="{00000000-F8FE-4050-BD68-83EA2B8466B0}"/>
            </c:ext>
          </c:extLst>
        </c:ser>
        <c:ser>
          <c:idx val="1"/>
          <c:order val="1"/>
          <c:tx>
            <c:strRef>
              <c:f>'7A'!$B$9</c:f>
              <c:strCache>
                <c:ptCount val="1"/>
                <c:pt idx="0">
                  <c:v>Kvinnor Gotland</c:v>
                </c:pt>
              </c:strCache>
            </c:strRef>
          </c:tx>
          <c:spPr>
            <a:solidFill>
              <a:schemeClr val="accent3">
                <a:lumMod val="60000"/>
                <a:lumOff val="40000"/>
              </a:schemeClr>
            </a:solidFill>
          </c:spPr>
          <c:invertIfNegative val="0"/>
          <c:cat>
            <c:strRef>
              <c:f>'7A'!$C$7:$D$7</c:f>
              <c:strCache>
                <c:ptCount val="2"/>
                <c:pt idx="0">
                  <c:v>Övervikt</c:v>
                </c:pt>
                <c:pt idx="1">
                  <c:v>Fetma</c:v>
                </c:pt>
              </c:strCache>
            </c:strRef>
          </c:cat>
          <c:val>
            <c:numRef>
              <c:f>'7A'!$C$9:$D$9</c:f>
              <c:numCache>
                <c:formatCode>General</c:formatCode>
                <c:ptCount val="2"/>
                <c:pt idx="0">
                  <c:v>30</c:v>
                </c:pt>
                <c:pt idx="1">
                  <c:v>19</c:v>
                </c:pt>
              </c:numCache>
            </c:numRef>
          </c:val>
          <c:extLst>
            <c:ext xmlns:c16="http://schemas.microsoft.com/office/drawing/2014/chart" uri="{C3380CC4-5D6E-409C-BE32-E72D297353CC}">
              <c16:uniqueId val="{00000001-F8FE-4050-BD68-83EA2B8466B0}"/>
            </c:ext>
          </c:extLst>
        </c:ser>
        <c:ser>
          <c:idx val="2"/>
          <c:order val="2"/>
          <c:tx>
            <c:strRef>
              <c:f>'7A'!$B$10</c:f>
              <c:strCache>
                <c:ptCount val="1"/>
                <c:pt idx="0">
                  <c:v>Män Gotland</c:v>
                </c:pt>
              </c:strCache>
            </c:strRef>
          </c:tx>
          <c:spPr>
            <a:solidFill>
              <a:schemeClr val="accent3">
                <a:lumMod val="75000"/>
              </a:schemeClr>
            </a:solidFill>
          </c:spPr>
          <c:invertIfNegative val="0"/>
          <c:cat>
            <c:strRef>
              <c:f>'7A'!$C$7:$D$7</c:f>
              <c:strCache>
                <c:ptCount val="2"/>
                <c:pt idx="0">
                  <c:v>Övervikt</c:v>
                </c:pt>
                <c:pt idx="1">
                  <c:v>Fetma</c:v>
                </c:pt>
              </c:strCache>
            </c:strRef>
          </c:cat>
          <c:val>
            <c:numRef>
              <c:f>'7A'!$C$10:$D$10</c:f>
              <c:numCache>
                <c:formatCode>General</c:formatCode>
                <c:ptCount val="2"/>
                <c:pt idx="0">
                  <c:v>42</c:v>
                </c:pt>
                <c:pt idx="1">
                  <c:v>20</c:v>
                </c:pt>
              </c:numCache>
            </c:numRef>
          </c:val>
          <c:extLst>
            <c:ext xmlns:c16="http://schemas.microsoft.com/office/drawing/2014/chart" uri="{C3380CC4-5D6E-409C-BE32-E72D297353CC}">
              <c16:uniqueId val="{00000000-DD0C-4BBC-A842-1A7B0DA4006A}"/>
            </c:ext>
          </c:extLst>
        </c:ser>
        <c:dLbls>
          <c:showLegendKey val="0"/>
          <c:showVal val="0"/>
          <c:showCatName val="0"/>
          <c:showSerName val="0"/>
          <c:showPercent val="0"/>
          <c:showBubbleSize val="0"/>
        </c:dLbls>
        <c:gapWidth val="150"/>
        <c:axId val="173847680"/>
        <c:axId val="173849216"/>
      </c:barChart>
      <c:catAx>
        <c:axId val="173847680"/>
        <c:scaling>
          <c:orientation val="minMax"/>
        </c:scaling>
        <c:delete val="0"/>
        <c:axPos val="b"/>
        <c:numFmt formatCode="General" sourceLinked="0"/>
        <c:majorTickMark val="out"/>
        <c:minorTickMark val="none"/>
        <c:tickLblPos val="nextTo"/>
        <c:crossAx val="173849216"/>
        <c:crosses val="autoZero"/>
        <c:auto val="1"/>
        <c:lblAlgn val="ctr"/>
        <c:lblOffset val="100"/>
        <c:noMultiLvlLbl val="0"/>
      </c:catAx>
      <c:valAx>
        <c:axId val="173849216"/>
        <c:scaling>
          <c:orientation val="minMax"/>
          <c:max val="50"/>
          <c:min val="0"/>
        </c:scaling>
        <c:delete val="0"/>
        <c:axPos val="l"/>
        <c:majorGridlines/>
        <c:title>
          <c:tx>
            <c:rich>
              <a:bodyPr rot="-5400000" vert="horz"/>
              <a:lstStyle/>
              <a:p>
                <a:pPr>
                  <a:defRPr/>
                </a:pPr>
                <a:r>
                  <a:rPr lang="en-US"/>
                  <a:t>Andel i %</a:t>
                </a:r>
              </a:p>
            </c:rich>
          </c:tx>
          <c:overlay val="0"/>
        </c:title>
        <c:numFmt formatCode="General" sourceLinked="1"/>
        <c:majorTickMark val="out"/>
        <c:minorTickMark val="none"/>
        <c:tickLblPos val="nextTo"/>
        <c:crossAx val="173847680"/>
        <c:crosses val="autoZero"/>
        <c:crossBetween val="between"/>
        <c:majorUnit val="10"/>
      </c:valAx>
    </c:plotArea>
    <c:legend>
      <c:legendPos val="r"/>
      <c:overlay val="0"/>
    </c:legend>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'1B'!$L$5</c:f>
              <c:strCache>
                <c:ptCount val="1"/>
                <c:pt idx="0">
                  <c:v>nöjd</c:v>
                </c:pt>
              </c:strCache>
            </c:strRef>
          </c:tx>
          <c:spPr>
            <a:solidFill>
              <a:schemeClr val="tx2">
                <a:lumMod val="20000"/>
                <a:lumOff val="80000"/>
              </a:schemeClr>
            </a:solidFill>
          </c:spPr>
          <c:invertIfNegative val="0"/>
          <c:cat>
            <c:strRef>
              <c:f>'1B'!$K$6:$K$9</c:f>
              <c:strCache>
                <c:ptCount val="4"/>
                <c:pt idx="0">
                  <c:v>Flickor Gotland</c:v>
                </c:pt>
                <c:pt idx="1">
                  <c:v>Flickor Riket</c:v>
                </c:pt>
                <c:pt idx="2">
                  <c:v>Pojkar Gotland</c:v>
                </c:pt>
                <c:pt idx="3">
                  <c:v>Pojkar Riket</c:v>
                </c:pt>
              </c:strCache>
            </c:strRef>
          </c:cat>
          <c:val>
            <c:numRef>
              <c:f>'1B'!$L$6:$L$9</c:f>
              <c:numCache>
                <c:formatCode>0</c:formatCode>
                <c:ptCount val="4"/>
                <c:pt idx="0">
                  <c:v>38</c:v>
                </c:pt>
                <c:pt idx="1">
                  <c:v>45</c:v>
                </c:pt>
                <c:pt idx="2">
                  <c:v>66</c:v>
                </c:pt>
                <c:pt idx="3">
                  <c:v>75</c:v>
                </c:pt>
              </c:numCache>
            </c:numRef>
          </c:val>
          <c:extLst>
            <c:ext xmlns:c16="http://schemas.microsoft.com/office/drawing/2014/chart" uri="{C3380CC4-5D6E-409C-BE32-E72D297353CC}">
              <c16:uniqueId val="{00000000-556E-465F-87A1-C66836872AEE}"/>
            </c:ext>
          </c:extLst>
        </c:ser>
        <c:ser>
          <c:idx val="1"/>
          <c:order val="1"/>
          <c:tx>
            <c:strRef>
              <c:f>'1B'!$M$5</c:f>
              <c:strCache>
                <c:ptCount val="1"/>
                <c:pt idx="0">
                  <c:v>Varken nöjd eller missnöjd</c:v>
                </c:pt>
              </c:strCache>
            </c:strRef>
          </c:tx>
          <c:spPr>
            <a:solidFill>
              <a:schemeClr val="tx2">
                <a:lumMod val="40000"/>
                <a:lumOff val="60000"/>
              </a:schemeClr>
            </a:solidFill>
          </c:spPr>
          <c:invertIfNegative val="0"/>
          <c:cat>
            <c:strRef>
              <c:f>'1B'!$K$6:$K$9</c:f>
              <c:strCache>
                <c:ptCount val="4"/>
                <c:pt idx="0">
                  <c:v>Flickor Gotland</c:v>
                </c:pt>
                <c:pt idx="1">
                  <c:v>Flickor Riket</c:v>
                </c:pt>
                <c:pt idx="2">
                  <c:v>Pojkar Gotland</c:v>
                </c:pt>
                <c:pt idx="3">
                  <c:v>Pojkar Riket</c:v>
                </c:pt>
              </c:strCache>
            </c:strRef>
          </c:cat>
          <c:val>
            <c:numRef>
              <c:f>'1B'!$M$6:$M$9</c:f>
              <c:numCache>
                <c:formatCode>0</c:formatCode>
                <c:ptCount val="4"/>
                <c:pt idx="0">
                  <c:v>38</c:v>
                </c:pt>
                <c:pt idx="1">
                  <c:v>32</c:v>
                </c:pt>
                <c:pt idx="2">
                  <c:v>25</c:v>
                </c:pt>
                <c:pt idx="3">
                  <c:v>17</c:v>
                </c:pt>
              </c:numCache>
            </c:numRef>
          </c:val>
          <c:extLst>
            <c:ext xmlns:c16="http://schemas.microsoft.com/office/drawing/2014/chart" uri="{C3380CC4-5D6E-409C-BE32-E72D297353CC}">
              <c16:uniqueId val="{00000001-556E-465F-87A1-C66836872AEE}"/>
            </c:ext>
          </c:extLst>
        </c:ser>
        <c:ser>
          <c:idx val="2"/>
          <c:order val="2"/>
          <c:tx>
            <c:strRef>
              <c:f>'1B'!$N$5</c:f>
              <c:strCache>
                <c:ptCount val="1"/>
                <c:pt idx="0">
                  <c:v>missnöjd</c:v>
                </c:pt>
              </c:strCache>
            </c:strRef>
          </c:tx>
          <c:spPr>
            <a:solidFill>
              <a:schemeClr val="tx2"/>
            </a:solidFill>
          </c:spPr>
          <c:invertIfNegative val="0"/>
          <c:cat>
            <c:strRef>
              <c:f>'1B'!$K$6:$K$9</c:f>
              <c:strCache>
                <c:ptCount val="4"/>
                <c:pt idx="0">
                  <c:v>Flickor Gotland</c:v>
                </c:pt>
                <c:pt idx="1">
                  <c:v>Flickor Riket</c:v>
                </c:pt>
                <c:pt idx="2">
                  <c:v>Pojkar Gotland</c:v>
                </c:pt>
                <c:pt idx="3">
                  <c:v>Pojkar Riket</c:v>
                </c:pt>
              </c:strCache>
            </c:strRef>
          </c:cat>
          <c:val>
            <c:numRef>
              <c:f>'1B'!$N$6:$N$9</c:f>
              <c:numCache>
                <c:formatCode>0</c:formatCode>
                <c:ptCount val="4"/>
                <c:pt idx="0">
                  <c:v>24</c:v>
                </c:pt>
                <c:pt idx="1">
                  <c:v>22</c:v>
                </c:pt>
                <c:pt idx="2">
                  <c:v>9</c:v>
                </c:pt>
                <c:pt idx="3">
                  <c:v>8</c:v>
                </c:pt>
              </c:numCache>
            </c:numRef>
          </c:val>
          <c:extLst>
            <c:ext xmlns:c16="http://schemas.microsoft.com/office/drawing/2014/chart" uri="{C3380CC4-5D6E-409C-BE32-E72D297353CC}">
              <c16:uniqueId val="{00000000-101B-4106-B7F4-E566D9CB1F86}"/>
            </c:ext>
          </c:extLst>
        </c:ser>
        <c:dLbls>
          <c:showLegendKey val="0"/>
          <c:showVal val="0"/>
          <c:showCatName val="0"/>
          <c:showSerName val="0"/>
          <c:showPercent val="0"/>
          <c:showBubbleSize val="0"/>
        </c:dLbls>
        <c:gapWidth val="150"/>
        <c:axId val="145524608"/>
        <c:axId val="145526144"/>
      </c:barChart>
      <c:catAx>
        <c:axId val="145524608"/>
        <c:scaling>
          <c:orientation val="minMax"/>
        </c:scaling>
        <c:delete val="0"/>
        <c:axPos val="b"/>
        <c:numFmt formatCode="General" sourceLinked="0"/>
        <c:majorTickMark val="out"/>
        <c:minorTickMark val="none"/>
        <c:tickLblPos val="nextTo"/>
        <c:crossAx val="145526144"/>
        <c:crosses val="autoZero"/>
        <c:auto val="1"/>
        <c:lblAlgn val="ctr"/>
        <c:lblOffset val="100"/>
        <c:noMultiLvlLbl val="0"/>
      </c:catAx>
      <c:valAx>
        <c:axId val="145526144"/>
        <c:scaling>
          <c:orientation val="minMax"/>
          <c:max val="100"/>
        </c:scaling>
        <c:delete val="0"/>
        <c:axPos val="l"/>
        <c:majorGridlines/>
        <c:numFmt formatCode="0" sourceLinked="1"/>
        <c:majorTickMark val="out"/>
        <c:minorTickMark val="none"/>
        <c:tickLblPos val="nextTo"/>
        <c:crossAx val="145524608"/>
        <c:crosses val="autoZero"/>
        <c:crossBetween val="between"/>
      </c:valAx>
      <c:dTable>
        <c:showHorzBorder val="1"/>
        <c:showVertBorder val="1"/>
        <c:showOutline val="1"/>
        <c:showKeys val="0"/>
      </c:dTable>
    </c:plotArea>
    <c:legend>
      <c:legendPos val="r"/>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388451443569553"/>
          <c:y val="0.10036984013361964"/>
          <c:w val="0.73594764858970207"/>
          <c:h val="0.67652111667859693"/>
        </c:manualLayout>
      </c:layout>
      <c:barChart>
        <c:barDir val="col"/>
        <c:grouping val="stacked"/>
        <c:varyColors val="0"/>
        <c:ser>
          <c:idx val="0"/>
          <c:order val="0"/>
          <c:tx>
            <c:strRef>
              <c:f>'7B'!$B$5</c:f>
              <c:strCache>
                <c:ptCount val="1"/>
                <c:pt idx="0">
                  <c:v>Flickor övervikt</c:v>
                </c:pt>
              </c:strCache>
            </c:strRef>
          </c:tx>
          <c:spPr>
            <a:solidFill>
              <a:schemeClr val="accent2"/>
            </a:solidFill>
          </c:spPr>
          <c:invertIfNegative val="0"/>
          <c:cat>
            <c:numRef>
              <c:f>'7B'!$C$4:$Q$4</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'7B'!$C$5:$Q$5</c:f>
              <c:numCache>
                <c:formatCode>0</c:formatCode>
                <c:ptCount val="15"/>
                <c:pt idx="0">
                  <c:v>10</c:v>
                </c:pt>
                <c:pt idx="1">
                  <c:v>13</c:v>
                </c:pt>
                <c:pt idx="2">
                  <c:v>15</c:v>
                </c:pt>
                <c:pt idx="3">
                  <c:v>13</c:v>
                </c:pt>
                <c:pt idx="4">
                  <c:v>9</c:v>
                </c:pt>
                <c:pt idx="5">
                  <c:v>9</c:v>
                </c:pt>
                <c:pt idx="6">
                  <c:v>9</c:v>
                </c:pt>
                <c:pt idx="7">
                  <c:v>11</c:v>
                </c:pt>
                <c:pt idx="8">
                  <c:v>11</c:v>
                </c:pt>
                <c:pt idx="9">
                  <c:v>9</c:v>
                </c:pt>
                <c:pt idx="10">
                  <c:v>10</c:v>
                </c:pt>
                <c:pt idx="11">
                  <c:v>11</c:v>
                </c:pt>
                <c:pt idx="12">
                  <c:v>12</c:v>
                </c:pt>
                <c:pt idx="13">
                  <c:v>14</c:v>
                </c:pt>
                <c:pt idx="14">
                  <c:v>9.8000000000000007</c:v>
                </c:pt>
              </c:numCache>
            </c:numRef>
          </c:val>
          <c:extLst>
            <c:ext xmlns:c16="http://schemas.microsoft.com/office/drawing/2014/chart" uri="{C3380CC4-5D6E-409C-BE32-E72D297353CC}">
              <c16:uniqueId val="{00000000-F32B-491C-8689-CA0DA2F0098E}"/>
            </c:ext>
          </c:extLst>
        </c:ser>
        <c:ser>
          <c:idx val="1"/>
          <c:order val="1"/>
          <c:tx>
            <c:strRef>
              <c:f>'7B'!$B$6</c:f>
              <c:strCache>
                <c:ptCount val="1"/>
                <c:pt idx="0">
                  <c:v>Flickor fetma</c:v>
                </c:pt>
              </c:strCache>
            </c:strRef>
          </c:tx>
          <c:spPr>
            <a:solidFill>
              <a:schemeClr val="accent2">
                <a:lumMod val="40000"/>
                <a:lumOff val="60000"/>
              </a:schemeClr>
            </a:solidFill>
          </c:spPr>
          <c:invertIfNegative val="0"/>
          <c:cat>
            <c:numRef>
              <c:f>'7B'!$C$4:$Q$4</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'7B'!$C$6:$Q$6</c:f>
              <c:numCache>
                <c:formatCode>0</c:formatCode>
                <c:ptCount val="15"/>
                <c:pt idx="0">
                  <c:v>1</c:v>
                </c:pt>
                <c:pt idx="1">
                  <c:v>2</c:v>
                </c:pt>
                <c:pt idx="2">
                  <c:v>3</c:v>
                </c:pt>
                <c:pt idx="3">
                  <c:v>2</c:v>
                </c:pt>
                <c:pt idx="4">
                  <c:v>3</c:v>
                </c:pt>
                <c:pt idx="5">
                  <c:v>3</c:v>
                </c:pt>
                <c:pt idx="6">
                  <c:v>4</c:v>
                </c:pt>
                <c:pt idx="7">
                  <c:v>2</c:v>
                </c:pt>
                <c:pt idx="8">
                  <c:v>2</c:v>
                </c:pt>
                <c:pt idx="9">
                  <c:v>3</c:v>
                </c:pt>
                <c:pt idx="10">
                  <c:v>1</c:v>
                </c:pt>
                <c:pt idx="11">
                  <c:v>3</c:v>
                </c:pt>
                <c:pt idx="12">
                  <c:v>3</c:v>
                </c:pt>
                <c:pt idx="13">
                  <c:v>2</c:v>
                </c:pt>
                <c:pt idx="14">
                  <c:v>2.9</c:v>
                </c:pt>
              </c:numCache>
            </c:numRef>
          </c:val>
          <c:extLst>
            <c:ext xmlns:c16="http://schemas.microsoft.com/office/drawing/2014/chart" uri="{C3380CC4-5D6E-409C-BE32-E72D297353CC}">
              <c16:uniqueId val="{00000001-F32B-491C-8689-CA0DA2F0098E}"/>
            </c:ext>
          </c:extLst>
        </c:ser>
        <c:dLbls>
          <c:showLegendKey val="0"/>
          <c:showVal val="0"/>
          <c:showCatName val="0"/>
          <c:showSerName val="0"/>
          <c:showPercent val="0"/>
          <c:showBubbleSize val="0"/>
        </c:dLbls>
        <c:gapWidth val="150"/>
        <c:overlap val="100"/>
        <c:axId val="187392768"/>
        <c:axId val="187394304"/>
      </c:barChart>
      <c:catAx>
        <c:axId val="187392768"/>
        <c:scaling>
          <c:orientation val="minMax"/>
        </c:scaling>
        <c:delete val="0"/>
        <c:axPos val="b"/>
        <c:numFmt formatCode="General" sourceLinked="1"/>
        <c:majorTickMark val="out"/>
        <c:minorTickMark val="none"/>
        <c:tickLblPos val="nextTo"/>
        <c:crossAx val="187394304"/>
        <c:crosses val="autoZero"/>
        <c:auto val="1"/>
        <c:lblAlgn val="ctr"/>
        <c:lblOffset val="100"/>
        <c:noMultiLvlLbl val="0"/>
      </c:catAx>
      <c:valAx>
        <c:axId val="187394304"/>
        <c:scaling>
          <c:orientation val="minMax"/>
          <c:max val="50"/>
        </c:scaling>
        <c:delete val="0"/>
        <c:axPos val="l"/>
        <c:majorGridlines/>
        <c:title>
          <c:tx>
            <c:rich>
              <a:bodyPr rot="0" vert="horz"/>
              <a:lstStyle/>
              <a:p>
                <a:pPr>
                  <a:defRPr/>
                </a:pPr>
                <a:r>
                  <a:rPr lang="en-US"/>
                  <a:t>Andel (%)</a:t>
                </a:r>
              </a:p>
            </c:rich>
          </c:tx>
          <c:overlay val="0"/>
        </c:title>
        <c:numFmt formatCode="0" sourceLinked="1"/>
        <c:majorTickMark val="out"/>
        <c:minorTickMark val="none"/>
        <c:tickLblPos val="nextTo"/>
        <c:crossAx val="187392768"/>
        <c:crosses val="autoZero"/>
        <c:crossBetween val="between"/>
        <c:majorUnit val="10"/>
      </c:valAx>
      <c:dTable>
        <c:showHorzBorder val="1"/>
        <c:showVertBorder val="1"/>
        <c:showOutline val="1"/>
        <c:showKeys val="1"/>
      </c:dTable>
    </c:plotArea>
    <c:legend>
      <c:legendPos val="t"/>
      <c:overlay val="0"/>
    </c:legend>
    <c:plotVisOnly val="1"/>
    <c:dispBlanksAs val="gap"/>
    <c:showDLblsOverMax val="0"/>
  </c:chart>
  <c:printSettings>
    <c:headerFooter/>
    <c:pageMargins b="0.75000000000000666" l="0.70000000000000062" r="0.70000000000000062" t="0.7500000000000066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819534740790229"/>
          <c:y val="0.10612309879907364"/>
          <c:w val="0.72704826642535658"/>
          <c:h val="0.67076805733422373"/>
        </c:manualLayout>
      </c:layout>
      <c:barChart>
        <c:barDir val="col"/>
        <c:grouping val="stacked"/>
        <c:varyColors val="0"/>
        <c:ser>
          <c:idx val="0"/>
          <c:order val="0"/>
          <c:tx>
            <c:strRef>
              <c:f>'7B'!$B$7</c:f>
              <c:strCache>
                <c:ptCount val="1"/>
                <c:pt idx="0">
                  <c:v>Pojkar övervikt</c:v>
                </c:pt>
              </c:strCache>
            </c:strRef>
          </c:tx>
          <c:spPr>
            <a:solidFill>
              <a:schemeClr val="accent2"/>
            </a:solidFill>
          </c:spPr>
          <c:invertIfNegative val="0"/>
          <c:cat>
            <c:numRef>
              <c:f>'7B'!$C$4:$Q$4</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'7B'!$C$7:$Q$7</c:f>
              <c:numCache>
                <c:formatCode>General</c:formatCode>
                <c:ptCount val="15"/>
                <c:pt idx="0">
                  <c:v>8</c:v>
                </c:pt>
                <c:pt idx="1">
                  <c:v>10</c:v>
                </c:pt>
                <c:pt idx="2">
                  <c:v>10</c:v>
                </c:pt>
                <c:pt idx="3">
                  <c:v>5</c:v>
                </c:pt>
                <c:pt idx="4">
                  <c:v>7</c:v>
                </c:pt>
                <c:pt idx="5">
                  <c:v>6</c:v>
                </c:pt>
                <c:pt idx="6">
                  <c:v>5</c:v>
                </c:pt>
                <c:pt idx="7">
                  <c:v>5</c:v>
                </c:pt>
                <c:pt idx="8" formatCode="0">
                  <c:v>6</c:v>
                </c:pt>
                <c:pt idx="9" formatCode="0">
                  <c:v>7</c:v>
                </c:pt>
                <c:pt idx="10" formatCode="0">
                  <c:v>8</c:v>
                </c:pt>
                <c:pt idx="11" formatCode="0">
                  <c:v>6</c:v>
                </c:pt>
                <c:pt idx="12" formatCode="0">
                  <c:v>6</c:v>
                </c:pt>
                <c:pt idx="13" formatCode="0">
                  <c:v>6</c:v>
                </c:pt>
                <c:pt idx="14" formatCode="0">
                  <c:v>8.9</c:v>
                </c:pt>
              </c:numCache>
            </c:numRef>
          </c:val>
          <c:extLst>
            <c:ext xmlns:c16="http://schemas.microsoft.com/office/drawing/2014/chart" uri="{C3380CC4-5D6E-409C-BE32-E72D297353CC}">
              <c16:uniqueId val="{00000000-D8A7-4908-B248-A536F53D0456}"/>
            </c:ext>
          </c:extLst>
        </c:ser>
        <c:ser>
          <c:idx val="1"/>
          <c:order val="1"/>
          <c:tx>
            <c:strRef>
              <c:f>'7B'!$B$8</c:f>
              <c:strCache>
                <c:ptCount val="1"/>
                <c:pt idx="0">
                  <c:v>Pojkar fetma</c:v>
                </c:pt>
              </c:strCache>
            </c:strRef>
          </c:tx>
          <c:spPr>
            <a:solidFill>
              <a:schemeClr val="accent2">
                <a:lumMod val="40000"/>
                <a:lumOff val="60000"/>
              </a:schemeClr>
            </a:solidFill>
          </c:spPr>
          <c:invertIfNegative val="0"/>
          <c:cat>
            <c:numRef>
              <c:f>'7B'!$C$4:$Q$4</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'7B'!$C$8:$Q$8</c:f>
              <c:numCache>
                <c:formatCode>0</c:formatCode>
                <c:ptCount val="15"/>
                <c:pt idx="0">
                  <c:v>2</c:v>
                </c:pt>
                <c:pt idx="1">
                  <c:v>3</c:v>
                </c:pt>
                <c:pt idx="2">
                  <c:v>3</c:v>
                </c:pt>
                <c:pt idx="3">
                  <c:v>1</c:v>
                </c:pt>
                <c:pt idx="4">
                  <c:v>1</c:v>
                </c:pt>
                <c:pt idx="5">
                  <c:v>3</c:v>
                </c:pt>
                <c:pt idx="6">
                  <c:v>2</c:v>
                </c:pt>
                <c:pt idx="7">
                  <c:v>0.3</c:v>
                </c:pt>
                <c:pt idx="8">
                  <c:v>2</c:v>
                </c:pt>
                <c:pt idx="9">
                  <c:v>1</c:v>
                </c:pt>
                <c:pt idx="10">
                  <c:v>3</c:v>
                </c:pt>
                <c:pt idx="11">
                  <c:v>1</c:v>
                </c:pt>
                <c:pt idx="12">
                  <c:v>1</c:v>
                </c:pt>
                <c:pt idx="13">
                  <c:v>2</c:v>
                </c:pt>
                <c:pt idx="14">
                  <c:v>1</c:v>
                </c:pt>
              </c:numCache>
            </c:numRef>
          </c:val>
          <c:extLst>
            <c:ext xmlns:c16="http://schemas.microsoft.com/office/drawing/2014/chart" uri="{C3380CC4-5D6E-409C-BE32-E72D297353CC}">
              <c16:uniqueId val="{00000005-287B-4425-BEA7-3296519E868A}"/>
            </c:ext>
          </c:extLst>
        </c:ser>
        <c:dLbls>
          <c:showLegendKey val="0"/>
          <c:showVal val="0"/>
          <c:showCatName val="0"/>
          <c:showSerName val="0"/>
          <c:showPercent val="0"/>
          <c:showBubbleSize val="0"/>
        </c:dLbls>
        <c:gapWidth val="95"/>
        <c:overlap val="100"/>
        <c:axId val="186210176"/>
        <c:axId val="186211712"/>
      </c:barChart>
      <c:catAx>
        <c:axId val="186210176"/>
        <c:scaling>
          <c:orientation val="minMax"/>
        </c:scaling>
        <c:delete val="0"/>
        <c:axPos val="b"/>
        <c:numFmt formatCode="General" sourceLinked="1"/>
        <c:majorTickMark val="none"/>
        <c:minorTickMark val="none"/>
        <c:tickLblPos val="nextTo"/>
        <c:crossAx val="186211712"/>
        <c:crosses val="autoZero"/>
        <c:auto val="1"/>
        <c:lblAlgn val="ctr"/>
        <c:lblOffset val="100"/>
        <c:noMultiLvlLbl val="0"/>
      </c:catAx>
      <c:valAx>
        <c:axId val="186211712"/>
        <c:scaling>
          <c:orientation val="minMax"/>
          <c:max val="50"/>
        </c:scaling>
        <c:delete val="0"/>
        <c:axPos val="l"/>
        <c:majorGridlines/>
        <c:title>
          <c:tx>
            <c:rich>
              <a:bodyPr rot="0" vert="horz"/>
              <a:lstStyle/>
              <a:p>
                <a:pPr>
                  <a:defRPr/>
                </a:pPr>
                <a:r>
                  <a:rPr lang="en-US"/>
                  <a:t>Andel (%)</a:t>
                </a:r>
              </a:p>
            </c:rich>
          </c:tx>
          <c:overlay val="0"/>
        </c:title>
        <c:numFmt formatCode="General" sourceLinked="1"/>
        <c:majorTickMark val="none"/>
        <c:minorTickMark val="none"/>
        <c:tickLblPos val="nextTo"/>
        <c:crossAx val="186210176"/>
        <c:crosses val="autoZero"/>
        <c:crossBetween val="between"/>
        <c:majorUnit val="10"/>
      </c:valAx>
      <c:dTable>
        <c:showHorzBorder val="1"/>
        <c:showVertBorder val="1"/>
        <c:showOutline val="1"/>
        <c:showKeys val="1"/>
      </c:dTable>
    </c:plotArea>
    <c:legend>
      <c:legendPos val="t"/>
      <c:overlay val="0"/>
    </c:legend>
    <c:plotVisOnly val="1"/>
    <c:dispBlanksAs val="gap"/>
    <c:showDLblsOverMax val="0"/>
  </c:chart>
  <c:printSettings>
    <c:headerFooter/>
    <c:pageMargins b="0.75000000000000666" l="0.70000000000000062" r="0.70000000000000062" t="0.7500000000000066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'7B'!$V$6</c:f>
              <c:strCache>
                <c:ptCount val="1"/>
                <c:pt idx="0">
                  <c:v>övervikt</c:v>
                </c:pt>
              </c:strCache>
            </c:strRef>
          </c:tx>
          <c:spPr>
            <a:solidFill>
              <a:schemeClr val="accent2">
                <a:lumMod val="75000"/>
              </a:schemeClr>
            </a:solidFill>
          </c:spPr>
          <c:invertIfNegative val="0"/>
          <c:cat>
            <c:numRef>
              <c:f>'7B'!$W$5:$AH$5</c:f>
              <c:numCache>
                <c:formatCode>General</c:formatCode>
                <c:ptCount val="12"/>
                <c:pt idx="0">
                  <c:v>2010</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'7B'!$W$6:$AH$6</c:f>
              <c:numCache>
                <c:formatCode>General</c:formatCode>
                <c:ptCount val="12"/>
                <c:pt idx="0">
                  <c:v>22</c:v>
                </c:pt>
                <c:pt idx="1">
                  <c:v>18</c:v>
                </c:pt>
                <c:pt idx="2">
                  <c:v>19</c:v>
                </c:pt>
                <c:pt idx="3">
                  <c:v>17</c:v>
                </c:pt>
                <c:pt idx="4">
                  <c:v>21</c:v>
                </c:pt>
                <c:pt idx="5">
                  <c:v>18</c:v>
                </c:pt>
                <c:pt idx="6" formatCode="0">
                  <c:v>18.600000000000001</c:v>
                </c:pt>
                <c:pt idx="7" formatCode="0">
                  <c:v>18</c:v>
                </c:pt>
                <c:pt idx="8" formatCode="0">
                  <c:v>16</c:v>
                </c:pt>
                <c:pt idx="9" formatCode="0">
                  <c:v>17</c:v>
                </c:pt>
                <c:pt idx="10" formatCode="0">
                  <c:v>20</c:v>
                </c:pt>
                <c:pt idx="11" formatCode="0">
                  <c:v>18</c:v>
                </c:pt>
              </c:numCache>
            </c:numRef>
          </c:val>
          <c:extLst>
            <c:ext xmlns:c16="http://schemas.microsoft.com/office/drawing/2014/chart" uri="{C3380CC4-5D6E-409C-BE32-E72D297353CC}">
              <c16:uniqueId val="{00000000-3BB3-42D0-9791-93C16887E3B0}"/>
            </c:ext>
          </c:extLst>
        </c:ser>
        <c:ser>
          <c:idx val="1"/>
          <c:order val="1"/>
          <c:tx>
            <c:strRef>
              <c:f>'7B'!$V$7</c:f>
              <c:strCache>
                <c:ptCount val="1"/>
                <c:pt idx="0">
                  <c:v>fetma</c:v>
                </c:pt>
              </c:strCache>
            </c:strRef>
          </c:tx>
          <c:spPr>
            <a:solidFill>
              <a:schemeClr val="accent2">
                <a:lumMod val="60000"/>
                <a:lumOff val="40000"/>
              </a:schemeClr>
            </a:solidFill>
          </c:spPr>
          <c:invertIfNegative val="0"/>
          <c:cat>
            <c:numRef>
              <c:f>'7B'!$W$5:$AH$5</c:f>
              <c:numCache>
                <c:formatCode>General</c:formatCode>
                <c:ptCount val="12"/>
                <c:pt idx="0">
                  <c:v>2010</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'7B'!$W$7:$AH$7</c:f>
              <c:numCache>
                <c:formatCode>0</c:formatCode>
                <c:ptCount val="12"/>
                <c:pt idx="0">
                  <c:v>6</c:v>
                </c:pt>
                <c:pt idx="1">
                  <c:v>4</c:v>
                </c:pt>
                <c:pt idx="2">
                  <c:v>5</c:v>
                </c:pt>
                <c:pt idx="3" formatCode="General">
                  <c:v>5</c:v>
                </c:pt>
                <c:pt idx="4" formatCode="General">
                  <c:v>5</c:v>
                </c:pt>
                <c:pt idx="5" formatCode="General">
                  <c:v>3</c:v>
                </c:pt>
                <c:pt idx="6">
                  <c:v>4.9000000000000004</c:v>
                </c:pt>
                <c:pt idx="7">
                  <c:v>5</c:v>
                </c:pt>
                <c:pt idx="8">
                  <c:v>3</c:v>
                </c:pt>
                <c:pt idx="9">
                  <c:v>6</c:v>
                </c:pt>
                <c:pt idx="10">
                  <c:v>5</c:v>
                </c:pt>
                <c:pt idx="11">
                  <c:v>7</c:v>
                </c:pt>
              </c:numCache>
            </c:numRef>
          </c:val>
          <c:extLst>
            <c:ext xmlns:c16="http://schemas.microsoft.com/office/drawing/2014/chart" uri="{C3380CC4-5D6E-409C-BE32-E72D297353CC}">
              <c16:uniqueId val="{00000001-3BB3-42D0-9791-93C16887E3B0}"/>
            </c:ext>
          </c:extLst>
        </c:ser>
        <c:dLbls>
          <c:showLegendKey val="0"/>
          <c:showVal val="0"/>
          <c:showCatName val="0"/>
          <c:showSerName val="0"/>
          <c:showPercent val="0"/>
          <c:showBubbleSize val="0"/>
        </c:dLbls>
        <c:gapWidth val="95"/>
        <c:overlap val="100"/>
        <c:axId val="186256384"/>
        <c:axId val="186262272"/>
      </c:barChart>
      <c:catAx>
        <c:axId val="186256384"/>
        <c:scaling>
          <c:orientation val="minMax"/>
        </c:scaling>
        <c:delete val="0"/>
        <c:axPos val="b"/>
        <c:numFmt formatCode="General" sourceLinked="1"/>
        <c:majorTickMark val="none"/>
        <c:minorTickMark val="none"/>
        <c:tickLblPos val="nextTo"/>
        <c:crossAx val="186262272"/>
        <c:crosses val="autoZero"/>
        <c:auto val="1"/>
        <c:lblAlgn val="ctr"/>
        <c:lblOffset val="100"/>
        <c:noMultiLvlLbl val="0"/>
      </c:catAx>
      <c:valAx>
        <c:axId val="186262272"/>
        <c:scaling>
          <c:orientation val="minMax"/>
          <c:max val="50"/>
        </c:scaling>
        <c:delete val="0"/>
        <c:axPos val="l"/>
        <c:majorGridlines/>
        <c:title>
          <c:tx>
            <c:rich>
              <a:bodyPr/>
              <a:lstStyle/>
              <a:p>
                <a:pPr>
                  <a:defRPr/>
                </a:pPr>
                <a:r>
                  <a:rPr lang="en-US"/>
                  <a:t>Andel %</a:t>
                </a:r>
              </a:p>
            </c:rich>
          </c:tx>
          <c:overlay val="0"/>
        </c:title>
        <c:numFmt formatCode="General" sourceLinked="1"/>
        <c:majorTickMark val="none"/>
        <c:minorTickMark val="none"/>
        <c:tickLblPos val="nextTo"/>
        <c:crossAx val="186256384"/>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577" l="0.70000000000000062" r="0.70000000000000062" t="0.75000000000000577"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'7B'!$V$12</c:f>
              <c:strCache>
                <c:ptCount val="1"/>
                <c:pt idx="0">
                  <c:v>övervikt</c:v>
                </c:pt>
              </c:strCache>
            </c:strRef>
          </c:tx>
          <c:spPr>
            <a:solidFill>
              <a:schemeClr val="accent2">
                <a:lumMod val="75000"/>
              </a:schemeClr>
            </a:solidFill>
          </c:spPr>
          <c:invertIfNegative val="0"/>
          <c:cat>
            <c:numRef>
              <c:f>'7B'!$W$11:$AH$11</c:f>
              <c:numCache>
                <c:formatCode>General</c:formatCode>
                <c:ptCount val="12"/>
                <c:pt idx="0">
                  <c:v>2010</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'7B'!$W$12:$AH$12</c:f>
              <c:numCache>
                <c:formatCode>General</c:formatCode>
                <c:ptCount val="12"/>
                <c:pt idx="0">
                  <c:v>22</c:v>
                </c:pt>
                <c:pt idx="1">
                  <c:v>17</c:v>
                </c:pt>
                <c:pt idx="2">
                  <c:v>20</c:v>
                </c:pt>
                <c:pt idx="3">
                  <c:v>17</c:v>
                </c:pt>
                <c:pt idx="4">
                  <c:v>17</c:v>
                </c:pt>
                <c:pt idx="5">
                  <c:v>20</c:v>
                </c:pt>
                <c:pt idx="6" formatCode="0">
                  <c:v>16.7</c:v>
                </c:pt>
                <c:pt idx="7" formatCode="0">
                  <c:v>20</c:v>
                </c:pt>
                <c:pt idx="8" formatCode="0">
                  <c:v>18</c:v>
                </c:pt>
                <c:pt idx="9" formatCode="0">
                  <c:v>17</c:v>
                </c:pt>
                <c:pt idx="10" formatCode="0">
                  <c:v>17</c:v>
                </c:pt>
                <c:pt idx="11" formatCode="0">
                  <c:v>19</c:v>
                </c:pt>
              </c:numCache>
            </c:numRef>
          </c:val>
          <c:extLst>
            <c:ext xmlns:c16="http://schemas.microsoft.com/office/drawing/2014/chart" uri="{C3380CC4-5D6E-409C-BE32-E72D297353CC}">
              <c16:uniqueId val="{00000000-5E6E-4EE7-A182-1960CA9CCE63}"/>
            </c:ext>
          </c:extLst>
        </c:ser>
        <c:ser>
          <c:idx val="1"/>
          <c:order val="1"/>
          <c:tx>
            <c:strRef>
              <c:f>'7B'!$V$13</c:f>
              <c:strCache>
                <c:ptCount val="1"/>
                <c:pt idx="0">
                  <c:v>fetma</c:v>
                </c:pt>
              </c:strCache>
            </c:strRef>
          </c:tx>
          <c:spPr>
            <a:solidFill>
              <a:schemeClr val="accent2">
                <a:lumMod val="60000"/>
                <a:lumOff val="40000"/>
              </a:schemeClr>
            </a:solidFill>
          </c:spPr>
          <c:invertIfNegative val="0"/>
          <c:cat>
            <c:numRef>
              <c:f>'7B'!$W$11:$AH$11</c:f>
              <c:numCache>
                <c:formatCode>General</c:formatCode>
                <c:ptCount val="12"/>
                <c:pt idx="0">
                  <c:v>2010</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'7B'!$W$13:$AH$13</c:f>
              <c:numCache>
                <c:formatCode>0</c:formatCode>
                <c:ptCount val="12"/>
                <c:pt idx="0">
                  <c:v>8</c:v>
                </c:pt>
                <c:pt idx="1">
                  <c:v>6</c:v>
                </c:pt>
                <c:pt idx="2">
                  <c:v>6</c:v>
                </c:pt>
                <c:pt idx="3" formatCode="General">
                  <c:v>5</c:v>
                </c:pt>
                <c:pt idx="4" formatCode="General">
                  <c:v>7</c:v>
                </c:pt>
                <c:pt idx="5" formatCode="General">
                  <c:v>6</c:v>
                </c:pt>
                <c:pt idx="6">
                  <c:v>5.4</c:v>
                </c:pt>
                <c:pt idx="7">
                  <c:v>3</c:v>
                </c:pt>
                <c:pt idx="8">
                  <c:v>7</c:v>
                </c:pt>
                <c:pt idx="9">
                  <c:v>5</c:v>
                </c:pt>
                <c:pt idx="10">
                  <c:v>4</c:v>
                </c:pt>
                <c:pt idx="11">
                  <c:v>3</c:v>
                </c:pt>
              </c:numCache>
            </c:numRef>
          </c:val>
          <c:extLst>
            <c:ext xmlns:c16="http://schemas.microsoft.com/office/drawing/2014/chart" uri="{C3380CC4-5D6E-409C-BE32-E72D297353CC}">
              <c16:uniqueId val="{00000001-5E6E-4EE7-A182-1960CA9CCE63}"/>
            </c:ext>
          </c:extLst>
        </c:ser>
        <c:dLbls>
          <c:showLegendKey val="0"/>
          <c:showVal val="0"/>
          <c:showCatName val="0"/>
          <c:showSerName val="0"/>
          <c:showPercent val="0"/>
          <c:showBubbleSize val="0"/>
        </c:dLbls>
        <c:gapWidth val="95"/>
        <c:overlap val="100"/>
        <c:axId val="186310656"/>
        <c:axId val="186312192"/>
      </c:barChart>
      <c:catAx>
        <c:axId val="186310656"/>
        <c:scaling>
          <c:orientation val="minMax"/>
        </c:scaling>
        <c:delete val="0"/>
        <c:axPos val="b"/>
        <c:numFmt formatCode="General" sourceLinked="1"/>
        <c:majorTickMark val="none"/>
        <c:minorTickMark val="none"/>
        <c:tickLblPos val="nextTo"/>
        <c:crossAx val="186312192"/>
        <c:crosses val="autoZero"/>
        <c:auto val="1"/>
        <c:lblAlgn val="ctr"/>
        <c:lblOffset val="100"/>
        <c:noMultiLvlLbl val="0"/>
      </c:catAx>
      <c:valAx>
        <c:axId val="186312192"/>
        <c:scaling>
          <c:orientation val="minMax"/>
          <c:max val="50"/>
        </c:scaling>
        <c:delete val="0"/>
        <c:axPos val="l"/>
        <c:majorGridlines/>
        <c:title>
          <c:tx>
            <c:rich>
              <a:bodyPr/>
              <a:lstStyle/>
              <a:p>
                <a:pPr>
                  <a:defRPr/>
                </a:pPr>
                <a:r>
                  <a:rPr lang="en-US"/>
                  <a:t>andel %</a:t>
                </a:r>
              </a:p>
            </c:rich>
          </c:tx>
          <c:overlay val="0"/>
        </c:title>
        <c:numFmt formatCode="General" sourceLinked="1"/>
        <c:majorTickMark val="none"/>
        <c:minorTickMark val="none"/>
        <c:tickLblPos val="nextTo"/>
        <c:crossAx val="186310656"/>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577" l="0.70000000000000062" r="0.70000000000000062" t="0.750000000000005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baseline="0">
                <a:effectLst/>
              </a:rPr>
              <a:t>Poäng mellan 0-100 på index för medborgarinflytande i medborgarundersökning</a:t>
            </a:r>
            <a:endParaRPr lang="sv-SE"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bar"/>
        <c:grouping val="clustered"/>
        <c:varyColors val="0"/>
        <c:ser>
          <c:idx val="0"/>
          <c:order val="0"/>
          <c:spPr>
            <a:solidFill>
              <a:schemeClr val="accent1"/>
            </a:solidFill>
            <a:ln>
              <a:noFill/>
            </a:ln>
            <a:effectLst/>
          </c:spPr>
          <c:invertIfNegative val="0"/>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D-FFA5-49B5-AB86-B13A667F94F8}"/>
              </c:ext>
            </c:extLst>
          </c:dPt>
          <c:dPt>
            <c:idx val="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3-FFA5-49B5-AB86-B13A667F94F8}"/>
              </c:ext>
            </c:extLst>
          </c:dPt>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E-FFA5-49B5-AB86-B13A667F94F8}"/>
              </c:ext>
            </c:extLst>
          </c:dPt>
          <c:cat>
            <c:strRef>
              <c:f>'14'!$B$5:$B$13</c:f>
              <c:strCache>
                <c:ptCount val="9"/>
                <c:pt idx="0">
                  <c:v>Män</c:v>
                </c:pt>
                <c:pt idx="1">
                  <c:v>Kvinnor</c:v>
                </c:pt>
                <c:pt idx="2">
                  <c:v>Totalt</c:v>
                </c:pt>
                <c:pt idx="3">
                  <c:v>Deltagande kommuner </c:v>
                </c:pt>
                <c:pt idx="5">
                  <c:v>Män</c:v>
                </c:pt>
                <c:pt idx="6">
                  <c:v>Kvinnor</c:v>
                </c:pt>
                <c:pt idx="7">
                  <c:v>Totalt</c:v>
                </c:pt>
                <c:pt idx="8">
                  <c:v>Gotland</c:v>
                </c:pt>
              </c:strCache>
            </c:strRef>
          </c:cat>
          <c:val>
            <c:numRef>
              <c:f>'14'!$C$5:$C$13</c:f>
              <c:numCache>
                <c:formatCode>#,##0</c:formatCode>
                <c:ptCount val="9"/>
                <c:pt idx="0">
                  <c:v>39</c:v>
                </c:pt>
                <c:pt idx="1">
                  <c:v>40</c:v>
                </c:pt>
                <c:pt idx="2">
                  <c:v>40</c:v>
                </c:pt>
                <c:pt idx="5">
                  <c:v>35</c:v>
                </c:pt>
                <c:pt idx="6">
                  <c:v>37</c:v>
                </c:pt>
                <c:pt idx="7">
                  <c:v>36</c:v>
                </c:pt>
              </c:numCache>
            </c:numRef>
          </c:val>
          <c:extLst>
            <c:ext xmlns:c16="http://schemas.microsoft.com/office/drawing/2014/chart" uri="{C3380CC4-5D6E-409C-BE32-E72D297353CC}">
              <c16:uniqueId val="{00000000-FFA5-49B5-AB86-B13A667F94F8}"/>
            </c:ext>
          </c:extLst>
        </c:ser>
        <c:dLbls>
          <c:showLegendKey val="0"/>
          <c:showVal val="0"/>
          <c:showCatName val="0"/>
          <c:showSerName val="0"/>
          <c:showPercent val="0"/>
          <c:showBubbleSize val="0"/>
        </c:dLbls>
        <c:gapWidth val="182"/>
        <c:axId val="655199344"/>
        <c:axId val="655197376"/>
      </c:barChart>
      <c:catAx>
        <c:axId val="655199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55197376"/>
        <c:crosses val="autoZero"/>
        <c:auto val="1"/>
        <c:lblAlgn val="ctr"/>
        <c:lblOffset val="100"/>
        <c:noMultiLvlLbl val="0"/>
      </c:catAx>
      <c:valAx>
        <c:axId val="655197376"/>
        <c:scaling>
          <c:orientation val="minMax"/>
          <c:max val="100"/>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55199344"/>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Poäng</a:t>
            </a:r>
            <a:r>
              <a:rPr lang="sv-SE" baseline="0"/>
              <a:t> mellan 0-100 på index för medborgarinflytande i medborgarundersökning</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'14utv'!$B$8</c:f>
              <c:strCache>
                <c:ptCount val="1"/>
                <c:pt idx="0">
                  <c:v>Gotland</c:v>
                </c:pt>
              </c:strCache>
            </c:strRef>
          </c:tx>
          <c:spPr>
            <a:ln w="28575" cap="rnd">
              <a:solidFill>
                <a:schemeClr val="accent1"/>
              </a:solidFill>
              <a:round/>
            </a:ln>
            <a:effectLst/>
          </c:spPr>
          <c:marker>
            <c:symbol val="none"/>
          </c:marker>
          <c:cat>
            <c:numRef>
              <c:f>'14utv'!$C$7:$R$7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'14utv'!$C$8:$R$8</c:f>
              <c:numCache>
                <c:formatCode>0</c:formatCode>
                <c:ptCount val="16"/>
                <c:pt idx="0">
                  <c:v>32</c:v>
                </c:pt>
                <c:pt idx="1">
                  <c:v>37</c:v>
                </c:pt>
                <c:pt idx="2">
                  <c:v>37</c:v>
                </c:pt>
                <c:pt idx="3">
                  <c:v>36</c:v>
                </c:pt>
                <c:pt idx="4">
                  <c:v>34</c:v>
                </c:pt>
                <c:pt idx="5">
                  <c:v>38</c:v>
                </c:pt>
                <c:pt idx="6">
                  <c:v>34</c:v>
                </c:pt>
                <c:pt idx="7">
                  <c:v>33</c:v>
                </c:pt>
                <c:pt idx="8">
                  <c:v>32</c:v>
                </c:pt>
                <c:pt idx="9">
                  <c:v>36</c:v>
                </c:pt>
                <c:pt idx="10">
                  <c:v>33</c:v>
                </c:pt>
                <c:pt idx="11">
                  <c:v>31</c:v>
                </c:pt>
                <c:pt idx="12">
                  <c:v>36</c:v>
                </c:pt>
                <c:pt idx="13">
                  <c:v>40</c:v>
                </c:pt>
                <c:pt idx="14">
                  <c:v>38</c:v>
                </c:pt>
                <c:pt idx="15">
                  <c:v>36</c:v>
                </c:pt>
              </c:numCache>
            </c:numRef>
          </c:val>
          <c:smooth val="0"/>
          <c:extLst>
            <c:ext xmlns:c16="http://schemas.microsoft.com/office/drawing/2014/chart" uri="{C3380CC4-5D6E-409C-BE32-E72D297353CC}">
              <c16:uniqueId val="{00000000-B6A6-461F-A310-C7A045AF7D70}"/>
            </c:ext>
          </c:extLst>
        </c:ser>
        <c:ser>
          <c:idx val="1"/>
          <c:order val="1"/>
          <c:tx>
            <c:strRef>
              <c:f>'14utv'!$B$9</c:f>
              <c:strCache>
                <c:ptCount val="1"/>
                <c:pt idx="0">
                  <c:v>Deltagande kommuner</c:v>
                </c:pt>
              </c:strCache>
            </c:strRef>
          </c:tx>
          <c:spPr>
            <a:ln w="28575" cap="rnd">
              <a:solidFill>
                <a:schemeClr val="tx1"/>
              </a:solidFill>
              <a:round/>
            </a:ln>
            <a:effectLst/>
          </c:spPr>
          <c:marker>
            <c:symbol val="none"/>
          </c:marker>
          <c:cat>
            <c:numRef>
              <c:f>'14utv'!$C$7:$R$7</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'14utv'!$C$9:$R$9</c:f>
              <c:numCache>
                <c:formatCode>0</c:formatCode>
                <c:ptCount val="16"/>
                <c:pt idx="0">
                  <c:v>42</c:v>
                </c:pt>
                <c:pt idx="1">
                  <c:v>41</c:v>
                </c:pt>
                <c:pt idx="2">
                  <c:v>41</c:v>
                </c:pt>
                <c:pt idx="3">
                  <c:v>41</c:v>
                </c:pt>
                <c:pt idx="4">
                  <c:v>40</c:v>
                </c:pt>
                <c:pt idx="5">
                  <c:v>42</c:v>
                </c:pt>
                <c:pt idx="6">
                  <c:v>41</c:v>
                </c:pt>
                <c:pt idx="7">
                  <c:v>39</c:v>
                </c:pt>
                <c:pt idx="8">
                  <c:v>39</c:v>
                </c:pt>
                <c:pt idx="9">
                  <c:v>41</c:v>
                </c:pt>
                <c:pt idx="10">
                  <c:v>40</c:v>
                </c:pt>
                <c:pt idx="11">
                  <c:v>40</c:v>
                </c:pt>
                <c:pt idx="12">
                  <c:v>40</c:v>
                </c:pt>
                <c:pt idx="13">
                  <c:v>42</c:v>
                </c:pt>
                <c:pt idx="14">
                  <c:v>39</c:v>
                </c:pt>
                <c:pt idx="15">
                  <c:v>40</c:v>
                </c:pt>
              </c:numCache>
            </c:numRef>
          </c:val>
          <c:smooth val="0"/>
          <c:extLst>
            <c:ext xmlns:c16="http://schemas.microsoft.com/office/drawing/2014/chart" uri="{C3380CC4-5D6E-409C-BE32-E72D297353CC}">
              <c16:uniqueId val="{00000001-B6A6-461F-A310-C7A045AF7D70}"/>
            </c:ext>
          </c:extLst>
        </c:ser>
        <c:dLbls>
          <c:showLegendKey val="0"/>
          <c:showVal val="0"/>
          <c:showCatName val="0"/>
          <c:showSerName val="0"/>
          <c:showPercent val="0"/>
          <c:showBubbleSize val="0"/>
        </c:dLbls>
        <c:smooth val="0"/>
        <c:axId val="655224928"/>
        <c:axId val="655214760"/>
      </c:lineChart>
      <c:catAx>
        <c:axId val="6552249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55214760"/>
        <c:crosses val="autoZero"/>
        <c:auto val="1"/>
        <c:lblAlgn val="ctr"/>
        <c:lblOffset val="100"/>
        <c:noMultiLvlLbl val="0"/>
      </c:catAx>
      <c:valAx>
        <c:axId val="655214760"/>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55224928"/>
        <c:crosses val="autoZero"/>
        <c:crossBetween val="between"/>
      </c:valAx>
      <c:spPr>
        <a:noFill/>
        <a:ln>
          <a:noFill/>
        </a:ln>
        <a:effectLst/>
      </c:spPr>
    </c:plotArea>
    <c:legend>
      <c:legendPos val="b"/>
      <c:layout>
        <c:manualLayout>
          <c:xMode val="edge"/>
          <c:yMode val="edge"/>
          <c:x val="0.23084098862642169"/>
          <c:y val="0.89409667541557303"/>
          <c:w val="0.53831780402449692"/>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62488653994912"/>
          <c:y val="2.8112449799196786E-2"/>
          <c:w val="0.83738874208015313"/>
          <c:h val="0.8104487240299781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20EC-411D-99F7-C14798CDAFC0}"/>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20EC-411D-99F7-C14798CDAFC0}"/>
              </c:ext>
            </c:extLst>
          </c:dPt>
          <c:dPt>
            <c:idx val="2"/>
            <c:invertIfNegative val="0"/>
            <c:bubble3D val="0"/>
            <c:spPr>
              <a:solidFill>
                <a:schemeClr val="bg1">
                  <a:lumMod val="50000"/>
                </a:schemeClr>
              </a:solidFill>
              <a:ln>
                <a:noFill/>
              </a:ln>
              <a:effectLst/>
            </c:spPr>
            <c:extLst>
              <c:ext xmlns:c16="http://schemas.microsoft.com/office/drawing/2014/chart" uri="{C3380CC4-5D6E-409C-BE32-E72D297353CC}">
                <c16:uniqueId val="{00000005-20EC-411D-99F7-C14798CDAFC0}"/>
              </c:ext>
            </c:extLst>
          </c:dPt>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7-20EC-411D-99F7-C14798CDAFC0}"/>
              </c:ext>
            </c:extLst>
          </c:dPt>
          <c:dPt>
            <c:idx val="4"/>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9-20EC-411D-99F7-C14798CDAFC0}"/>
              </c:ext>
            </c:extLst>
          </c:dPt>
          <c:dPt>
            <c:idx val="5"/>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B-20EC-411D-99F7-C14798CDAFC0}"/>
              </c:ext>
            </c:extLst>
          </c:dPt>
          <c:dPt>
            <c:idx val="6"/>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D-20EC-411D-99F7-C14798CDAFC0}"/>
              </c:ext>
            </c:extLst>
          </c:dPt>
          <c:dPt>
            <c:idx val="7"/>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F-20EC-411D-99F7-C14798CDAFC0}"/>
              </c:ext>
            </c:extLst>
          </c:dPt>
          <c:dPt>
            <c:idx val="8"/>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1-20EC-411D-99F7-C14798CDAFC0}"/>
              </c:ext>
            </c:extLst>
          </c:dPt>
          <c:dPt>
            <c:idx val="9"/>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3-20EC-411D-99F7-C14798CDAFC0}"/>
              </c:ext>
            </c:extLst>
          </c:dPt>
          <c:dPt>
            <c:idx val="1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5-20EC-411D-99F7-C14798CDAFC0}"/>
              </c:ext>
            </c:extLst>
          </c:dPt>
          <c:dPt>
            <c:idx val="11"/>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7-20EC-411D-99F7-C14798CDAFC0}"/>
              </c:ext>
            </c:extLst>
          </c:dPt>
          <c:dPt>
            <c:idx val="12"/>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9-20EC-411D-99F7-C14798CDAFC0}"/>
              </c:ext>
            </c:extLst>
          </c:dPt>
          <c:cat>
            <c:strRef>
              <c:f>'16'!$B$5:$B$12</c:f>
              <c:strCache>
                <c:ptCount val="8"/>
                <c:pt idx="0">
                  <c:v>Pojkar</c:v>
                </c:pt>
                <c:pt idx="1">
                  <c:v>Flickor</c:v>
                </c:pt>
                <c:pt idx="2">
                  <c:v>Totalt</c:v>
                </c:pt>
                <c:pt idx="3">
                  <c:v>Riket</c:v>
                </c:pt>
                <c:pt idx="4">
                  <c:v>Pojkar</c:v>
                </c:pt>
                <c:pt idx="5">
                  <c:v>Flickor</c:v>
                </c:pt>
                <c:pt idx="6">
                  <c:v>Totalt</c:v>
                </c:pt>
                <c:pt idx="7">
                  <c:v>Gotland</c:v>
                </c:pt>
              </c:strCache>
            </c:strRef>
          </c:cat>
          <c:val>
            <c:numRef>
              <c:f>'16'!$C$5:$C$12</c:f>
              <c:numCache>
                <c:formatCode>#,##0</c:formatCode>
                <c:ptCount val="8"/>
                <c:pt idx="0">
                  <c:v>83</c:v>
                </c:pt>
                <c:pt idx="1">
                  <c:v>84</c:v>
                </c:pt>
                <c:pt idx="2">
                  <c:v>84</c:v>
                </c:pt>
                <c:pt idx="4">
                  <c:v>84</c:v>
                </c:pt>
                <c:pt idx="5">
                  <c:v>86</c:v>
                </c:pt>
                <c:pt idx="6">
                  <c:v>85</c:v>
                </c:pt>
              </c:numCache>
            </c:numRef>
          </c:val>
          <c:extLst>
            <c:ext xmlns:c16="http://schemas.microsoft.com/office/drawing/2014/chart" uri="{C3380CC4-5D6E-409C-BE32-E72D297353CC}">
              <c16:uniqueId val="{0000001A-20EC-411D-99F7-C14798CDAFC0}"/>
            </c:ext>
          </c:extLst>
        </c:ser>
        <c:dLbls>
          <c:showLegendKey val="0"/>
          <c:showVal val="0"/>
          <c:showCatName val="0"/>
          <c:showSerName val="0"/>
          <c:showPercent val="0"/>
          <c:showBubbleSize val="0"/>
        </c:dLbls>
        <c:gapWidth val="130"/>
        <c:axId val="443659904"/>
        <c:axId val="443663184"/>
      </c:barChart>
      <c:catAx>
        <c:axId val="443659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3663184"/>
        <c:crosses val="autoZero"/>
        <c:auto val="1"/>
        <c:lblAlgn val="ctr"/>
        <c:lblOffset val="100"/>
        <c:noMultiLvlLbl val="0"/>
      </c:catAx>
      <c:valAx>
        <c:axId val="443663184"/>
        <c:scaling>
          <c:orientation val="minMax"/>
          <c:max val="100"/>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3659904"/>
        <c:crosses val="autoZero"/>
        <c:crossBetween val="between"/>
        <c:majorUnit val="5"/>
      </c:valAx>
      <c:spPr>
        <a:noFill/>
        <a:ln w="9525">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4397644502273"/>
          <c:y val="3.2128514056224897E-2"/>
          <c:w val="0.66021668075136264"/>
          <c:h val="0.8104487240299781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416F-4457-B8D6-7F18EA9355E9}"/>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416F-4457-B8D6-7F18EA9355E9}"/>
              </c:ext>
            </c:extLst>
          </c:dPt>
          <c:dPt>
            <c:idx val="2"/>
            <c:invertIfNegative val="0"/>
            <c:bubble3D val="0"/>
            <c:spPr>
              <a:solidFill>
                <a:schemeClr val="bg1">
                  <a:lumMod val="50000"/>
                </a:schemeClr>
              </a:solidFill>
              <a:ln>
                <a:noFill/>
              </a:ln>
              <a:effectLst/>
            </c:spPr>
            <c:extLst>
              <c:ext xmlns:c16="http://schemas.microsoft.com/office/drawing/2014/chart" uri="{C3380CC4-5D6E-409C-BE32-E72D297353CC}">
                <c16:uniqueId val="{00000005-416F-4457-B8D6-7F18EA9355E9}"/>
              </c:ext>
            </c:extLst>
          </c:dPt>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7-416F-4457-B8D6-7F18EA9355E9}"/>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9-416F-4457-B8D6-7F18EA9355E9}"/>
              </c:ext>
            </c:extLst>
          </c:dPt>
          <c:dPt>
            <c:idx val="5"/>
            <c:invertIfNegative val="0"/>
            <c:bubble3D val="0"/>
            <c:spPr>
              <a:solidFill>
                <a:schemeClr val="bg1">
                  <a:lumMod val="50000"/>
                </a:schemeClr>
              </a:solidFill>
              <a:ln>
                <a:noFill/>
              </a:ln>
              <a:effectLst/>
            </c:spPr>
            <c:extLst>
              <c:ext xmlns:c16="http://schemas.microsoft.com/office/drawing/2014/chart" uri="{C3380CC4-5D6E-409C-BE32-E72D297353CC}">
                <c16:uniqueId val="{0000000B-416F-4457-B8D6-7F18EA9355E9}"/>
              </c:ext>
            </c:extLst>
          </c:dPt>
          <c:dPt>
            <c:idx val="6"/>
            <c:invertIfNegative val="0"/>
            <c:bubble3D val="0"/>
            <c:spPr>
              <a:solidFill>
                <a:schemeClr val="tx2">
                  <a:lumMod val="40000"/>
                  <a:lumOff val="60000"/>
                </a:schemeClr>
              </a:solidFill>
              <a:ln>
                <a:solidFill>
                  <a:schemeClr val="tx2">
                    <a:lumMod val="40000"/>
                    <a:lumOff val="60000"/>
                  </a:schemeClr>
                </a:solidFill>
              </a:ln>
              <a:effectLst/>
            </c:spPr>
            <c:extLst>
              <c:ext xmlns:c16="http://schemas.microsoft.com/office/drawing/2014/chart" uri="{C3380CC4-5D6E-409C-BE32-E72D297353CC}">
                <c16:uniqueId val="{0000000D-416F-4457-B8D6-7F18EA9355E9}"/>
              </c:ext>
            </c:extLst>
          </c:dPt>
          <c:dPt>
            <c:idx val="7"/>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F-416F-4457-B8D6-7F18EA9355E9}"/>
              </c:ext>
            </c:extLst>
          </c:dPt>
          <c:dPt>
            <c:idx val="8"/>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1-416F-4457-B8D6-7F18EA9355E9}"/>
              </c:ext>
            </c:extLst>
          </c:dPt>
          <c:dPt>
            <c:idx val="9"/>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3-416F-4457-B8D6-7F18EA9355E9}"/>
              </c:ext>
            </c:extLst>
          </c:dPt>
          <c:dPt>
            <c:idx val="1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5-416F-4457-B8D6-7F18EA9355E9}"/>
              </c:ext>
            </c:extLst>
          </c:dPt>
          <c:dPt>
            <c:idx val="11"/>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7-416F-4457-B8D6-7F18EA9355E9}"/>
              </c:ext>
            </c:extLst>
          </c:dPt>
          <c:dPt>
            <c:idx val="12"/>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9-416F-4457-B8D6-7F18EA9355E9}"/>
              </c:ext>
            </c:extLst>
          </c:dPt>
          <c:cat>
            <c:strRef>
              <c:f>'16A'!$B$6:$B$17</c:f>
              <c:strCache>
                <c:ptCount val="12"/>
                <c:pt idx="0">
                  <c:v>Yrkesprogram</c:v>
                </c:pt>
                <c:pt idx="1">
                  <c:v>Högskoleförberedande program</c:v>
                </c:pt>
                <c:pt idx="2">
                  <c:v>Män</c:v>
                </c:pt>
                <c:pt idx="3">
                  <c:v>Kvinnor</c:v>
                </c:pt>
                <c:pt idx="4">
                  <c:v>Totalt</c:v>
                </c:pt>
                <c:pt idx="5">
                  <c:v>Riket</c:v>
                </c:pt>
                <c:pt idx="6">
                  <c:v>Yrkesprogram</c:v>
                </c:pt>
                <c:pt idx="7">
                  <c:v>Högskoleförberedande program</c:v>
                </c:pt>
                <c:pt idx="8">
                  <c:v>Män</c:v>
                </c:pt>
                <c:pt idx="9">
                  <c:v>Kvinnor</c:v>
                </c:pt>
                <c:pt idx="10">
                  <c:v>Totalt</c:v>
                </c:pt>
                <c:pt idx="11">
                  <c:v>Gotland</c:v>
                </c:pt>
              </c:strCache>
            </c:strRef>
          </c:cat>
          <c:val>
            <c:numRef>
              <c:f>'16A'!$C$6:$C$17</c:f>
              <c:numCache>
                <c:formatCode>General</c:formatCode>
                <c:ptCount val="12"/>
                <c:pt idx="0">
                  <c:v>80</c:v>
                </c:pt>
                <c:pt idx="1">
                  <c:v>84</c:v>
                </c:pt>
                <c:pt idx="2">
                  <c:v>69</c:v>
                </c:pt>
                <c:pt idx="3">
                  <c:v>75</c:v>
                </c:pt>
                <c:pt idx="4">
                  <c:v>72</c:v>
                </c:pt>
                <c:pt idx="6">
                  <c:v>76</c:v>
                </c:pt>
                <c:pt idx="7">
                  <c:v>78</c:v>
                </c:pt>
                <c:pt idx="8">
                  <c:v>62</c:v>
                </c:pt>
                <c:pt idx="9">
                  <c:v>73</c:v>
                </c:pt>
                <c:pt idx="10">
                  <c:v>67</c:v>
                </c:pt>
              </c:numCache>
            </c:numRef>
          </c:val>
          <c:extLst>
            <c:ext xmlns:c16="http://schemas.microsoft.com/office/drawing/2014/chart" uri="{C3380CC4-5D6E-409C-BE32-E72D297353CC}">
              <c16:uniqueId val="{0000001A-416F-4457-B8D6-7F18EA9355E9}"/>
            </c:ext>
          </c:extLst>
        </c:ser>
        <c:dLbls>
          <c:showLegendKey val="0"/>
          <c:showVal val="0"/>
          <c:showCatName val="0"/>
          <c:showSerName val="0"/>
          <c:showPercent val="0"/>
          <c:showBubbleSize val="0"/>
        </c:dLbls>
        <c:gapWidth val="130"/>
        <c:axId val="443659904"/>
        <c:axId val="443663184"/>
      </c:barChart>
      <c:catAx>
        <c:axId val="443659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3663184"/>
        <c:crosses val="autoZero"/>
        <c:auto val="1"/>
        <c:lblAlgn val="ctr"/>
        <c:lblOffset val="100"/>
        <c:noMultiLvlLbl val="0"/>
      </c:catAx>
      <c:valAx>
        <c:axId val="443663184"/>
        <c:scaling>
          <c:orientation val="minMax"/>
          <c:max val="10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3659904"/>
        <c:crosses val="autoZero"/>
        <c:crossBetween val="between"/>
        <c:majorUnit val="10"/>
      </c:valAx>
      <c:spPr>
        <a:noFill/>
        <a:ln w="12700">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942556797095418"/>
          <c:y val="3.2128514056224897E-2"/>
          <c:w val="0.63523087723063565"/>
          <c:h val="0.8104487240299781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F221-4780-BDF7-86A75C298561}"/>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F221-4780-BDF7-86A75C298561}"/>
              </c:ext>
            </c:extLst>
          </c:dPt>
          <c:dPt>
            <c:idx val="2"/>
            <c:invertIfNegative val="0"/>
            <c:bubble3D val="0"/>
            <c:spPr>
              <a:solidFill>
                <a:schemeClr val="bg1">
                  <a:lumMod val="50000"/>
                </a:schemeClr>
              </a:solidFill>
              <a:ln>
                <a:noFill/>
              </a:ln>
              <a:effectLst/>
            </c:spPr>
            <c:extLst>
              <c:ext xmlns:c16="http://schemas.microsoft.com/office/drawing/2014/chart" uri="{C3380CC4-5D6E-409C-BE32-E72D297353CC}">
                <c16:uniqueId val="{00000005-F221-4780-BDF7-86A75C298561}"/>
              </c:ext>
            </c:extLst>
          </c:dPt>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7-F221-4780-BDF7-86A75C298561}"/>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9-F221-4780-BDF7-86A75C298561}"/>
              </c:ext>
            </c:extLst>
          </c:dPt>
          <c:dPt>
            <c:idx val="5"/>
            <c:invertIfNegative val="0"/>
            <c:bubble3D val="0"/>
            <c:spPr>
              <a:solidFill>
                <a:schemeClr val="bg1">
                  <a:lumMod val="50000"/>
                </a:schemeClr>
              </a:solidFill>
              <a:ln>
                <a:noFill/>
              </a:ln>
              <a:effectLst/>
            </c:spPr>
            <c:extLst>
              <c:ext xmlns:c16="http://schemas.microsoft.com/office/drawing/2014/chart" uri="{C3380CC4-5D6E-409C-BE32-E72D297353CC}">
                <c16:uniqueId val="{0000000B-F221-4780-BDF7-86A75C298561}"/>
              </c:ext>
            </c:extLst>
          </c:dPt>
          <c:dPt>
            <c:idx val="6"/>
            <c:invertIfNegative val="0"/>
            <c:bubble3D val="0"/>
            <c:spPr>
              <a:solidFill>
                <a:schemeClr val="tx2">
                  <a:lumMod val="40000"/>
                  <a:lumOff val="60000"/>
                </a:schemeClr>
              </a:solidFill>
              <a:ln>
                <a:solidFill>
                  <a:schemeClr val="tx2">
                    <a:lumMod val="40000"/>
                    <a:lumOff val="60000"/>
                  </a:schemeClr>
                </a:solidFill>
              </a:ln>
              <a:effectLst/>
            </c:spPr>
            <c:extLst>
              <c:ext xmlns:c16="http://schemas.microsoft.com/office/drawing/2014/chart" uri="{C3380CC4-5D6E-409C-BE32-E72D297353CC}">
                <c16:uniqueId val="{0000000D-F221-4780-BDF7-86A75C298561}"/>
              </c:ext>
            </c:extLst>
          </c:dPt>
          <c:dPt>
            <c:idx val="7"/>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F-F221-4780-BDF7-86A75C298561}"/>
              </c:ext>
            </c:extLst>
          </c:dPt>
          <c:dPt>
            <c:idx val="8"/>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1-F221-4780-BDF7-86A75C298561}"/>
              </c:ext>
            </c:extLst>
          </c:dPt>
          <c:dPt>
            <c:idx val="9"/>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3-F221-4780-BDF7-86A75C298561}"/>
              </c:ext>
            </c:extLst>
          </c:dPt>
          <c:dPt>
            <c:idx val="1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5-F221-4780-BDF7-86A75C298561}"/>
              </c:ext>
            </c:extLst>
          </c:dPt>
          <c:dPt>
            <c:idx val="11"/>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7-F221-4780-BDF7-86A75C298561}"/>
              </c:ext>
            </c:extLst>
          </c:dPt>
          <c:dPt>
            <c:idx val="12"/>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9-F221-4780-BDF7-86A75C298561}"/>
              </c:ext>
            </c:extLst>
          </c:dPt>
          <c:cat>
            <c:strRef>
              <c:f>'[1]4.3'!$A$24:$A$35</c:f>
              <c:strCache>
                <c:ptCount val="12"/>
                <c:pt idx="0">
                  <c:v>Yrkesprogram</c:v>
                </c:pt>
                <c:pt idx="1">
                  <c:v>Högskoleförberedande program</c:v>
                </c:pt>
                <c:pt idx="2">
                  <c:v>Män</c:v>
                </c:pt>
                <c:pt idx="3">
                  <c:v>Kvinnor</c:v>
                </c:pt>
                <c:pt idx="4">
                  <c:v>Totalt</c:v>
                </c:pt>
                <c:pt idx="5">
                  <c:v>Riket</c:v>
                </c:pt>
                <c:pt idx="6">
                  <c:v>Yrkesprogram</c:v>
                </c:pt>
                <c:pt idx="7">
                  <c:v>Högskoleförberedande program</c:v>
                </c:pt>
                <c:pt idx="8">
                  <c:v>Män</c:v>
                </c:pt>
                <c:pt idx="9">
                  <c:v>Kvinnor</c:v>
                </c:pt>
                <c:pt idx="10">
                  <c:v>Totalt</c:v>
                </c:pt>
                <c:pt idx="11">
                  <c:v>Gotland</c:v>
                </c:pt>
              </c:strCache>
            </c:strRef>
          </c:cat>
          <c:val>
            <c:numRef>
              <c:f>'[1]4.3'!$B$24:$B$35</c:f>
              <c:numCache>
                <c:formatCode>General</c:formatCode>
                <c:ptCount val="12"/>
                <c:pt idx="0">
                  <c:v>75.2</c:v>
                </c:pt>
                <c:pt idx="1">
                  <c:v>83.6</c:v>
                </c:pt>
                <c:pt idx="2">
                  <c:v>80.5</c:v>
                </c:pt>
                <c:pt idx="3">
                  <c:v>81</c:v>
                </c:pt>
                <c:pt idx="4">
                  <c:v>80.8</c:v>
                </c:pt>
                <c:pt idx="6">
                  <c:v>70.599999999999994</c:v>
                </c:pt>
                <c:pt idx="7">
                  <c:v>76.7</c:v>
                </c:pt>
                <c:pt idx="8">
                  <c:v>70.8</c:v>
                </c:pt>
                <c:pt idx="9">
                  <c:v>77.400000000000006</c:v>
                </c:pt>
                <c:pt idx="10">
                  <c:v>74.2</c:v>
                </c:pt>
              </c:numCache>
            </c:numRef>
          </c:val>
          <c:extLst>
            <c:ext xmlns:c16="http://schemas.microsoft.com/office/drawing/2014/chart" uri="{C3380CC4-5D6E-409C-BE32-E72D297353CC}">
              <c16:uniqueId val="{0000001A-F221-4780-BDF7-86A75C298561}"/>
            </c:ext>
          </c:extLst>
        </c:ser>
        <c:dLbls>
          <c:showLegendKey val="0"/>
          <c:showVal val="0"/>
          <c:showCatName val="0"/>
          <c:showSerName val="0"/>
          <c:showPercent val="0"/>
          <c:showBubbleSize val="0"/>
        </c:dLbls>
        <c:gapWidth val="130"/>
        <c:axId val="443659904"/>
        <c:axId val="443663184"/>
      </c:barChart>
      <c:catAx>
        <c:axId val="443659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3663184"/>
        <c:crosses val="autoZero"/>
        <c:auto val="1"/>
        <c:lblAlgn val="ctr"/>
        <c:lblOffset val="100"/>
        <c:noMultiLvlLbl val="0"/>
      </c:catAx>
      <c:valAx>
        <c:axId val="443663184"/>
        <c:scaling>
          <c:orientation val="minMax"/>
          <c:max val="10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3659904"/>
        <c:crosses val="autoZero"/>
        <c:crossBetween val="between"/>
        <c:majorUnit val="10"/>
      </c:valAx>
      <c:spPr>
        <a:noFill/>
        <a:ln w="12700">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8195638662714"/>
          <c:y val="3.2128514056224897E-2"/>
          <c:w val="0.84647448881496268"/>
          <c:h val="0.81044872402997814"/>
        </c:manualLayout>
      </c:layout>
      <c:barChart>
        <c:barDir val="bar"/>
        <c:grouping val="clustered"/>
        <c:varyColors val="0"/>
        <c:ser>
          <c:idx val="0"/>
          <c:order val="0"/>
          <c:tx>
            <c:strRef>
              <c:f>'16C'!$C$5</c:f>
              <c:strCache>
                <c:ptCount val="1"/>
              </c:strCache>
            </c:strRef>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09D3-498B-B035-C00F8DDFA8E6}"/>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09D3-498B-B035-C00F8DDFA8E6}"/>
              </c:ext>
            </c:extLst>
          </c:dPt>
          <c:dPt>
            <c:idx val="2"/>
            <c:invertIfNegative val="0"/>
            <c:bubble3D val="0"/>
            <c:spPr>
              <a:solidFill>
                <a:schemeClr val="bg1">
                  <a:lumMod val="50000"/>
                </a:schemeClr>
              </a:solidFill>
              <a:ln>
                <a:noFill/>
              </a:ln>
              <a:effectLst/>
            </c:spPr>
            <c:extLst>
              <c:ext xmlns:c16="http://schemas.microsoft.com/office/drawing/2014/chart" uri="{C3380CC4-5D6E-409C-BE32-E72D297353CC}">
                <c16:uniqueId val="{00000005-09D3-498B-B035-C00F8DDFA8E6}"/>
              </c:ext>
            </c:extLst>
          </c:dPt>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7-09D3-498B-B035-C00F8DDFA8E6}"/>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9-09D3-498B-B035-C00F8DDFA8E6}"/>
              </c:ext>
            </c:extLst>
          </c:dPt>
          <c:dPt>
            <c:idx val="5"/>
            <c:invertIfNegative val="0"/>
            <c:bubble3D val="0"/>
            <c:spPr>
              <a:solidFill>
                <a:schemeClr val="bg1">
                  <a:lumMod val="50000"/>
                </a:schemeClr>
              </a:solidFill>
              <a:ln>
                <a:noFill/>
              </a:ln>
              <a:effectLst/>
            </c:spPr>
            <c:extLst>
              <c:ext xmlns:c16="http://schemas.microsoft.com/office/drawing/2014/chart" uri="{C3380CC4-5D6E-409C-BE32-E72D297353CC}">
                <c16:uniqueId val="{0000000B-09D3-498B-B035-C00F8DDFA8E6}"/>
              </c:ext>
            </c:extLst>
          </c:dPt>
          <c:dPt>
            <c:idx val="6"/>
            <c:invertIfNegative val="0"/>
            <c:bubble3D val="0"/>
            <c:spPr>
              <a:solidFill>
                <a:schemeClr val="tx2">
                  <a:lumMod val="40000"/>
                  <a:lumOff val="60000"/>
                </a:schemeClr>
              </a:solidFill>
              <a:ln>
                <a:solidFill>
                  <a:schemeClr val="tx2">
                    <a:lumMod val="40000"/>
                    <a:lumOff val="60000"/>
                  </a:schemeClr>
                </a:solidFill>
              </a:ln>
              <a:effectLst/>
            </c:spPr>
            <c:extLst>
              <c:ext xmlns:c16="http://schemas.microsoft.com/office/drawing/2014/chart" uri="{C3380CC4-5D6E-409C-BE32-E72D297353CC}">
                <c16:uniqueId val="{0000000D-09D3-498B-B035-C00F8DDFA8E6}"/>
              </c:ext>
            </c:extLst>
          </c:dPt>
          <c:dPt>
            <c:idx val="7"/>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F-09D3-498B-B035-C00F8DDFA8E6}"/>
              </c:ext>
            </c:extLst>
          </c:dPt>
          <c:dPt>
            <c:idx val="8"/>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1-09D3-498B-B035-C00F8DDFA8E6}"/>
              </c:ext>
            </c:extLst>
          </c:dPt>
          <c:dPt>
            <c:idx val="9"/>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3-09D3-498B-B035-C00F8DDFA8E6}"/>
              </c:ext>
            </c:extLst>
          </c:dPt>
          <c:dPt>
            <c:idx val="1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5-09D3-498B-B035-C00F8DDFA8E6}"/>
              </c:ext>
            </c:extLst>
          </c:dPt>
          <c:dPt>
            <c:idx val="11"/>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7-09D3-498B-B035-C00F8DDFA8E6}"/>
              </c:ext>
            </c:extLst>
          </c:dPt>
          <c:dPt>
            <c:idx val="12"/>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9-09D3-498B-B035-C00F8DDFA8E6}"/>
              </c:ext>
            </c:extLst>
          </c:dPt>
          <c:cat>
            <c:strRef>
              <c:f>'16C'!$B$6:$B$17</c:f>
              <c:strCache>
                <c:ptCount val="12"/>
                <c:pt idx="0">
                  <c:v>45-64 år</c:v>
                </c:pt>
                <c:pt idx="1">
                  <c:v>25-44 år</c:v>
                </c:pt>
                <c:pt idx="2">
                  <c:v>Män</c:v>
                </c:pt>
                <c:pt idx="3">
                  <c:v>Kvinnor</c:v>
                </c:pt>
                <c:pt idx="4">
                  <c:v>Totalt </c:v>
                </c:pt>
                <c:pt idx="5">
                  <c:v>Riket</c:v>
                </c:pt>
                <c:pt idx="6">
                  <c:v>45-64 år</c:v>
                </c:pt>
                <c:pt idx="7">
                  <c:v>25-44 år</c:v>
                </c:pt>
                <c:pt idx="8">
                  <c:v>Män</c:v>
                </c:pt>
                <c:pt idx="9">
                  <c:v>Kvinnor</c:v>
                </c:pt>
                <c:pt idx="10">
                  <c:v>Totalt </c:v>
                </c:pt>
                <c:pt idx="11">
                  <c:v>Gotland</c:v>
                </c:pt>
              </c:strCache>
            </c:strRef>
          </c:cat>
          <c:val>
            <c:numRef>
              <c:f>'16C'!$C$6:$C$17</c:f>
              <c:numCache>
                <c:formatCode>0</c:formatCode>
                <c:ptCount val="12"/>
                <c:pt idx="0">
                  <c:v>42</c:v>
                </c:pt>
                <c:pt idx="1">
                  <c:v>50</c:v>
                </c:pt>
                <c:pt idx="2">
                  <c:v>40</c:v>
                </c:pt>
                <c:pt idx="3">
                  <c:v>53</c:v>
                </c:pt>
                <c:pt idx="4">
                  <c:v>46</c:v>
                </c:pt>
                <c:pt idx="6">
                  <c:v>37</c:v>
                </c:pt>
                <c:pt idx="7">
                  <c:v>42</c:v>
                </c:pt>
                <c:pt idx="8">
                  <c:v>31</c:v>
                </c:pt>
                <c:pt idx="9">
                  <c:v>47</c:v>
                </c:pt>
                <c:pt idx="10">
                  <c:v>39</c:v>
                </c:pt>
              </c:numCache>
            </c:numRef>
          </c:val>
          <c:extLst>
            <c:ext xmlns:c16="http://schemas.microsoft.com/office/drawing/2014/chart" uri="{C3380CC4-5D6E-409C-BE32-E72D297353CC}">
              <c16:uniqueId val="{0000001A-09D3-498B-B035-C00F8DDFA8E6}"/>
            </c:ext>
          </c:extLst>
        </c:ser>
        <c:dLbls>
          <c:showLegendKey val="0"/>
          <c:showVal val="0"/>
          <c:showCatName val="0"/>
          <c:showSerName val="0"/>
          <c:showPercent val="0"/>
          <c:showBubbleSize val="0"/>
        </c:dLbls>
        <c:gapWidth val="130"/>
        <c:axId val="443659904"/>
        <c:axId val="443663184"/>
      </c:barChart>
      <c:catAx>
        <c:axId val="443659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3663184"/>
        <c:crosses val="autoZero"/>
        <c:auto val="1"/>
        <c:lblAlgn val="ctr"/>
        <c:lblOffset val="100"/>
        <c:noMultiLvlLbl val="0"/>
      </c:catAx>
      <c:valAx>
        <c:axId val="443663184"/>
        <c:scaling>
          <c:orientation val="minMax"/>
          <c:max val="100"/>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3659904"/>
        <c:crosses val="autoZero"/>
        <c:crossBetween val="between"/>
      </c:valAx>
      <c:spPr>
        <a:noFill/>
        <a:ln w="12700">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'1B'!$A$6</c:f>
              <c:strCache>
                <c:ptCount val="1"/>
                <c:pt idx="0">
                  <c:v>Flickor Gotland</c:v>
                </c:pt>
              </c:strCache>
            </c:strRef>
          </c:tx>
          <c:spPr>
            <a:solidFill>
              <a:schemeClr val="accent3"/>
            </a:solidFill>
          </c:spPr>
          <c:invertIfNegative val="0"/>
          <c:cat>
            <c:strRef>
              <c:f>'1B'!$B$5:$D$5</c:f>
              <c:strCache>
                <c:ptCount val="3"/>
                <c:pt idx="0">
                  <c:v>Nöjd</c:v>
                </c:pt>
                <c:pt idx="1">
                  <c:v>Varken nöjd eller missnöjd</c:v>
                </c:pt>
                <c:pt idx="2">
                  <c:v>Missnöjd</c:v>
                </c:pt>
              </c:strCache>
            </c:strRef>
          </c:cat>
          <c:val>
            <c:numRef>
              <c:f>'1B'!$B$6:$D$6</c:f>
              <c:numCache>
                <c:formatCode>0</c:formatCode>
                <c:ptCount val="3"/>
                <c:pt idx="0">
                  <c:v>55</c:v>
                </c:pt>
                <c:pt idx="1">
                  <c:v>31</c:v>
                </c:pt>
                <c:pt idx="2">
                  <c:v>14</c:v>
                </c:pt>
              </c:numCache>
            </c:numRef>
          </c:val>
          <c:extLst>
            <c:ext xmlns:c16="http://schemas.microsoft.com/office/drawing/2014/chart" uri="{C3380CC4-5D6E-409C-BE32-E72D297353CC}">
              <c16:uniqueId val="{00000000-84F0-431D-A3F9-D62CB07EFA82}"/>
            </c:ext>
          </c:extLst>
        </c:ser>
        <c:ser>
          <c:idx val="1"/>
          <c:order val="1"/>
          <c:tx>
            <c:strRef>
              <c:f>'1B'!$A$7</c:f>
              <c:strCache>
                <c:ptCount val="1"/>
                <c:pt idx="0">
                  <c:v>Flickor Riket</c:v>
                </c:pt>
              </c:strCache>
            </c:strRef>
          </c:tx>
          <c:spPr>
            <a:solidFill>
              <a:schemeClr val="accent3">
                <a:lumMod val="20000"/>
                <a:lumOff val="80000"/>
              </a:schemeClr>
            </a:solidFill>
          </c:spPr>
          <c:invertIfNegative val="0"/>
          <c:cat>
            <c:strRef>
              <c:f>'1B'!$B$5:$D$5</c:f>
              <c:strCache>
                <c:ptCount val="3"/>
                <c:pt idx="0">
                  <c:v>Nöjd</c:v>
                </c:pt>
                <c:pt idx="1">
                  <c:v>Varken nöjd eller missnöjd</c:v>
                </c:pt>
                <c:pt idx="2">
                  <c:v>Missnöjd</c:v>
                </c:pt>
              </c:strCache>
            </c:strRef>
          </c:cat>
          <c:val>
            <c:numRef>
              <c:f>'1B'!$B$7:$D$7</c:f>
              <c:numCache>
                <c:formatCode>0</c:formatCode>
                <c:ptCount val="3"/>
                <c:pt idx="0">
                  <c:v>60</c:v>
                </c:pt>
                <c:pt idx="1">
                  <c:v>26</c:v>
                </c:pt>
                <c:pt idx="2">
                  <c:v>14</c:v>
                </c:pt>
              </c:numCache>
            </c:numRef>
          </c:val>
          <c:extLst>
            <c:ext xmlns:c16="http://schemas.microsoft.com/office/drawing/2014/chart" uri="{C3380CC4-5D6E-409C-BE32-E72D297353CC}">
              <c16:uniqueId val="{00000001-84F0-431D-A3F9-D62CB07EFA82}"/>
            </c:ext>
          </c:extLst>
        </c:ser>
        <c:dLbls>
          <c:showLegendKey val="0"/>
          <c:showVal val="0"/>
          <c:showCatName val="0"/>
          <c:showSerName val="0"/>
          <c:showPercent val="0"/>
          <c:showBubbleSize val="0"/>
        </c:dLbls>
        <c:gapWidth val="150"/>
        <c:axId val="144567296"/>
        <c:axId val="145560320"/>
      </c:barChart>
      <c:catAx>
        <c:axId val="144567296"/>
        <c:scaling>
          <c:orientation val="minMax"/>
        </c:scaling>
        <c:delete val="0"/>
        <c:axPos val="b"/>
        <c:numFmt formatCode="General" sourceLinked="0"/>
        <c:majorTickMark val="out"/>
        <c:minorTickMark val="none"/>
        <c:tickLblPos val="nextTo"/>
        <c:crossAx val="145560320"/>
        <c:crosses val="autoZero"/>
        <c:auto val="1"/>
        <c:lblAlgn val="ctr"/>
        <c:lblOffset val="100"/>
        <c:noMultiLvlLbl val="0"/>
      </c:catAx>
      <c:valAx>
        <c:axId val="145560320"/>
        <c:scaling>
          <c:orientation val="minMax"/>
          <c:max val="100"/>
        </c:scaling>
        <c:delete val="0"/>
        <c:axPos val="l"/>
        <c:majorGridlines/>
        <c:numFmt formatCode="0" sourceLinked="1"/>
        <c:majorTickMark val="out"/>
        <c:minorTickMark val="none"/>
        <c:tickLblPos val="nextTo"/>
        <c:crossAx val="144567296"/>
        <c:crosses val="autoZero"/>
        <c:crossBetween val="between"/>
      </c:valAx>
      <c:dTable>
        <c:showHorzBorder val="1"/>
        <c:showVertBorder val="1"/>
        <c:showOutline val="1"/>
        <c:showKeys val="0"/>
      </c:dTable>
    </c:plotArea>
    <c:legend>
      <c:legendPos val="r"/>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147921496550326E-2"/>
          <c:y val="6.1901889923334036E-2"/>
          <c:w val="0.89730796150481185"/>
          <c:h val="0.45384103582796825"/>
        </c:manualLayout>
      </c:layout>
      <c:lineChart>
        <c:grouping val="standard"/>
        <c:varyColors val="0"/>
        <c:ser>
          <c:idx val="0"/>
          <c:order val="0"/>
          <c:tx>
            <c:strRef>
              <c:f>'16Cutv'!$A$4</c:f>
              <c:strCache>
                <c:ptCount val="1"/>
                <c:pt idx="0">
                  <c:v>Totalt Gotland</c:v>
                </c:pt>
              </c:strCache>
            </c:strRef>
          </c:tx>
          <c:spPr>
            <a:ln w="28575" cap="rnd">
              <a:solidFill>
                <a:schemeClr val="accent1">
                  <a:lumMod val="75000"/>
                </a:schemeClr>
              </a:solidFill>
              <a:round/>
            </a:ln>
            <a:effectLst/>
          </c:spPr>
          <c:marker>
            <c:symbol val="circle"/>
            <c:size val="5"/>
            <c:spPr>
              <a:solidFill>
                <a:schemeClr val="accent1">
                  <a:lumMod val="75000"/>
                </a:schemeClr>
              </a:solidFill>
              <a:ln w="9525">
                <a:solidFill>
                  <a:schemeClr val="accent1"/>
                </a:solidFill>
              </a:ln>
              <a:effectLst/>
            </c:spPr>
          </c:marker>
          <c:cat>
            <c:strRef>
              <c:f>'16Cutv'!$B$3:$L$3</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'16Cutv'!$B$4:$L$4</c:f>
              <c:numCache>
                <c:formatCode>0</c:formatCode>
                <c:ptCount val="11"/>
                <c:pt idx="0">
                  <c:v>32.019826000000002</c:v>
                </c:pt>
                <c:pt idx="1">
                  <c:v>32.526947999999997</c:v>
                </c:pt>
                <c:pt idx="2">
                  <c:v>33.067017999999997</c:v>
                </c:pt>
                <c:pt idx="3">
                  <c:v>33.607402999999998</c:v>
                </c:pt>
                <c:pt idx="4">
                  <c:v>34.002465000000001</c:v>
                </c:pt>
                <c:pt idx="5">
                  <c:v>34.799047000000002</c:v>
                </c:pt>
                <c:pt idx="6">
                  <c:v>35.347673</c:v>
                </c:pt>
                <c:pt idx="7">
                  <c:v>36.183618000000003</c:v>
                </c:pt>
                <c:pt idx="8">
                  <c:v>37.146009999999997</c:v>
                </c:pt>
                <c:pt idx="9">
                  <c:v>38</c:v>
                </c:pt>
                <c:pt idx="10">
                  <c:v>39</c:v>
                </c:pt>
              </c:numCache>
            </c:numRef>
          </c:val>
          <c:smooth val="0"/>
          <c:extLst>
            <c:ext xmlns:c16="http://schemas.microsoft.com/office/drawing/2014/chart" uri="{C3380CC4-5D6E-409C-BE32-E72D297353CC}">
              <c16:uniqueId val="{00000000-8A13-4F3C-B194-87F96F3BF4E8}"/>
            </c:ext>
          </c:extLst>
        </c:ser>
        <c:ser>
          <c:idx val="1"/>
          <c:order val="1"/>
          <c:tx>
            <c:strRef>
              <c:f>'16Cutv'!$A$5</c:f>
              <c:strCache>
                <c:ptCount val="1"/>
                <c:pt idx="0">
                  <c:v>Totalt Riket</c:v>
                </c:pt>
              </c:strCache>
            </c:strRef>
          </c:tx>
          <c:spPr>
            <a:ln w="28575" cap="rnd">
              <a:solidFill>
                <a:schemeClr val="tx2">
                  <a:lumMod val="20000"/>
                  <a:lumOff val="80000"/>
                </a:schemeClr>
              </a:solidFill>
              <a:round/>
            </a:ln>
            <a:effectLst/>
          </c:spPr>
          <c:marker>
            <c:symbol val="circle"/>
            <c:size val="5"/>
            <c:spPr>
              <a:solidFill>
                <a:schemeClr val="tx2">
                  <a:lumMod val="20000"/>
                  <a:lumOff val="80000"/>
                </a:schemeClr>
              </a:solidFill>
              <a:ln w="9525">
                <a:solidFill>
                  <a:schemeClr val="tx2">
                    <a:lumMod val="20000"/>
                    <a:lumOff val="80000"/>
                  </a:schemeClr>
                </a:solidFill>
              </a:ln>
              <a:effectLst/>
            </c:spPr>
          </c:marker>
          <c:cat>
            <c:strRef>
              <c:f>'16Cutv'!$B$3:$L$3</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'16Cutv'!$B$5:$L$5</c:f>
              <c:numCache>
                <c:formatCode>0</c:formatCode>
                <c:ptCount val="11"/>
                <c:pt idx="0">
                  <c:v>40</c:v>
                </c:pt>
                <c:pt idx="1">
                  <c:v>40</c:v>
                </c:pt>
                <c:pt idx="2">
                  <c:v>41</c:v>
                </c:pt>
                <c:pt idx="3">
                  <c:v>42</c:v>
                </c:pt>
                <c:pt idx="4">
                  <c:v>42</c:v>
                </c:pt>
                <c:pt idx="5">
                  <c:v>43</c:v>
                </c:pt>
                <c:pt idx="6">
                  <c:v>43</c:v>
                </c:pt>
                <c:pt idx="7">
                  <c:v>44</c:v>
                </c:pt>
                <c:pt idx="8">
                  <c:v>44</c:v>
                </c:pt>
                <c:pt idx="9">
                  <c:v>45</c:v>
                </c:pt>
                <c:pt idx="10">
                  <c:v>46</c:v>
                </c:pt>
              </c:numCache>
            </c:numRef>
          </c:val>
          <c:smooth val="0"/>
          <c:extLst>
            <c:ext xmlns:c16="http://schemas.microsoft.com/office/drawing/2014/chart" uri="{C3380CC4-5D6E-409C-BE32-E72D297353CC}">
              <c16:uniqueId val="{00000001-8A13-4F3C-B194-87F96F3BF4E8}"/>
            </c:ext>
          </c:extLst>
        </c:ser>
        <c:ser>
          <c:idx val="2"/>
          <c:order val="2"/>
          <c:tx>
            <c:strRef>
              <c:f>'16Cutv'!$A$6</c:f>
              <c:strCache>
                <c:ptCount val="1"/>
                <c:pt idx="0">
                  <c:v>Kvinnor Gotland</c:v>
                </c:pt>
              </c:strCache>
            </c:strRef>
          </c:tx>
          <c:spPr>
            <a:ln w="28575" cap="rnd">
              <a:solidFill>
                <a:schemeClr val="accent1">
                  <a:lumMod val="75000"/>
                </a:schemeClr>
              </a:solidFill>
              <a:round/>
            </a:ln>
            <a:effectLst/>
          </c:spPr>
          <c:marker>
            <c:symbol val="triangle"/>
            <c:size val="5"/>
            <c:spPr>
              <a:solidFill>
                <a:schemeClr val="accent1">
                  <a:lumMod val="75000"/>
                </a:schemeClr>
              </a:solidFill>
              <a:ln w="9525">
                <a:solidFill>
                  <a:schemeClr val="accent1">
                    <a:lumMod val="75000"/>
                  </a:schemeClr>
                </a:solidFill>
              </a:ln>
              <a:effectLst/>
            </c:spPr>
          </c:marker>
          <c:cat>
            <c:strRef>
              <c:f>'16Cutv'!$B$3:$L$3</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'16Cutv'!$B$6:$L$6</c:f>
              <c:numCache>
                <c:formatCode>0</c:formatCode>
                <c:ptCount val="11"/>
                <c:pt idx="0">
                  <c:v>38</c:v>
                </c:pt>
                <c:pt idx="1">
                  <c:v>38</c:v>
                </c:pt>
                <c:pt idx="2">
                  <c:v>39</c:v>
                </c:pt>
                <c:pt idx="3">
                  <c:v>40</c:v>
                </c:pt>
                <c:pt idx="4">
                  <c:v>41</c:v>
                </c:pt>
                <c:pt idx="5">
                  <c:v>42</c:v>
                </c:pt>
                <c:pt idx="6">
                  <c:v>42</c:v>
                </c:pt>
                <c:pt idx="7">
                  <c:v>44</c:v>
                </c:pt>
                <c:pt idx="8">
                  <c:v>45</c:v>
                </c:pt>
                <c:pt idx="9">
                  <c:v>46</c:v>
                </c:pt>
                <c:pt idx="10">
                  <c:v>47</c:v>
                </c:pt>
              </c:numCache>
            </c:numRef>
          </c:val>
          <c:smooth val="0"/>
          <c:extLst>
            <c:ext xmlns:c16="http://schemas.microsoft.com/office/drawing/2014/chart" uri="{C3380CC4-5D6E-409C-BE32-E72D297353CC}">
              <c16:uniqueId val="{00000000-2DD3-4DD6-8D81-F6A1D4B5DAB5}"/>
            </c:ext>
          </c:extLst>
        </c:ser>
        <c:ser>
          <c:idx val="3"/>
          <c:order val="3"/>
          <c:tx>
            <c:strRef>
              <c:f>'16Cutv'!$A$7</c:f>
              <c:strCache>
                <c:ptCount val="1"/>
                <c:pt idx="0">
                  <c:v>Kvinnor Riket </c:v>
                </c:pt>
              </c:strCache>
            </c:strRef>
          </c:tx>
          <c:spPr>
            <a:ln w="28575" cap="rnd">
              <a:solidFill>
                <a:schemeClr val="tx2">
                  <a:lumMod val="20000"/>
                  <a:lumOff val="80000"/>
                </a:schemeClr>
              </a:solidFill>
              <a:round/>
            </a:ln>
            <a:effectLst/>
          </c:spPr>
          <c:marker>
            <c:symbol val="triangle"/>
            <c:size val="5"/>
            <c:spPr>
              <a:solidFill>
                <a:schemeClr val="tx2">
                  <a:lumMod val="20000"/>
                  <a:lumOff val="80000"/>
                </a:schemeClr>
              </a:solidFill>
              <a:ln w="9525">
                <a:noFill/>
              </a:ln>
              <a:effectLst/>
            </c:spPr>
          </c:marker>
          <c:cat>
            <c:strRef>
              <c:f>'16Cutv'!$B$3:$L$3</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'16Cutv'!$B$7:$L$7</c:f>
              <c:numCache>
                <c:formatCode>0</c:formatCode>
                <c:ptCount val="11"/>
                <c:pt idx="0">
                  <c:v>45</c:v>
                </c:pt>
                <c:pt idx="1">
                  <c:v>46</c:v>
                </c:pt>
                <c:pt idx="2">
                  <c:v>46</c:v>
                </c:pt>
                <c:pt idx="3">
                  <c:v>47</c:v>
                </c:pt>
                <c:pt idx="4">
                  <c:v>48</c:v>
                </c:pt>
                <c:pt idx="5">
                  <c:v>48</c:v>
                </c:pt>
                <c:pt idx="6">
                  <c:v>49</c:v>
                </c:pt>
                <c:pt idx="7">
                  <c:v>50</c:v>
                </c:pt>
                <c:pt idx="8">
                  <c:v>51</c:v>
                </c:pt>
                <c:pt idx="9">
                  <c:v>52</c:v>
                </c:pt>
                <c:pt idx="10">
                  <c:v>53</c:v>
                </c:pt>
              </c:numCache>
            </c:numRef>
          </c:val>
          <c:smooth val="0"/>
          <c:extLst>
            <c:ext xmlns:c16="http://schemas.microsoft.com/office/drawing/2014/chart" uri="{C3380CC4-5D6E-409C-BE32-E72D297353CC}">
              <c16:uniqueId val="{00000001-2DD3-4DD6-8D81-F6A1D4B5DAB5}"/>
            </c:ext>
          </c:extLst>
        </c:ser>
        <c:ser>
          <c:idx val="4"/>
          <c:order val="4"/>
          <c:tx>
            <c:strRef>
              <c:f>'16Cutv'!$A$8</c:f>
              <c:strCache>
                <c:ptCount val="1"/>
                <c:pt idx="0">
                  <c:v>Män Gotland</c:v>
                </c:pt>
              </c:strCache>
            </c:strRef>
          </c:tx>
          <c:spPr>
            <a:ln w="28575" cap="rnd">
              <a:solidFill>
                <a:schemeClr val="accent1">
                  <a:lumMod val="75000"/>
                </a:schemeClr>
              </a:solidFill>
              <a:round/>
            </a:ln>
            <a:effectLst/>
          </c:spPr>
          <c:marker>
            <c:symbol val="square"/>
            <c:size val="5"/>
            <c:spPr>
              <a:solidFill>
                <a:schemeClr val="accent1">
                  <a:lumMod val="75000"/>
                </a:schemeClr>
              </a:solidFill>
              <a:ln w="9525">
                <a:noFill/>
              </a:ln>
              <a:effectLst/>
            </c:spPr>
          </c:marker>
          <c:cat>
            <c:strRef>
              <c:f>'16Cutv'!$B$3:$L$3</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'16Cutv'!$B$8:$L$8</c:f>
              <c:numCache>
                <c:formatCode>0</c:formatCode>
                <c:ptCount val="11"/>
                <c:pt idx="0">
                  <c:v>26</c:v>
                </c:pt>
                <c:pt idx="1">
                  <c:v>27</c:v>
                </c:pt>
                <c:pt idx="2">
                  <c:v>27</c:v>
                </c:pt>
                <c:pt idx="3">
                  <c:v>27</c:v>
                </c:pt>
                <c:pt idx="4">
                  <c:v>28</c:v>
                </c:pt>
                <c:pt idx="5">
                  <c:v>28</c:v>
                </c:pt>
                <c:pt idx="6">
                  <c:v>28</c:v>
                </c:pt>
                <c:pt idx="7">
                  <c:v>29</c:v>
                </c:pt>
                <c:pt idx="8">
                  <c:v>30</c:v>
                </c:pt>
                <c:pt idx="9">
                  <c:v>30</c:v>
                </c:pt>
                <c:pt idx="10">
                  <c:v>31</c:v>
                </c:pt>
              </c:numCache>
            </c:numRef>
          </c:val>
          <c:smooth val="0"/>
          <c:extLst>
            <c:ext xmlns:c16="http://schemas.microsoft.com/office/drawing/2014/chart" uri="{C3380CC4-5D6E-409C-BE32-E72D297353CC}">
              <c16:uniqueId val="{00000002-2DD3-4DD6-8D81-F6A1D4B5DAB5}"/>
            </c:ext>
          </c:extLst>
        </c:ser>
        <c:ser>
          <c:idx val="5"/>
          <c:order val="5"/>
          <c:tx>
            <c:strRef>
              <c:f>'16Cutv'!$A$9</c:f>
              <c:strCache>
                <c:ptCount val="1"/>
                <c:pt idx="0">
                  <c:v>Män Riket</c:v>
                </c:pt>
              </c:strCache>
            </c:strRef>
          </c:tx>
          <c:spPr>
            <a:ln w="28575" cap="rnd">
              <a:solidFill>
                <a:schemeClr val="tx2">
                  <a:lumMod val="20000"/>
                  <a:lumOff val="80000"/>
                </a:schemeClr>
              </a:solidFill>
              <a:round/>
            </a:ln>
            <a:effectLst/>
          </c:spPr>
          <c:marker>
            <c:symbol val="square"/>
            <c:size val="5"/>
            <c:spPr>
              <a:solidFill>
                <a:schemeClr val="tx2">
                  <a:lumMod val="20000"/>
                  <a:lumOff val="80000"/>
                </a:schemeClr>
              </a:solidFill>
              <a:ln w="9525">
                <a:noFill/>
              </a:ln>
              <a:effectLst/>
            </c:spPr>
          </c:marker>
          <c:cat>
            <c:strRef>
              <c:f>'16Cutv'!$B$3:$L$3</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'16Cutv'!$B$9:$L$9</c:f>
              <c:numCache>
                <c:formatCode>0</c:formatCode>
                <c:ptCount val="11"/>
                <c:pt idx="0">
                  <c:v>35</c:v>
                </c:pt>
                <c:pt idx="1">
                  <c:v>36</c:v>
                </c:pt>
                <c:pt idx="2">
                  <c:v>36</c:v>
                </c:pt>
                <c:pt idx="3">
                  <c:v>36</c:v>
                </c:pt>
                <c:pt idx="4">
                  <c:v>37</c:v>
                </c:pt>
                <c:pt idx="5">
                  <c:v>37</c:v>
                </c:pt>
                <c:pt idx="6">
                  <c:v>38</c:v>
                </c:pt>
                <c:pt idx="7">
                  <c:v>38</c:v>
                </c:pt>
                <c:pt idx="8">
                  <c:v>38</c:v>
                </c:pt>
                <c:pt idx="9">
                  <c:v>39</c:v>
                </c:pt>
                <c:pt idx="10">
                  <c:v>40</c:v>
                </c:pt>
              </c:numCache>
            </c:numRef>
          </c:val>
          <c:smooth val="0"/>
          <c:extLst>
            <c:ext xmlns:c16="http://schemas.microsoft.com/office/drawing/2014/chart" uri="{C3380CC4-5D6E-409C-BE32-E72D297353CC}">
              <c16:uniqueId val="{00000003-2DD3-4DD6-8D81-F6A1D4B5DAB5}"/>
            </c:ext>
          </c:extLst>
        </c:ser>
        <c:dLbls>
          <c:showLegendKey val="0"/>
          <c:showVal val="0"/>
          <c:showCatName val="0"/>
          <c:showSerName val="0"/>
          <c:showPercent val="0"/>
          <c:showBubbleSize val="0"/>
        </c:dLbls>
        <c:marker val="1"/>
        <c:smooth val="0"/>
        <c:axId val="551160520"/>
        <c:axId val="551160848"/>
      </c:lineChart>
      <c:catAx>
        <c:axId val="551160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1160848"/>
        <c:crosses val="autoZero"/>
        <c:auto val="1"/>
        <c:lblAlgn val="ctr"/>
        <c:lblOffset val="100"/>
        <c:noMultiLvlLbl val="0"/>
      </c:catAx>
      <c:valAx>
        <c:axId val="551160848"/>
        <c:scaling>
          <c:orientation val="minMax"/>
          <c:max val="100"/>
          <c:min val="2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1160520"/>
        <c:crosses val="autoZero"/>
        <c:crossBetween val="between"/>
      </c:valAx>
      <c:spPr>
        <a:noFill/>
        <a:ln>
          <a:solidFill>
            <a:schemeClr val="bg1">
              <a:lumMod val="50000"/>
            </a:schemeClr>
          </a:solidFill>
        </a:ln>
        <a:effectLst/>
      </c:spPr>
    </c:plotArea>
    <c:legend>
      <c:legendPos val="r"/>
      <c:layout>
        <c:manualLayout>
          <c:xMode val="edge"/>
          <c:yMode val="edge"/>
          <c:x val="0.74512193933318016"/>
          <c:y val="0.60011041173044855"/>
          <c:w val="0.15819684343170631"/>
          <c:h val="0.20516860924299357"/>
        </c:manualLayout>
      </c:layout>
      <c:overlay val="0"/>
      <c:spPr>
        <a:noFill/>
        <a:ln>
          <a:solidFill>
            <a:schemeClr val="bg1">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1587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62488653994912"/>
          <c:y val="2.8112449799196786E-2"/>
          <c:w val="0.83738874208015313"/>
          <c:h val="0.8104487240299781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5158-449A-9D02-05914C07D8DD}"/>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5158-449A-9D02-05914C07D8DD}"/>
              </c:ext>
            </c:extLst>
          </c:dPt>
          <c:dPt>
            <c:idx val="2"/>
            <c:invertIfNegative val="0"/>
            <c:bubble3D val="0"/>
            <c:spPr>
              <a:solidFill>
                <a:schemeClr val="bg1">
                  <a:lumMod val="50000"/>
                </a:schemeClr>
              </a:solidFill>
              <a:ln>
                <a:noFill/>
              </a:ln>
              <a:effectLst/>
            </c:spPr>
            <c:extLst>
              <c:ext xmlns:c16="http://schemas.microsoft.com/office/drawing/2014/chart" uri="{C3380CC4-5D6E-409C-BE32-E72D297353CC}">
                <c16:uniqueId val="{00000005-5158-449A-9D02-05914C07D8DD}"/>
              </c:ext>
            </c:extLst>
          </c:dPt>
          <c:dPt>
            <c:idx val="3"/>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7-5158-449A-9D02-05914C07D8DD}"/>
              </c:ext>
            </c:extLst>
          </c:dPt>
          <c:dPt>
            <c:idx val="4"/>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9-5158-449A-9D02-05914C07D8DD}"/>
              </c:ext>
            </c:extLst>
          </c:dPt>
          <c:dPt>
            <c:idx val="5"/>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B-5158-449A-9D02-05914C07D8DD}"/>
              </c:ext>
            </c:extLst>
          </c:dPt>
          <c:dPt>
            <c:idx val="6"/>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D-5158-449A-9D02-05914C07D8DD}"/>
              </c:ext>
            </c:extLst>
          </c:dPt>
          <c:dPt>
            <c:idx val="7"/>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F-5158-449A-9D02-05914C07D8DD}"/>
              </c:ext>
            </c:extLst>
          </c:dPt>
          <c:dPt>
            <c:idx val="8"/>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1-5158-449A-9D02-05914C07D8DD}"/>
              </c:ext>
            </c:extLst>
          </c:dPt>
          <c:dPt>
            <c:idx val="9"/>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3-5158-449A-9D02-05914C07D8DD}"/>
              </c:ext>
            </c:extLst>
          </c:dPt>
          <c:dPt>
            <c:idx val="1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5-5158-449A-9D02-05914C07D8DD}"/>
              </c:ext>
            </c:extLst>
          </c:dPt>
          <c:dPt>
            <c:idx val="11"/>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7-5158-449A-9D02-05914C07D8DD}"/>
              </c:ext>
            </c:extLst>
          </c:dPt>
          <c:dPt>
            <c:idx val="12"/>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9-5158-449A-9D02-05914C07D8DD}"/>
              </c:ext>
            </c:extLst>
          </c:dPt>
          <c:cat>
            <c:strRef>
              <c:f>'16D'!$B$5:$B$12</c:f>
              <c:strCache>
                <c:ptCount val="8"/>
                <c:pt idx="0">
                  <c:v>Män</c:v>
                </c:pt>
                <c:pt idx="1">
                  <c:v>Kvinnor</c:v>
                </c:pt>
                <c:pt idx="2">
                  <c:v>Totalt</c:v>
                </c:pt>
                <c:pt idx="3">
                  <c:v>Riket</c:v>
                </c:pt>
                <c:pt idx="4">
                  <c:v>Män</c:v>
                </c:pt>
                <c:pt idx="5">
                  <c:v>Kvinnor</c:v>
                </c:pt>
                <c:pt idx="6">
                  <c:v>Totalt</c:v>
                </c:pt>
                <c:pt idx="7">
                  <c:v>Gotland</c:v>
                </c:pt>
              </c:strCache>
            </c:strRef>
          </c:cat>
          <c:val>
            <c:numRef>
              <c:f>'16D'!$C$5:$C$12</c:f>
              <c:numCache>
                <c:formatCode>General</c:formatCode>
                <c:ptCount val="8"/>
                <c:pt idx="0">
                  <c:v>72</c:v>
                </c:pt>
                <c:pt idx="1">
                  <c:v>41</c:v>
                </c:pt>
                <c:pt idx="2">
                  <c:v>59</c:v>
                </c:pt>
                <c:pt idx="4">
                  <c:v>81</c:v>
                </c:pt>
                <c:pt idx="5">
                  <c:v>46</c:v>
                </c:pt>
                <c:pt idx="6">
                  <c:v>69</c:v>
                </c:pt>
              </c:numCache>
            </c:numRef>
          </c:val>
          <c:extLst>
            <c:ext xmlns:c16="http://schemas.microsoft.com/office/drawing/2014/chart" uri="{C3380CC4-5D6E-409C-BE32-E72D297353CC}">
              <c16:uniqueId val="{0000001A-5158-449A-9D02-05914C07D8DD}"/>
            </c:ext>
          </c:extLst>
        </c:ser>
        <c:dLbls>
          <c:showLegendKey val="0"/>
          <c:showVal val="0"/>
          <c:showCatName val="0"/>
          <c:showSerName val="0"/>
          <c:showPercent val="0"/>
          <c:showBubbleSize val="0"/>
        </c:dLbls>
        <c:gapWidth val="130"/>
        <c:axId val="443659904"/>
        <c:axId val="443663184"/>
      </c:barChart>
      <c:catAx>
        <c:axId val="443659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3663184"/>
        <c:crosses val="autoZero"/>
        <c:auto val="1"/>
        <c:lblAlgn val="ctr"/>
        <c:lblOffset val="100"/>
        <c:noMultiLvlLbl val="0"/>
      </c:catAx>
      <c:valAx>
        <c:axId val="443663184"/>
        <c:scaling>
          <c:orientation val="minMax"/>
          <c:max val="10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3659904"/>
        <c:crosses val="autoZero"/>
        <c:crossBetween val="between"/>
        <c:majorUnit val="10"/>
      </c:valAx>
      <c:spPr>
        <a:noFill/>
        <a:ln w="9525">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62488653994912"/>
          <c:y val="2.8112449799196786E-2"/>
          <c:w val="0.83738874208015313"/>
          <c:h val="0.8104487240299781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7121-4A3C-9AA1-E26D57CB8C33}"/>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7121-4A3C-9AA1-E26D57CB8C33}"/>
              </c:ext>
            </c:extLst>
          </c:dPt>
          <c:dPt>
            <c:idx val="2"/>
            <c:invertIfNegative val="0"/>
            <c:bubble3D val="0"/>
            <c:spPr>
              <a:solidFill>
                <a:schemeClr val="bg1">
                  <a:lumMod val="50000"/>
                </a:schemeClr>
              </a:solidFill>
              <a:ln>
                <a:noFill/>
              </a:ln>
              <a:effectLst/>
            </c:spPr>
            <c:extLst>
              <c:ext xmlns:c16="http://schemas.microsoft.com/office/drawing/2014/chart" uri="{C3380CC4-5D6E-409C-BE32-E72D297353CC}">
                <c16:uniqueId val="{00000005-7121-4A3C-9AA1-E26D57CB8C33}"/>
              </c:ext>
            </c:extLst>
          </c:dPt>
          <c:dPt>
            <c:idx val="3"/>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7-7121-4A3C-9AA1-E26D57CB8C33}"/>
              </c:ext>
            </c:extLst>
          </c:dPt>
          <c:dPt>
            <c:idx val="4"/>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9-7121-4A3C-9AA1-E26D57CB8C33}"/>
              </c:ext>
            </c:extLst>
          </c:dPt>
          <c:dPt>
            <c:idx val="5"/>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B-7121-4A3C-9AA1-E26D57CB8C33}"/>
              </c:ext>
            </c:extLst>
          </c:dPt>
          <c:dPt>
            <c:idx val="6"/>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D-7121-4A3C-9AA1-E26D57CB8C33}"/>
              </c:ext>
            </c:extLst>
          </c:dPt>
          <c:dPt>
            <c:idx val="7"/>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F-7121-4A3C-9AA1-E26D57CB8C33}"/>
              </c:ext>
            </c:extLst>
          </c:dPt>
          <c:dPt>
            <c:idx val="8"/>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1-7121-4A3C-9AA1-E26D57CB8C33}"/>
              </c:ext>
            </c:extLst>
          </c:dPt>
          <c:dPt>
            <c:idx val="9"/>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3-7121-4A3C-9AA1-E26D57CB8C33}"/>
              </c:ext>
            </c:extLst>
          </c:dPt>
          <c:dPt>
            <c:idx val="1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5-7121-4A3C-9AA1-E26D57CB8C33}"/>
              </c:ext>
            </c:extLst>
          </c:dPt>
          <c:dPt>
            <c:idx val="11"/>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7-7121-4A3C-9AA1-E26D57CB8C33}"/>
              </c:ext>
            </c:extLst>
          </c:dPt>
          <c:dPt>
            <c:idx val="12"/>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9-7121-4A3C-9AA1-E26D57CB8C33}"/>
              </c:ext>
            </c:extLst>
          </c:dPt>
          <c:cat>
            <c:strRef>
              <c:f>'16D'!$B$27:$B$30</c:f>
              <c:strCache>
                <c:ptCount val="4"/>
                <c:pt idx="0">
                  <c:v>Totalt</c:v>
                </c:pt>
                <c:pt idx="1">
                  <c:v>Riket</c:v>
                </c:pt>
                <c:pt idx="2">
                  <c:v>Totalt</c:v>
                </c:pt>
                <c:pt idx="3">
                  <c:v>Gotland</c:v>
                </c:pt>
              </c:strCache>
            </c:strRef>
          </c:cat>
          <c:val>
            <c:numRef>
              <c:f>'16D'!$C$27:$C$30</c:f>
              <c:numCache>
                <c:formatCode>General</c:formatCode>
                <c:ptCount val="4"/>
                <c:pt idx="0">
                  <c:v>71</c:v>
                </c:pt>
                <c:pt idx="2">
                  <c:v>69</c:v>
                </c:pt>
              </c:numCache>
            </c:numRef>
          </c:val>
          <c:extLst>
            <c:ext xmlns:c16="http://schemas.microsoft.com/office/drawing/2014/chart" uri="{C3380CC4-5D6E-409C-BE32-E72D297353CC}">
              <c16:uniqueId val="{0000001A-7121-4A3C-9AA1-E26D57CB8C33}"/>
            </c:ext>
          </c:extLst>
        </c:ser>
        <c:dLbls>
          <c:showLegendKey val="0"/>
          <c:showVal val="0"/>
          <c:showCatName val="0"/>
          <c:showSerName val="0"/>
          <c:showPercent val="0"/>
          <c:showBubbleSize val="0"/>
        </c:dLbls>
        <c:gapWidth val="130"/>
        <c:axId val="443659904"/>
        <c:axId val="443663184"/>
      </c:barChart>
      <c:catAx>
        <c:axId val="443659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3663184"/>
        <c:crosses val="autoZero"/>
        <c:auto val="1"/>
        <c:lblAlgn val="ctr"/>
        <c:lblOffset val="100"/>
        <c:noMultiLvlLbl val="0"/>
      </c:catAx>
      <c:valAx>
        <c:axId val="443663184"/>
        <c:scaling>
          <c:orientation val="minMax"/>
          <c:max val="10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3659904"/>
        <c:crosses val="autoZero"/>
        <c:crossBetween val="between"/>
        <c:majorUnit val="10"/>
      </c:valAx>
      <c:spPr>
        <a:noFill/>
        <a:ln w="9525">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62488653994912"/>
          <c:y val="2.8112449799196786E-2"/>
          <c:w val="0.83738874208015313"/>
          <c:h val="0.8104487240299781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D28D-4D6A-87F4-4BFF2AD48C0B}"/>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D28D-4D6A-87F4-4BFF2AD48C0B}"/>
              </c:ext>
            </c:extLst>
          </c:dPt>
          <c:dPt>
            <c:idx val="2"/>
            <c:invertIfNegative val="0"/>
            <c:bubble3D val="0"/>
            <c:spPr>
              <a:solidFill>
                <a:schemeClr val="bg1">
                  <a:lumMod val="50000"/>
                </a:schemeClr>
              </a:solidFill>
              <a:ln>
                <a:noFill/>
              </a:ln>
              <a:effectLst/>
            </c:spPr>
            <c:extLst>
              <c:ext xmlns:c16="http://schemas.microsoft.com/office/drawing/2014/chart" uri="{C3380CC4-5D6E-409C-BE32-E72D297353CC}">
                <c16:uniqueId val="{00000005-D28D-4D6A-87F4-4BFF2AD48C0B}"/>
              </c:ext>
            </c:extLst>
          </c:dPt>
          <c:dPt>
            <c:idx val="3"/>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7-D28D-4D6A-87F4-4BFF2AD48C0B}"/>
              </c:ext>
            </c:extLst>
          </c:dPt>
          <c:dPt>
            <c:idx val="4"/>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9-D28D-4D6A-87F4-4BFF2AD48C0B}"/>
              </c:ext>
            </c:extLst>
          </c:dPt>
          <c:dPt>
            <c:idx val="5"/>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B-D28D-4D6A-87F4-4BFF2AD48C0B}"/>
              </c:ext>
            </c:extLst>
          </c:dPt>
          <c:dPt>
            <c:idx val="6"/>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D-D28D-4D6A-87F4-4BFF2AD48C0B}"/>
              </c:ext>
            </c:extLst>
          </c:dPt>
          <c:dPt>
            <c:idx val="7"/>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F-D28D-4D6A-87F4-4BFF2AD48C0B}"/>
              </c:ext>
            </c:extLst>
          </c:dPt>
          <c:dPt>
            <c:idx val="8"/>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1-D28D-4D6A-87F4-4BFF2AD48C0B}"/>
              </c:ext>
            </c:extLst>
          </c:dPt>
          <c:dPt>
            <c:idx val="9"/>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3-D28D-4D6A-87F4-4BFF2AD48C0B}"/>
              </c:ext>
            </c:extLst>
          </c:dPt>
          <c:dPt>
            <c:idx val="1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5-D28D-4D6A-87F4-4BFF2AD48C0B}"/>
              </c:ext>
            </c:extLst>
          </c:dPt>
          <c:dPt>
            <c:idx val="11"/>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7-D28D-4D6A-87F4-4BFF2AD48C0B}"/>
              </c:ext>
            </c:extLst>
          </c:dPt>
          <c:dPt>
            <c:idx val="12"/>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9-D28D-4D6A-87F4-4BFF2AD48C0B}"/>
              </c:ext>
            </c:extLst>
          </c:dPt>
          <c:cat>
            <c:strRef>
              <c:f>'16D'!$B$48:$B$51</c:f>
              <c:strCache>
                <c:ptCount val="4"/>
                <c:pt idx="0">
                  <c:v>Totalt</c:v>
                </c:pt>
                <c:pt idx="1">
                  <c:v>Riket</c:v>
                </c:pt>
                <c:pt idx="2">
                  <c:v>Totalt</c:v>
                </c:pt>
                <c:pt idx="3">
                  <c:v>Gotland</c:v>
                </c:pt>
              </c:strCache>
            </c:strRef>
          </c:cat>
          <c:val>
            <c:numRef>
              <c:f>'16D'!$C$48:$C$51</c:f>
              <c:numCache>
                <c:formatCode>General</c:formatCode>
                <c:ptCount val="4"/>
                <c:pt idx="0">
                  <c:v>15</c:v>
                </c:pt>
                <c:pt idx="2">
                  <c:v>7</c:v>
                </c:pt>
              </c:numCache>
            </c:numRef>
          </c:val>
          <c:extLst>
            <c:ext xmlns:c16="http://schemas.microsoft.com/office/drawing/2014/chart" uri="{C3380CC4-5D6E-409C-BE32-E72D297353CC}">
              <c16:uniqueId val="{0000001A-D28D-4D6A-87F4-4BFF2AD48C0B}"/>
            </c:ext>
          </c:extLst>
        </c:ser>
        <c:dLbls>
          <c:showLegendKey val="0"/>
          <c:showVal val="0"/>
          <c:showCatName val="0"/>
          <c:showSerName val="0"/>
          <c:showPercent val="0"/>
          <c:showBubbleSize val="0"/>
        </c:dLbls>
        <c:gapWidth val="130"/>
        <c:axId val="443659904"/>
        <c:axId val="443663184"/>
      </c:barChart>
      <c:catAx>
        <c:axId val="443659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3663184"/>
        <c:crosses val="autoZero"/>
        <c:auto val="1"/>
        <c:lblAlgn val="ctr"/>
        <c:lblOffset val="100"/>
        <c:noMultiLvlLbl val="0"/>
      </c:catAx>
      <c:valAx>
        <c:axId val="443663184"/>
        <c:scaling>
          <c:orientation val="minMax"/>
          <c:max val="10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3659904"/>
        <c:crosses val="autoZero"/>
        <c:crossBetween val="between"/>
        <c:majorUnit val="10"/>
      </c:valAx>
      <c:spPr>
        <a:noFill/>
        <a:ln w="9525">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0.10648148148148148"/>
          <c:w val="0.90286351706036749"/>
          <c:h val="0.74445246427529888"/>
        </c:manualLayout>
      </c:layout>
      <c:lineChart>
        <c:grouping val="standard"/>
        <c:varyColors val="0"/>
        <c:ser>
          <c:idx val="0"/>
          <c:order val="0"/>
          <c:tx>
            <c:strRef>
              <c:f>'16Dutv'!$B$4</c:f>
              <c:strCache>
                <c:ptCount val="1"/>
                <c:pt idx="0">
                  <c:v>Gotland</c:v>
                </c:pt>
              </c:strCache>
            </c:strRef>
          </c:tx>
          <c:spPr>
            <a:ln w="28575" cap="rnd">
              <a:solidFill>
                <a:schemeClr val="tx2">
                  <a:lumMod val="60000"/>
                  <a:lumOff val="40000"/>
                </a:schemeClr>
              </a:solidFill>
              <a:round/>
            </a:ln>
            <a:effectLst/>
          </c:spPr>
          <c:marker>
            <c:symbol val="none"/>
          </c:marker>
          <c:cat>
            <c:numRef>
              <c:f>'16Dutv'!$C$3:$H$3</c:f>
              <c:numCache>
                <c:formatCode>General</c:formatCode>
                <c:ptCount val="6"/>
                <c:pt idx="0">
                  <c:v>2015</c:v>
                </c:pt>
                <c:pt idx="1">
                  <c:v>2016</c:v>
                </c:pt>
                <c:pt idx="2">
                  <c:v>2017</c:v>
                </c:pt>
                <c:pt idx="3">
                  <c:v>2018</c:v>
                </c:pt>
                <c:pt idx="4">
                  <c:v>2019</c:v>
                </c:pt>
                <c:pt idx="5">
                  <c:v>2020</c:v>
                </c:pt>
              </c:numCache>
            </c:numRef>
          </c:cat>
          <c:val>
            <c:numRef>
              <c:f>'16Dutv'!$C$4:$H$4</c:f>
              <c:numCache>
                <c:formatCode>0</c:formatCode>
                <c:ptCount val="6"/>
                <c:pt idx="0">
                  <c:v>43</c:v>
                </c:pt>
                <c:pt idx="1">
                  <c:v>46</c:v>
                </c:pt>
                <c:pt idx="2">
                  <c:v>46</c:v>
                </c:pt>
                <c:pt idx="3">
                  <c:v>64</c:v>
                </c:pt>
                <c:pt idx="4">
                  <c:v>52</c:v>
                </c:pt>
                <c:pt idx="5">
                  <c:v>56</c:v>
                </c:pt>
              </c:numCache>
            </c:numRef>
          </c:val>
          <c:smooth val="0"/>
          <c:extLst>
            <c:ext xmlns:c16="http://schemas.microsoft.com/office/drawing/2014/chart" uri="{C3380CC4-5D6E-409C-BE32-E72D297353CC}">
              <c16:uniqueId val="{00000000-F2B0-4421-A0EB-F8A7DC4A37A6}"/>
            </c:ext>
          </c:extLst>
        </c:ser>
        <c:ser>
          <c:idx val="1"/>
          <c:order val="1"/>
          <c:tx>
            <c:strRef>
              <c:f>'16Dutv'!$B$5</c:f>
              <c:strCache>
                <c:ptCount val="1"/>
                <c:pt idx="0">
                  <c:v>Riket</c:v>
                </c:pt>
              </c:strCache>
            </c:strRef>
          </c:tx>
          <c:spPr>
            <a:ln w="28575" cap="rnd">
              <a:solidFill>
                <a:schemeClr val="bg1">
                  <a:lumMod val="75000"/>
                </a:schemeClr>
              </a:solidFill>
              <a:round/>
            </a:ln>
            <a:effectLst/>
          </c:spPr>
          <c:marker>
            <c:symbol val="none"/>
          </c:marker>
          <c:cat>
            <c:numRef>
              <c:f>'16Dutv'!$C$3:$H$3</c:f>
              <c:numCache>
                <c:formatCode>General</c:formatCode>
                <c:ptCount val="6"/>
                <c:pt idx="0">
                  <c:v>2015</c:v>
                </c:pt>
                <c:pt idx="1">
                  <c:v>2016</c:v>
                </c:pt>
                <c:pt idx="2">
                  <c:v>2017</c:v>
                </c:pt>
                <c:pt idx="3">
                  <c:v>2018</c:v>
                </c:pt>
                <c:pt idx="4">
                  <c:v>2019</c:v>
                </c:pt>
                <c:pt idx="5">
                  <c:v>2020</c:v>
                </c:pt>
              </c:numCache>
            </c:numRef>
          </c:cat>
          <c:val>
            <c:numRef>
              <c:f>'16Dutv'!$C$5:$H$5</c:f>
              <c:numCache>
                <c:formatCode>0</c:formatCode>
                <c:ptCount val="6"/>
                <c:pt idx="0">
                  <c:v>41</c:v>
                </c:pt>
                <c:pt idx="1">
                  <c:v>49</c:v>
                </c:pt>
                <c:pt idx="2">
                  <c:v>51</c:v>
                </c:pt>
                <c:pt idx="3">
                  <c:v>54</c:v>
                </c:pt>
                <c:pt idx="4">
                  <c:v>55</c:v>
                </c:pt>
                <c:pt idx="5">
                  <c:v>49</c:v>
                </c:pt>
              </c:numCache>
            </c:numRef>
          </c:val>
          <c:smooth val="0"/>
          <c:extLst>
            <c:ext xmlns:c16="http://schemas.microsoft.com/office/drawing/2014/chart" uri="{C3380CC4-5D6E-409C-BE32-E72D297353CC}">
              <c16:uniqueId val="{00000001-F2B0-4421-A0EB-F8A7DC4A37A6}"/>
            </c:ext>
          </c:extLst>
        </c:ser>
        <c:dLbls>
          <c:showLegendKey val="0"/>
          <c:showVal val="0"/>
          <c:showCatName val="0"/>
          <c:showSerName val="0"/>
          <c:showPercent val="0"/>
          <c:showBubbleSize val="0"/>
        </c:dLbls>
        <c:smooth val="0"/>
        <c:axId val="551160520"/>
        <c:axId val="551160848"/>
      </c:lineChart>
      <c:catAx>
        <c:axId val="551160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1160848"/>
        <c:crosses val="autoZero"/>
        <c:auto val="1"/>
        <c:lblAlgn val="ctr"/>
        <c:lblOffset val="100"/>
        <c:noMultiLvlLbl val="0"/>
      </c:catAx>
      <c:valAx>
        <c:axId val="551160848"/>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1160520"/>
        <c:crosses val="autoZero"/>
        <c:crossBetween val="between"/>
      </c:valAx>
      <c:spPr>
        <a:noFill/>
        <a:ln>
          <a:solidFill>
            <a:schemeClr val="bg1">
              <a:lumMod val="50000"/>
            </a:schemeClr>
          </a:solidFill>
        </a:ln>
        <a:effectLst/>
      </c:spPr>
    </c:plotArea>
    <c:legend>
      <c:legendPos val="r"/>
      <c:layout>
        <c:manualLayout>
          <c:xMode val="edge"/>
          <c:yMode val="edge"/>
          <c:x val="0.78812467191601054"/>
          <c:y val="0.14301707802219793"/>
          <c:w val="0.16465310586176729"/>
          <c:h val="0.15625109361329836"/>
        </c:manualLayout>
      </c:layout>
      <c:overlay val="0"/>
      <c:spPr>
        <a:noFill/>
        <a:ln>
          <a:solidFill>
            <a:schemeClr val="bg1">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12700"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Pt>
            <c:idx val="1"/>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6-82E8-4C0E-BFF5-FA12987A95B8}"/>
              </c:ext>
            </c:extLst>
          </c:dPt>
          <c:cat>
            <c:strRef>
              <c:f>'16Db'!$B$5:$B$6</c:f>
              <c:strCache>
                <c:ptCount val="2"/>
                <c:pt idx="0">
                  <c:v>Kvinnor Gotland</c:v>
                </c:pt>
                <c:pt idx="1">
                  <c:v>Kvinnor Riket</c:v>
                </c:pt>
              </c:strCache>
            </c:strRef>
          </c:cat>
          <c:val>
            <c:numRef>
              <c:f>'16Db'!$C$5:$C$6</c:f>
              <c:numCache>
                <c:formatCode>0</c:formatCode>
                <c:ptCount val="2"/>
                <c:pt idx="0">
                  <c:v>69</c:v>
                </c:pt>
                <c:pt idx="1">
                  <c:v>72</c:v>
                </c:pt>
              </c:numCache>
            </c:numRef>
          </c:val>
          <c:extLst>
            <c:ext xmlns:c16="http://schemas.microsoft.com/office/drawing/2014/chart" uri="{C3380CC4-5D6E-409C-BE32-E72D297353CC}">
              <c16:uniqueId val="{00000000-82E8-4C0E-BFF5-FA12987A95B8}"/>
            </c:ext>
          </c:extLst>
        </c:ser>
        <c:dLbls>
          <c:showLegendKey val="0"/>
          <c:showVal val="0"/>
          <c:showCatName val="0"/>
          <c:showSerName val="0"/>
          <c:showPercent val="0"/>
          <c:showBubbleSize val="0"/>
        </c:dLbls>
        <c:gapWidth val="65"/>
        <c:overlap val="-2"/>
        <c:axId val="499217432"/>
        <c:axId val="731331904"/>
      </c:barChart>
      <c:catAx>
        <c:axId val="499217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1331904"/>
        <c:crosses val="autoZero"/>
        <c:auto val="1"/>
        <c:lblAlgn val="ctr"/>
        <c:lblOffset val="100"/>
        <c:noMultiLvlLbl val="0"/>
      </c:catAx>
      <c:valAx>
        <c:axId val="73133190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99217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Pt>
            <c:idx val="1"/>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1-48AA-4734-A8C1-F58B6CFF07F5}"/>
              </c:ext>
            </c:extLst>
          </c:dPt>
          <c:cat>
            <c:strRef>
              <c:f>'16Db'!$B$7:$B$8</c:f>
              <c:strCache>
                <c:ptCount val="2"/>
                <c:pt idx="0">
                  <c:v>Män Gotland</c:v>
                </c:pt>
                <c:pt idx="1">
                  <c:v>Män Riket</c:v>
                </c:pt>
              </c:strCache>
            </c:strRef>
          </c:cat>
          <c:val>
            <c:numRef>
              <c:f>'16Db'!$C$7:$C$8</c:f>
              <c:numCache>
                <c:formatCode>General</c:formatCode>
                <c:ptCount val="2"/>
                <c:pt idx="0">
                  <c:v>64</c:v>
                </c:pt>
                <c:pt idx="1">
                  <c:v>70</c:v>
                </c:pt>
              </c:numCache>
            </c:numRef>
          </c:val>
          <c:extLst>
            <c:ext xmlns:c16="http://schemas.microsoft.com/office/drawing/2014/chart" uri="{C3380CC4-5D6E-409C-BE32-E72D297353CC}">
              <c16:uniqueId val="{00000002-48AA-4734-A8C1-F58B6CFF07F5}"/>
            </c:ext>
          </c:extLst>
        </c:ser>
        <c:dLbls>
          <c:showLegendKey val="0"/>
          <c:showVal val="0"/>
          <c:showCatName val="0"/>
          <c:showSerName val="0"/>
          <c:showPercent val="0"/>
          <c:showBubbleSize val="0"/>
        </c:dLbls>
        <c:gapWidth val="65"/>
        <c:overlap val="-2"/>
        <c:axId val="499217432"/>
        <c:axId val="731331904"/>
      </c:barChart>
      <c:catAx>
        <c:axId val="499217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1331904"/>
        <c:crosses val="autoZero"/>
        <c:auto val="1"/>
        <c:lblAlgn val="ctr"/>
        <c:lblOffset val="100"/>
        <c:noMultiLvlLbl val="0"/>
      </c:catAx>
      <c:valAx>
        <c:axId val="73133190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99217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62488653994912"/>
          <c:y val="2.8112449799196786E-2"/>
          <c:w val="0.83738874208015313"/>
          <c:h val="0.8104487240299781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5447-4975-B624-4261DC73D255}"/>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5447-4975-B624-4261DC73D255}"/>
              </c:ext>
            </c:extLst>
          </c:dPt>
          <c:dPt>
            <c:idx val="2"/>
            <c:invertIfNegative val="0"/>
            <c:bubble3D val="0"/>
            <c:spPr>
              <a:solidFill>
                <a:schemeClr val="bg1">
                  <a:lumMod val="50000"/>
                </a:schemeClr>
              </a:solidFill>
              <a:ln>
                <a:noFill/>
              </a:ln>
              <a:effectLst/>
            </c:spPr>
            <c:extLst>
              <c:ext xmlns:c16="http://schemas.microsoft.com/office/drawing/2014/chart" uri="{C3380CC4-5D6E-409C-BE32-E72D297353CC}">
                <c16:uniqueId val="{00000005-5447-4975-B624-4261DC73D255}"/>
              </c:ext>
            </c:extLst>
          </c:dPt>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7-5447-4975-B624-4261DC73D255}"/>
              </c:ext>
            </c:extLst>
          </c:dPt>
          <c:dPt>
            <c:idx val="4"/>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9-5447-4975-B624-4261DC73D255}"/>
              </c:ext>
            </c:extLst>
          </c:dPt>
          <c:dPt>
            <c:idx val="5"/>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B-5447-4975-B624-4261DC73D255}"/>
              </c:ext>
            </c:extLst>
          </c:dPt>
          <c:dPt>
            <c:idx val="6"/>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D-5447-4975-B624-4261DC73D255}"/>
              </c:ext>
            </c:extLst>
          </c:dPt>
          <c:dPt>
            <c:idx val="7"/>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F-5447-4975-B624-4261DC73D255}"/>
              </c:ext>
            </c:extLst>
          </c:dPt>
          <c:dPt>
            <c:idx val="8"/>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1-5447-4975-B624-4261DC73D255}"/>
              </c:ext>
            </c:extLst>
          </c:dPt>
          <c:dPt>
            <c:idx val="9"/>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3-5447-4975-B624-4261DC73D255}"/>
              </c:ext>
            </c:extLst>
          </c:dPt>
          <c:dPt>
            <c:idx val="1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5-5447-4975-B624-4261DC73D255}"/>
              </c:ext>
            </c:extLst>
          </c:dPt>
          <c:dPt>
            <c:idx val="11"/>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7-5447-4975-B624-4261DC73D255}"/>
              </c:ext>
            </c:extLst>
          </c:dPt>
          <c:dPt>
            <c:idx val="12"/>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19-5447-4975-B624-4261DC73D255}"/>
              </c:ext>
            </c:extLst>
          </c:dPt>
          <c:cat>
            <c:strRef>
              <c:f>'[1]11.4'!$A$22:$A$29</c:f>
              <c:strCache>
                <c:ptCount val="8"/>
                <c:pt idx="0">
                  <c:v>Män</c:v>
                </c:pt>
                <c:pt idx="1">
                  <c:v>Kvinnor</c:v>
                </c:pt>
                <c:pt idx="2">
                  <c:v>Totalt</c:v>
                </c:pt>
                <c:pt idx="3">
                  <c:v>Riket</c:v>
                </c:pt>
                <c:pt idx="4">
                  <c:v>Män</c:v>
                </c:pt>
                <c:pt idx="5">
                  <c:v>Kvinnor</c:v>
                </c:pt>
                <c:pt idx="6">
                  <c:v>Totalt</c:v>
                </c:pt>
                <c:pt idx="7">
                  <c:v>Gotland</c:v>
                </c:pt>
              </c:strCache>
            </c:strRef>
          </c:cat>
          <c:val>
            <c:numRef>
              <c:f>'[1]11.4'!$B$22:$B$29</c:f>
              <c:numCache>
                <c:formatCode>General</c:formatCode>
                <c:ptCount val="8"/>
                <c:pt idx="0">
                  <c:v>6.9</c:v>
                </c:pt>
                <c:pt idx="1">
                  <c:v>6.1</c:v>
                </c:pt>
                <c:pt idx="2">
                  <c:v>6.5</c:v>
                </c:pt>
                <c:pt idx="4">
                  <c:v>7.6</c:v>
                </c:pt>
                <c:pt idx="5">
                  <c:v>6.6</c:v>
                </c:pt>
                <c:pt idx="6">
                  <c:v>7.2</c:v>
                </c:pt>
              </c:numCache>
            </c:numRef>
          </c:val>
          <c:extLst>
            <c:ext xmlns:c16="http://schemas.microsoft.com/office/drawing/2014/chart" uri="{C3380CC4-5D6E-409C-BE32-E72D297353CC}">
              <c16:uniqueId val="{0000001A-5447-4975-B624-4261DC73D255}"/>
            </c:ext>
          </c:extLst>
        </c:ser>
        <c:dLbls>
          <c:showLegendKey val="0"/>
          <c:showVal val="0"/>
          <c:showCatName val="0"/>
          <c:showSerName val="0"/>
          <c:showPercent val="0"/>
          <c:showBubbleSize val="0"/>
        </c:dLbls>
        <c:gapWidth val="130"/>
        <c:axId val="443659904"/>
        <c:axId val="443663184"/>
      </c:barChart>
      <c:catAx>
        <c:axId val="443659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443663184"/>
        <c:crosses val="autoZero"/>
        <c:auto val="1"/>
        <c:lblAlgn val="ctr"/>
        <c:lblOffset val="100"/>
        <c:noMultiLvlLbl val="0"/>
      </c:catAx>
      <c:valAx>
        <c:axId val="443663184"/>
        <c:scaling>
          <c:orientation val="minMax"/>
          <c:max val="2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443659904"/>
        <c:crosses val="autoZero"/>
        <c:crossBetween val="between"/>
        <c:majorUnit val="5"/>
      </c:valAx>
      <c:spPr>
        <a:noFill/>
        <a:ln w="9525">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33E-2"/>
          <c:y val="0.13080623074290137"/>
          <c:w val="0.65513390642684743"/>
          <c:h val="0.7784269085929475"/>
        </c:manualLayout>
      </c:layout>
      <c:lineChart>
        <c:grouping val="standard"/>
        <c:varyColors val="0"/>
        <c:ser>
          <c:idx val="0"/>
          <c:order val="0"/>
          <c:tx>
            <c:strRef>
              <c:f>'17'!$B$6</c:f>
              <c:strCache>
                <c:ptCount val="1"/>
                <c:pt idx="0">
                  <c:v>Kvinnor Gotland</c:v>
                </c:pt>
              </c:strCache>
            </c:strRef>
          </c:tx>
          <c:spPr>
            <a:ln>
              <a:solidFill>
                <a:schemeClr val="accent3">
                  <a:lumMod val="75000"/>
                </a:schemeClr>
              </a:solidFill>
            </a:ln>
          </c:spPr>
          <c:marker>
            <c:spPr>
              <a:solidFill>
                <a:schemeClr val="accent3">
                  <a:lumMod val="75000"/>
                </a:schemeClr>
              </a:solidFill>
              <a:ln>
                <a:noFill/>
              </a:ln>
            </c:spPr>
          </c:marker>
          <c:cat>
            <c:numRef>
              <c:f>'17'!$C$5:$Q$5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'17'!$C$6:$Q$6</c:f>
              <c:numCache>
                <c:formatCode>0</c:formatCode>
                <c:ptCount val="15"/>
                <c:pt idx="0">
                  <c:v>78</c:v>
                </c:pt>
                <c:pt idx="1">
                  <c:v>77</c:v>
                </c:pt>
                <c:pt idx="2">
                  <c:v>74</c:v>
                </c:pt>
                <c:pt idx="3">
                  <c:v>75</c:v>
                </c:pt>
                <c:pt idx="4">
                  <c:v>73</c:v>
                </c:pt>
                <c:pt idx="5">
                  <c:v>73</c:v>
                </c:pt>
                <c:pt idx="6">
                  <c:v>71</c:v>
                </c:pt>
                <c:pt idx="7">
                  <c:v>69</c:v>
                </c:pt>
                <c:pt idx="8">
                  <c:v>70</c:v>
                </c:pt>
                <c:pt idx="9">
                  <c:v>70</c:v>
                </c:pt>
                <c:pt idx="10">
                  <c:v>68</c:v>
                </c:pt>
                <c:pt idx="11">
                  <c:v>67</c:v>
                </c:pt>
                <c:pt idx="12">
                  <c:v>68</c:v>
                </c:pt>
                <c:pt idx="13">
                  <c:v>68</c:v>
                </c:pt>
                <c:pt idx="14">
                  <c:v>69</c:v>
                </c:pt>
              </c:numCache>
            </c:numRef>
          </c:val>
          <c:smooth val="0"/>
          <c:extLst>
            <c:ext xmlns:c16="http://schemas.microsoft.com/office/drawing/2014/chart" uri="{C3380CC4-5D6E-409C-BE32-E72D297353CC}">
              <c16:uniqueId val="{00000000-796E-480E-8B2A-3A78D269AFF1}"/>
            </c:ext>
          </c:extLst>
        </c:ser>
        <c:ser>
          <c:idx val="1"/>
          <c:order val="1"/>
          <c:tx>
            <c:strRef>
              <c:f>'17'!$B$7</c:f>
              <c:strCache>
                <c:ptCount val="1"/>
                <c:pt idx="0">
                  <c:v>Kvinnor Riket</c:v>
                </c:pt>
              </c:strCache>
            </c:strRef>
          </c:tx>
          <c:spPr>
            <a:ln>
              <a:solidFill>
                <a:schemeClr val="bg1">
                  <a:lumMod val="75000"/>
                </a:schemeClr>
              </a:solidFill>
            </a:ln>
          </c:spPr>
          <c:marker>
            <c:spPr>
              <a:solidFill>
                <a:schemeClr val="bg1">
                  <a:lumMod val="75000"/>
                </a:schemeClr>
              </a:solidFill>
              <a:ln>
                <a:noFill/>
              </a:ln>
            </c:spPr>
          </c:marker>
          <c:cat>
            <c:numRef>
              <c:f>'17'!$C$5:$Q$5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'17'!$C$7:$Q$7</c:f>
              <c:numCache>
                <c:formatCode>0</c:formatCode>
                <c:ptCount val="15"/>
                <c:pt idx="0">
                  <c:v>78</c:v>
                </c:pt>
                <c:pt idx="1">
                  <c:v>78</c:v>
                </c:pt>
                <c:pt idx="2">
                  <c:v>77</c:v>
                </c:pt>
                <c:pt idx="3">
                  <c:v>76</c:v>
                </c:pt>
                <c:pt idx="4">
                  <c:v>76</c:v>
                </c:pt>
                <c:pt idx="5">
                  <c:v>76</c:v>
                </c:pt>
                <c:pt idx="6">
                  <c:v>75</c:v>
                </c:pt>
                <c:pt idx="7">
                  <c:v>74</c:v>
                </c:pt>
                <c:pt idx="8">
                  <c:v>73</c:v>
                </c:pt>
                <c:pt idx="9">
                  <c:v>71</c:v>
                </c:pt>
                <c:pt idx="10">
                  <c:v>70</c:v>
                </c:pt>
                <c:pt idx="11">
                  <c:v>71</c:v>
                </c:pt>
                <c:pt idx="12">
                  <c:v>71</c:v>
                </c:pt>
                <c:pt idx="13">
                  <c:v>70</c:v>
                </c:pt>
                <c:pt idx="14">
                  <c:v>69</c:v>
                </c:pt>
              </c:numCache>
            </c:numRef>
          </c:val>
          <c:smooth val="0"/>
          <c:extLst>
            <c:ext xmlns:c16="http://schemas.microsoft.com/office/drawing/2014/chart" uri="{C3380CC4-5D6E-409C-BE32-E72D297353CC}">
              <c16:uniqueId val="{00000001-796E-480E-8B2A-3A78D269AFF1}"/>
            </c:ext>
          </c:extLst>
        </c:ser>
        <c:ser>
          <c:idx val="2"/>
          <c:order val="2"/>
          <c:tx>
            <c:strRef>
              <c:f>'17'!$B$8</c:f>
              <c:strCache>
                <c:ptCount val="1"/>
                <c:pt idx="0">
                  <c:v>Män Gotland</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numRef>
              <c:f>'17'!$C$5:$Q$5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'17'!$C$8:$Q$8</c:f>
              <c:numCache>
                <c:formatCode>0</c:formatCode>
                <c:ptCount val="15"/>
                <c:pt idx="0">
                  <c:v>22</c:v>
                </c:pt>
                <c:pt idx="1">
                  <c:v>23</c:v>
                </c:pt>
                <c:pt idx="2">
                  <c:v>26</c:v>
                </c:pt>
                <c:pt idx="3">
                  <c:v>25</c:v>
                </c:pt>
                <c:pt idx="4">
                  <c:v>27</c:v>
                </c:pt>
                <c:pt idx="5">
                  <c:v>27</c:v>
                </c:pt>
                <c:pt idx="6">
                  <c:v>29</c:v>
                </c:pt>
                <c:pt idx="7">
                  <c:v>31</c:v>
                </c:pt>
                <c:pt idx="8">
                  <c:v>30</c:v>
                </c:pt>
                <c:pt idx="9">
                  <c:v>30</c:v>
                </c:pt>
                <c:pt idx="10">
                  <c:v>32</c:v>
                </c:pt>
                <c:pt idx="11">
                  <c:v>33</c:v>
                </c:pt>
                <c:pt idx="12">
                  <c:v>32</c:v>
                </c:pt>
                <c:pt idx="13">
                  <c:v>32</c:v>
                </c:pt>
                <c:pt idx="14">
                  <c:v>31</c:v>
                </c:pt>
              </c:numCache>
            </c:numRef>
          </c:val>
          <c:smooth val="0"/>
          <c:extLst>
            <c:ext xmlns:c16="http://schemas.microsoft.com/office/drawing/2014/chart" uri="{C3380CC4-5D6E-409C-BE32-E72D297353CC}">
              <c16:uniqueId val="{00000002-796E-480E-8B2A-3A78D269AFF1}"/>
            </c:ext>
          </c:extLst>
        </c:ser>
        <c:ser>
          <c:idx val="3"/>
          <c:order val="3"/>
          <c:tx>
            <c:strRef>
              <c:f>'17'!$B$9</c:f>
              <c:strCache>
                <c:ptCount val="1"/>
                <c:pt idx="0">
                  <c:v>Män Riket</c:v>
                </c:pt>
              </c:strCache>
            </c:strRef>
          </c:tx>
          <c:spPr>
            <a:ln>
              <a:solidFill>
                <a:schemeClr val="bg1">
                  <a:lumMod val="75000"/>
                </a:schemeClr>
              </a:solidFill>
            </a:ln>
          </c:spPr>
          <c:marker>
            <c:symbol val="circle"/>
            <c:size val="7"/>
            <c:spPr>
              <a:solidFill>
                <a:schemeClr val="bg1">
                  <a:lumMod val="75000"/>
                </a:schemeClr>
              </a:solidFill>
              <a:ln>
                <a:noFill/>
              </a:ln>
            </c:spPr>
          </c:marker>
          <c:cat>
            <c:numRef>
              <c:f>'17'!$C$5:$Q$5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'17'!$C$9:$Q$9</c:f>
              <c:numCache>
                <c:formatCode>0</c:formatCode>
                <c:ptCount val="15"/>
                <c:pt idx="0">
                  <c:v>22</c:v>
                </c:pt>
                <c:pt idx="1">
                  <c:v>23</c:v>
                </c:pt>
                <c:pt idx="2">
                  <c:v>23</c:v>
                </c:pt>
                <c:pt idx="3">
                  <c:v>24</c:v>
                </c:pt>
                <c:pt idx="4">
                  <c:v>24</c:v>
                </c:pt>
                <c:pt idx="5">
                  <c:v>24</c:v>
                </c:pt>
                <c:pt idx="6">
                  <c:v>25</c:v>
                </c:pt>
                <c:pt idx="7">
                  <c:v>26</c:v>
                </c:pt>
                <c:pt idx="8">
                  <c:v>27</c:v>
                </c:pt>
                <c:pt idx="9">
                  <c:v>29</c:v>
                </c:pt>
                <c:pt idx="10">
                  <c:v>30</c:v>
                </c:pt>
                <c:pt idx="11">
                  <c:v>29</c:v>
                </c:pt>
                <c:pt idx="12">
                  <c:v>29</c:v>
                </c:pt>
                <c:pt idx="13">
                  <c:v>30</c:v>
                </c:pt>
                <c:pt idx="14">
                  <c:v>31</c:v>
                </c:pt>
              </c:numCache>
            </c:numRef>
          </c:val>
          <c:smooth val="0"/>
          <c:extLst>
            <c:ext xmlns:c16="http://schemas.microsoft.com/office/drawing/2014/chart" uri="{C3380CC4-5D6E-409C-BE32-E72D297353CC}">
              <c16:uniqueId val="{00000003-796E-480E-8B2A-3A78D269AFF1}"/>
            </c:ext>
          </c:extLst>
        </c:ser>
        <c:dLbls>
          <c:showLegendKey val="0"/>
          <c:showVal val="0"/>
          <c:showCatName val="0"/>
          <c:showSerName val="0"/>
          <c:showPercent val="0"/>
          <c:showBubbleSize val="0"/>
        </c:dLbls>
        <c:marker val="1"/>
        <c:smooth val="0"/>
        <c:axId val="189286656"/>
        <c:axId val="189304832"/>
      </c:lineChart>
      <c:catAx>
        <c:axId val="189286656"/>
        <c:scaling>
          <c:orientation val="minMax"/>
        </c:scaling>
        <c:delete val="0"/>
        <c:axPos val="b"/>
        <c:numFmt formatCode="General" sourceLinked="1"/>
        <c:majorTickMark val="out"/>
        <c:minorTickMark val="none"/>
        <c:tickLblPos val="nextTo"/>
        <c:crossAx val="189304832"/>
        <c:crosses val="autoZero"/>
        <c:auto val="1"/>
        <c:lblAlgn val="ctr"/>
        <c:lblOffset val="100"/>
        <c:noMultiLvlLbl val="0"/>
      </c:catAx>
      <c:valAx>
        <c:axId val="189304832"/>
        <c:scaling>
          <c:orientation val="minMax"/>
          <c:max val="100"/>
        </c:scaling>
        <c:delete val="0"/>
        <c:axPos val="l"/>
        <c:majorGridlines/>
        <c:title>
          <c:tx>
            <c:rich>
              <a:bodyPr rot="0" vert="horz"/>
              <a:lstStyle/>
              <a:p>
                <a:pPr>
                  <a:defRPr/>
                </a:pPr>
                <a:r>
                  <a:rPr lang="sv-SE"/>
                  <a:t>Andel i %</a:t>
                </a:r>
              </a:p>
            </c:rich>
          </c:tx>
          <c:layout>
            <c:manualLayout>
              <c:xMode val="edge"/>
              <c:yMode val="edge"/>
              <c:x val="1.4678899082568813E-2"/>
              <c:y val="2.5083019513866246E-2"/>
            </c:manualLayout>
          </c:layout>
          <c:overlay val="0"/>
        </c:title>
        <c:numFmt formatCode="0" sourceLinked="1"/>
        <c:majorTickMark val="out"/>
        <c:minorTickMark val="none"/>
        <c:tickLblPos val="nextTo"/>
        <c:crossAx val="189286656"/>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000000000001321" l="0.70000000000000062" r="0.70000000000000062" t="0.75000000000001321"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3"/>
            </a:solidFill>
          </c:spPr>
          <c:invertIfNegative val="0"/>
          <c:dPt>
            <c:idx val="0"/>
            <c:invertIfNegative val="0"/>
            <c:bubble3D val="0"/>
            <c:spPr>
              <a:solidFill>
                <a:schemeClr val="tx1"/>
              </a:solidFill>
            </c:spPr>
            <c:extLst>
              <c:ext xmlns:c16="http://schemas.microsoft.com/office/drawing/2014/chart" uri="{C3380CC4-5D6E-409C-BE32-E72D297353CC}">
                <c16:uniqueId val="{00000001-4E91-41A0-855B-08BB1C1F80C3}"/>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4E91-41A0-855B-08BB1C1F80C3}"/>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5-C1A8-4B40-A047-007B19BA7302}"/>
              </c:ext>
            </c:extLst>
          </c:dPt>
          <c:cat>
            <c:strRef>
              <c:f>'23'!$B$7:$B$9</c:f>
              <c:strCache>
                <c:ptCount val="3"/>
                <c:pt idx="0">
                  <c:v>Totalt Gotland </c:v>
                </c:pt>
                <c:pt idx="1">
                  <c:v>Kvinnor Gotland</c:v>
                </c:pt>
                <c:pt idx="2">
                  <c:v>Män Gotland</c:v>
                </c:pt>
              </c:strCache>
            </c:strRef>
          </c:cat>
          <c:val>
            <c:numRef>
              <c:f>'23'!$C$7:$C$9</c:f>
              <c:numCache>
                <c:formatCode>General</c:formatCode>
                <c:ptCount val="3"/>
                <c:pt idx="0">
                  <c:v>21</c:v>
                </c:pt>
                <c:pt idx="1">
                  <c:v>21</c:v>
                </c:pt>
                <c:pt idx="2">
                  <c:v>21</c:v>
                </c:pt>
              </c:numCache>
            </c:numRef>
          </c:val>
          <c:extLst>
            <c:ext xmlns:c16="http://schemas.microsoft.com/office/drawing/2014/chart" uri="{C3380CC4-5D6E-409C-BE32-E72D297353CC}">
              <c16:uniqueId val="{00000004-4E91-41A0-855B-08BB1C1F80C3}"/>
            </c:ext>
          </c:extLst>
        </c:ser>
        <c:dLbls>
          <c:showLegendKey val="0"/>
          <c:showVal val="0"/>
          <c:showCatName val="0"/>
          <c:showSerName val="0"/>
          <c:showPercent val="0"/>
          <c:showBubbleSize val="0"/>
        </c:dLbls>
        <c:gapWidth val="150"/>
        <c:axId val="189027840"/>
        <c:axId val="189029376"/>
      </c:barChart>
      <c:catAx>
        <c:axId val="189027840"/>
        <c:scaling>
          <c:orientation val="minMax"/>
        </c:scaling>
        <c:delete val="0"/>
        <c:axPos val="b"/>
        <c:numFmt formatCode="General" sourceLinked="0"/>
        <c:majorTickMark val="out"/>
        <c:minorTickMark val="none"/>
        <c:tickLblPos val="nextTo"/>
        <c:crossAx val="189029376"/>
        <c:crosses val="autoZero"/>
        <c:auto val="1"/>
        <c:lblAlgn val="ctr"/>
        <c:lblOffset val="100"/>
        <c:noMultiLvlLbl val="0"/>
      </c:catAx>
      <c:valAx>
        <c:axId val="189029376"/>
        <c:scaling>
          <c:orientation val="minMax"/>
          <c:max val="50"/>
        </c:scaling>
        <c:delete val="0"/>
        <c:axPos val="l"/>
        <c:majorGridlines/>
        <c:title>
          <c:tx>
            <c:rich>
              <a:bodyPr rot="-5400000" vert="horz"/>
              <a:lstStyle/>
              <a:p>
                <a:pPr>
                  <a:defRPr/>
                </a:pPr>
                <a:r>
                  <a:rPr lang="en-US"/>
                  <a:t>Andel i %</a:t>
                </a:r>
              </a:p>
            </c:rich>
          </c:tx>
          <c:overlay val="0"/>
        </c:title>
        <c:numFmt formatCode="General" sourceLinked="1"/>
        <c:majorTickMark val="out"/>
        <c:minorTickMark val="none"/>
        <c:tickLblPos val="nextTo"/>
        <c:crossAx val="189027840"/>
        <c:crosses val="autoZero"/>
        <c:crossBetween val="between"/>
        <c:majorUnit val="10"/>
      </c:valAx>
    </c:plotArea>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'1B'!$B$5</c:f>
              <c:strCache>
                <c:ptCount val="1"/>
                <c:pt idx="0">
                  <c:v>Nöjd</c:v>
                </c:pt>
              </c:strCache>
            </c:strRef>
          </c:tx>
          <c:spPr>
            <a:solidFill>
              <a:schemeClr val="tx2">
                <a:lumMod val="20000"/>
                <a:lumOff val="80000"/>
              </a:schemeClr>
            </a:solidFill>
          </c:spPr>
          <c:invertIfNegative val="0"/>
          <c:cat>
            <c:strRef>
              <c:f>'1B'!$A$6:$A$9</c:f>
              <c:strCache>
                <c:ptCount val="4"/>
                <c:pt idx="0">
                  <c:v>Flickor Gotland</c:v>
                </c:pt>
                <c:pt idx="1">
                  <c:v>Flickor Riket</c:v>
                </c:pt>
                <c:pt idx="2">
                  <c:v>Pojkar Gotland</c:v>
                </c:pt>
                <c:pt idx="3">
                  <c:v>Pojkar Riket</c:v>
                </c:pt>
              </c:strCache>
            </c:strRef>
          </c:cat>
          <c:val>
            <c:numRef>
              <c:f>'1B'!$B$6:$B$9</c:f>
              <c:numCache>
                <c:formatCode>0</c:formatCode>
                <c:ptCount val="4"/>
                <c:pt idx="0">
                  <c:v>55</c:v>
                </c:pt>
                <c:pt idx="1">
                  <c:v>60</c:v>
                </c:pt>
                <c:pt idx="2">
                  <c:v>72</c:v>
                </c:pt>
                <c:pt idx="3">
                  <c:v>81</c:v>
                </c:pt>
              </c:numCache>
            </c:numRef>
          </c:val>
          <c:extLst>
            <c:ext xmlns:c16="http://schemas.microsoft.com/office/drawing/2014/chart" uri="{C3380CC4-5D6E-409C-BE32-E72D297353CC}">
              <c16:uniqueId val="{00000000-1188-4D74-B702-A2D44C62F950}"/>
            </c:ext>
          </c:extLst>
        </c:ser>
        <c:ser>
          <c:idx val="1"/>
          <c:order val="1"/>
          <c:tx>
            <c:strRef>
              <c:f>'1B'!$C$5</c:f>
              <c:strCache>
                <c:ptCount val="1"/>
                <c:pt idx="0">
                  <c:v>Varken nöjd eller missnöjd</c:v>
                </c:pt>
              </c:strCache>
            </c:strRef>
          </c:tx>
          <c:spPr>
            <a:solidFill>
              <a:schemeClr val="tx2">
                <a:lumMod val="60000"/>
                <a:lumOff val="40000"/>
              </a:schemeClr>
            </a:solidFill>
          </c:spPr>
          <c:invertIfNegative val="0"/>
          <c:cat>
            <c:strRef>
              <c:f>'1B'!$A$6:$A$9</c:f>
              <c:strCache>
                <c:ptCount val="4"/>
                <c:pt idx="0">
                  <c:v>Flickor Gotland</c:v>
                </c:pt>
                <c:pt idx="1">
                  <c:v>Flickor Riket</c:v>
                </c:pt>
                <c:pt idx="2">
                  <c:v>Pojkar Gotland</c:v>
                </c:pt>
                <c:pt idx="3">
                  <c:v>Pojkar Riket</c:v>
                </c:pt>
              </c:strCache>
            </c:strRef>
          </c:cat>
          <c:val>
            <c:numRef>
              <c:f>'1B'!$C$6:$C$9</c:f>
              <c:numCache>
                <c:formatCode>0</c:formatCode>
                <c:ptCount val="4"/>
                <c:pt idx="0">
                  <c:v>31</c:v>
                </c:pt>
                <c:pt idx="1">
                  <c:v>26</c:v>
                </c:pt>
                <c:pt idx="2">
                  <c:v>21</c:v>
                </c:pt>
                <c:pt idx="3">
                  <c:v>13</c:v>
                </c:pt>
              </c:numCache>
            </c:numRef>
          </c:val>
          <c:extLst>
            <c:ext xmlns:c16="http://schemas.microsoft.com/office/drawing/2014/chart" uri="{C3380CC4-5D6E-409C-BE32-E72D297353CC}">
              <c16:uniqueId val="{00000000-8F95-4C37-9676-E4ACB5C8598E}"/>
            </c:ext>
          </c:extLst>
        </c:ser>
        <c:ser>
          <c:idx val="2"/>
          <c:order val="2"/>
          <c:tx>
            <c:strRef>
              <c:f>'1B'!$D$5</c:f>
              <c:strCache>
                <c:ptCount val="1"/>
                <c:pt idx="0">
                  <c:v>Missnöjd</c:v>
                </c:pt>
              </c:strCache>
            </c:strRef>
          </c:tx>
          <c:spPr>
            <a:solidFill>
              <a:schemeClr val="tx2"/>
            </a:solidFill>
          </c:spPr>
          <c:invertIfNegative val="0"/>
          <c:cat>
            <c:strRef>
              <c:f>'1B'!$A$6:$A$9</c:f>
              <c:strCache>
                <c:ptCount val="4"/>
                <c:pt idx="0">
                  <c:v>Flickor Gotland</c:v>
                </c:pt>
                <c:pt idx="1">
                  <c:v>Flickor Riket</c:v>
                </c:pt>
                <c:pt idx="2">
                  <c:v>Pojkar Gotland</c:v>
                </c:pt>
                <c:pt idx="3">
                  <c:v>Pojkar Riket</c:v>
                </c:pt>
              </c:strCache>
            </c:strRef>
          </c:cat>
          <c:val>
            <c:numRef>
              <c:f>'1B'!$D$6:$D$9</c:f>
              <c:numCache>
                <c:formatCode>0</c:formatCode>
                <c:ptCount val="4"/>
                <c:pt idx="0">
                  <c:v>14</c:v>
                </c:pt>
                <c:pt idx="1">
                  <c:v>14</c:v>
                </c:pt>
                <c:pt idx="2">
                  <c:v>7</c:v>
                </c:pt>
                <c:pt idx="3">
                  <c:v>5</c:v>
                </c:pt>
              </c:numCache>
            </c:numRef>
          </c:val>
          <c:extLst>
            <c:ext xmlns:c16="http://schemas.microsoft.com/office/drawing/2014/chart" uri="{C3380CC4-5D6E-409C-BE32-E72D297353CC}">
              <c16:uniqueId val="{00000000-3C60-4C31-B1D3-902EF5CF201E}"/>
            </c:ext>
          </c:extLst>
        </c:ser>
        <c:dLbls>
          <c:showLegendKey val="0"/>
          <c:showVal val="0"/>
          <c:showCatName val="0"/>
          <c:showSerName val="0"/>
          <c:showPercent val="0"/>
          <c:showBubbleSize val="0"/>
        </c:dLbls>
        <c:gapWidth val="150"/>
        <c:axId val="144567296"/>
        <c:axId val="145560320"/>
      </c:barChart>
      <c:catAx>
        <c:axId val="144567296"/>
        <c:scaling>
          <c:orientation val="minMax"/>
        </c:scaling>
        <c:delete val="0"/>
        <c:axPos val="b"/>
        <c:numFmt formatCode="General" sourceLinked="0"/>
        <c:majorTickMark val="out"/>
        <c:minorTickMark val="none"/>
        <c:tickLblPos val="nextTo"/>
        <c:crossAx val="145560320"/>
        <c:crosses val="autoZero"/>
        <c:auto val="1"/>
        <c:lblAlgn val="ctr"/>
        <c:lblOffset val="100"/>
        <c:noMultiLvlLbl val="0"/>
      </c:catAx>
      <c:valAx>
        <c:axId val="145560320"/>
        <c:scaling>
          <c:orientation val="minMax"/>
          <c:max val="100"/>
        </c:scaling>
        <c:delete val="0"/>
        <c:axPos val="l"/>
        <c:majorGridlines/>
        <c:numFmt formatCode="0" sourceLinked="1"/>
        <c:majorTickMark val="out"/>
        <c:minorTickMark val="none"/>
        <c:tickLblPos val="nextTo"/>
        <c:crossAx val="144567296"/>
        <c:crosses val="autoZero"/>
        <c:crossBetween val="between"/>
      </c:valAx>
      <c:dTable>
        <c:showHorzBorder val="1"/>
        <c:showVertBorder val="1"/>
        <c:showOutline val="1"/>
        <c:showKeys val="0"/>
      </c:dTable>
    </c:plotArea>
    <c:legend>
      <c:legendPos val="r"/>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3"/>
            </a:solidFill>
          </c:spPr>
          <c:invertIfNegative val="0"/>
          <c:dPt>
            <c:idx val="0"/>
            <c:invertIfNegative val="0"/>
            <c:bubble3D val="0"/>
            <c:spPr>
              <a:solidFill>
                <a:schemeClr val="tx1"/>
              </a:solidFill>
            </c:spPr>
            <c:extLst>
              <c:ext xmlns:c16="http://schemas.microsoft.com/office/drawing/2014/chart" uri="{C3380CC4-5D6E-409C-BE32-E72D297353CC}">
                <c16:uniqueId val="{00000001-5C12-4A54-8216-60BF29F10A43}"/>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5C12-4A54-8216-60BF29F10A43}"/>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7-1E4B-4D08-80DA-BE1631B09BE2}"/>
              </c:ext>
            </c:extLst>
          </c:dPt>
          <c:cat>
            <c:strRef>
              <c:f>'24'!$B$7:$B$9</c:f>
              <c:strCache>
                <c:ptCount val="3"/>
                <c:pt idx="0">
                  <c:v>Totalt Gotland </c:v>
                </c:pt>
                <c:pt idx="1">
                  <c:v>Kvinnor Gotland</c:v>
                </c:pt>
                <c:pt idx="2">
                  <c:v>Män Gotland</c:v>
                </c:pt>
              </c:strCache>
            </c:strRef>
          </c:cat>
          <c:val>
            <c:numRef>
              <c:f>'24'!$C$7:$C$9</c:f>
              <c:numCache>
                <c:formatCode>General</c:formatCode>
                <c:ptCount val="3"/>
                <c:pt idx="0">
                  <c:v>24</c:v>
                </c:pt>
                <c:pt idx="1">
                  <c:v>23</c:v>
                </c:pt>
                <c:pt idx="2">
                  <c:v>25</c:v>
                </c:pt>
              </c:numCache>
            </c:numRef>
          </c:val>
          <c:extLst>
            <c:ext xmlns:c16="http://schemas.microsoft.com/office/drawing/2014/chart" uri="{C3380CC4-5D6E-409C-BE32-E72D297353CC}">
              <c16:uniqueId val="{00000004-5C12-4A54-8216-60BF29F10A43}"/>
            </c:ext>
          </c:extLst>
        </c:ser>
        <c:dLbls>
          <c:showLegendKey val="0"/>
          <c:showVal val="0"/>
          <c:showCatName val="0"/>
          <c:showSerName val="0"/>
          <c:showPercent val="0"/>
          <c:showBubbleSize val="0"/>
        </c:dLbls>
        <c:gapWidth val="150"/>
        <c:axId val="189601664"/>
        <c:axId val="189603200"/>
      </c:barChart>
      <c:catAx>
        <c:axId val="189601664"/>
        <c:scaling>
          <c:orientation val="minMax"/>
        </c:scaling>
        <c:delete val="0"/>
        <c:axPos val="b"/>
        <c:numFmt formatCode="General" sourceLinked="0"/>
        <c:majorTickMark val="out"/>
        <c:minorTickMark val="none"/>
        <c:tickLblPos val="nextTo"/>
        <c:crossAx val="189603200"/>
        <c:crosses val="autoZero"/>
        <c:auto val="1"/>
        <c:lblAlgn val="ctr"/>
        <c:lblOffset val="100"/>
        <c:noMultiLvlLbl val="0"/>
      </c:catAx>
      <c:valAx>
        <c:axId val="189603200"/>
        <c:scaling>
          <c:orientation val="minMax"/>
          <c:max val="50"/>
          <c:min val="0"/>
        </c:scaling>
        <c:delete val="0"/>
        <c:axPos val="l"/>
        <c:majorGridlines/>
        <c:numFmt formatCode="General" sourceLinked="1"/>
        <c:majorTickMark val="out"/>
        <c:minorTickMark val="none"/>
        <c:tickLblPos val="nextTo"/>
        <c:crossAx val="189601664"/>
        <c:crosses val="autoZero"/>
        <c:crossBetween val="between"/>
        <c:majorUnit val="10"/>
      </c:valAx>
    </c:plotArea>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3"/>
            </a:solidFill>
          </c:spPr>
          <c:invertIfNegative val="0"/>
          <c:dPt>
            <c:idx val="0"/>
            <c:invertIfNegative val="0"/>
            <c:bubble3D val="0"/>
            <c:spPr>
              <a:solidFill>
                <a:schemeClr val="tx1"/>
              </a:solidFill>
            </c:spPr>
            <c:extLst>
              <c:ext xmlns:c16="http://schemas.microsoft.com/office/drawing/2014/chart" uri="{C3380CC4-5D6E-409C-BE32-E72D297353CC}">
                <c16:uniqueId val="{00000001-38CE-4C78-BF2D-4F1FBC4C7BA1}"/>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38CE-4C78-BF2D-4F1FBC4C7BA1}"/>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7-D009-4AB4-A190-60998AC777FE}"/>
              </c:ext>
            </c:extLst>
          </c:dPt>
          <c:cat>
            <c:strRef>
              <c:f>'24B'!$B$7:$B$9</c:f>
              <c:strCache>
                <c:ptCount val="3"/>
                <c:pt idx="0">
                  <c:v>Totalt Gotland </c:v>
                </c:pt>
                <c:pt idx="1">
                  <c:v>Kvinnor Gotland</c:v>
                </c:pt>
                <c:pt idx="2">
                  <c:v>Män Gotland</c:v>
                </c:pt>
              </c:strCache>
            </c:strRef>
          </c:cat>
          <c:val>
            <c:numRef>
              <c:f>'24B'!$C$7:$C$9</c:f>
              <c:numCache>
                <c:formatCode>General</c:formatCode>
                <c:ptCount val="3"/>
                <c:pt idx="0">
                  <c:v>13</c:v>
                </c:pt>
                <c:pt idx="1">
                  <c:v>10</c:v>
                </c:pt>
                <c:pt idx="2" formatCode="0">
                  <c:v>16</c:v>
                </c:pt>
              </c:numCache>
            </c:numRef>
          </c:val>
          <c:extLst>
            <c:ext xmlns:c16="http://schemas.microsoft.com/office/drawing/2014/chart" uri="{C3380CC4-5D6E-409C-BE32-E72D297353CC}">
              <c16:uniqueId val="{00000004-38CE-4C78-BF2D-4F1FBC4C7BA1}"/>
            </c:ext>
          </c:extLst>
        </c:ser>
        <c:dLbls>
          <c:showLegendKey val="0"/>
          <c:showVal val="0"/>
          <c:showCatName val="0"/>
          <c:showSerName val="0"/>
          <c:showPercent val="0"/>
          <c:showBubbleSize val="0"/>
        </c:dLbls>
        <c:gapWidth val="150"/>
        <c:axId val="189880192"/>
        <c:axId val="189881728"/>
      </c:barChart>
      <c:catAx>
        <c:axId val="189880192"/>
        <c:scaling>
          <c:orientation val="minMax"/>
        </c:scaling>
        <c:delete val="0"/>
        <c:axPos val="b"/>
        <c:numFmt formatCode="General" sourceLinked="0"/>
        <c:majorTickMark val="out"/>
        <c:minorTickMark val="none"/>
        <c:tickLblPos val="nextTo"/>
        <c:crossAx val="189881728"/>
        <c:crosses val="autoZero"/>
        <c:auto val="1"/>
        <c:lblAlgn val="ctr"/>
        <c:lblOffset val="100"/>
        <c:noMultiLvlLbl val="0"/>
      </c:catAx>
      <c:valAx>
        <c:axId val="189881728"/>
        <c:scaling>
          <c:orientation val="minMax"/>
          <c:max val="50"/>
          <c:min val="0"/>
        </c:scaling>
        <c:delete val="0"/>
        <c:axPos val="l"/>
        <c:majorGridlines/>
        <c:numFmt formatCode="General" sourceLinked="1"/>
        <c:majorTickMark val="out"/>
        <c:minorTickMark val="none"/>
        <c:tickLblPos val="nextTo"/>
        <c:crossAx val="189880192"/>
        <c:crosses val="autoZero"/>
        <c:crossBetween val="between"/>
        <c:majorUnit val="10"/>
      </c:valAx>
    </c:plotArea>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3"/>
            </a:solidFill>
          </c:spPr>
          <c:invertIfNegative val="0"/>
          <c:dPt>
            <c:idx val="0"/>
            <c:invertIfNegative val="0"/>
            <c:bubble3D val="0"/>
            <c:spPr>
              <a:solidFill>
                <a:schemeClr val="tx1"/>
              </a:solidFill>
            </c:spPr>
            <c:extLst>
              <c:ext xmlns:c16="http://schemas.microsoft.com/office/drawing/2014/chart" uri="{C3380CC4-5D6E-409C-BE32-E72D297353CC}">
                <c16:uniqueId val="{00000001-B7BF-4436-908F-6F87F87FB987}"/>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B7BF-4436-908F-6F87F87FB987}"/>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7-6EF1-45E3-B839-97DDB4FF2C16}"/>
              </c:ext>
            </c:extLst>
          </c:dPt>
          <c:cat>
            <c:strRef>
              <c:f>'24C'!$B$7:$B$9</c:f>
              <c:strCache>
                <c:ptCount val="3"/>
                <c:pt idx="0">
                  <c:v>Totalt Gotland </c:v>
                </c:pt>
                <c:pt idx="1">
                  <c:v>Kvinnor Gotland</c:v>
                </c:pt>
                <c:pt idx="2">
                  <c:v>Män Gotland</c:v>
                </c:pt>
              </c:strCache>
            </c:strRef>
          </c:cat>
          <c:val>
            <c:numRef>
              <c:f>'24C'!$C$7:$C$9</c:f>
              <c:numCache>
                <c:formatCode>General</c:formatCode>
                <c:ptCount val="3"/>
                <c:pt idx="0">
                  <c:v>5</c:v>
                </c:pt>
                <c:pt idx="1">
                  <c:v>5</c:v>
                </c:pt>
                <c:pt idx="2" formatCode="0">
                  <c:v>6</c:v>
                </c:pt>
              </c:numCache>
            </c:numRef>
          </c:val>
          <c:extLst>
            <c:ext xmlns:c16="http://schemas.microsoft.com/office/drawing/2014/chart" uri="{C3380CC4-5D6E-409C-BE32-E72D297353CC}">
              <c16:uniqueId val="{00000004-B7BF-4436-908F-6F87F87FB987}"/>
            </c:ext>
          </c:extLst>
        </c:ser>
        <c:dLbls>
          <c:showLegendKey val="0"/>
          <c:showVal val="0"/>
          <c:showCatName val="0"/>
          <c:showSerName val="0"/>
          <c:showPercent val="0"/>
          <c:showBubbleSize val="0"/>
        </c:dLbls>
        <c:gapWidth val="150"/>
        <c:axId val="190088704"/>
        <c:axId val="190090240"/>
      </c:barChart>
      <c:catAx>
        <c:axId val="190088704"/>
        <c:scaling>
          <c:orientation val="minMax"/>
        </c:scaling>
        <c:delete val="0"/>
        <c:axPos val="b"/>
        <c:numFmt formatCode="General" sourceLinked="0"/>
        <c:majorTickMark val="out"/>
        <c:minorTickMark val="none"/>
        <c:tickLblPos val="nextTo"/>
        <c:crossAx val="190090240"/>
        <c:crosses val="autoZero"/>
        <c:auto val="1"/>
        <c:lblAlgn val="ctr"/>
        <c:lblOffset val="100"/>
        <c:noMultiLvlLbl val="0"/>
      </c:catAx>
      <c:valAx>
        <c:axId val="190090240"/>
        <c:scaling>
          <c:orientation val="minMax"/>
          <c:max val="50"/>
        </c:scaling>
        <c:delete val="0"/>
        <c:axPos val="l"/>
        <c:majorGridlines/>
        <c:numFmt formatCode="General" sourceLinked="1"/>
        <c:majorTickMark val="out"/>
        <c:minorTickMark val="none"/>
        <c:tickLblPos val="nextTo"/>
        <c:crossAx val="190088704"/>
        <c:crosses val="autoZero"/>
        <c:crossBetween val="between"/>
        <c:majorUnit val="10"/>
      </c:valAx>
    </c:plotArea>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'28'!$B$6</c:f>
              <c:strCache>
                <c:ptCount val="1"/>
                <c:pt idx="0">
                  <c:v>Kvinnor</c:v>
                </c:pt>
              </c:strCache>
            </c:strRef>
          </c:tx>
          <c:spPr>
            <a:ln>
              <a:solidFill>
                <a:schemeClr val="accent6">
                  <a:lumMod val="75000"/>
                </a:schemeClr>
              </a:solidFill>
            </a:ln>
          </c:spPr>
          <c:marker>
            <c:symbol val="triangle"/>
            <c:size val="7"/>
            <c:spPr>
              <a:solidFill>
                <a:schemeClr val="accent6">
                  <a:lumMod val="75000"/>
                </a:schemeClr>
              </a:solidFill>
              <a:ln>
                <a:noFill/>
              </a:ln>
            </c:spPr>
          </c:marker>
          <c:cat>
            <c:strRef>
              <c:f>'28'!$C$5:$P$5</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'28'!$C$6:$P$6</c:f>
              <c:numCache>
                <c:formatCode>General</c:formatCode>
                <c:ptCount val="14"/>
                <c:pt idx="0">
                  <c:v>425</c:v>
                </c:pt>
                <c:pt idx="1">
                  <c:v>531</c:v>
                </c:pt>
                <c:pt idx="2">
                  <c:v>461</c:v>
                </c:pt>
                <c:pt idx="3">
                  <c:v>497</c:v>
                </c:pt>
                <c:pt idx="4">
                  <c:v>490</c:v>
                </c:pt>
                <c:pt idx="5">
                  <c:v>510</c:v>
                </c:pt>
                <c:pt idx="6">
                  <c:v>498</c:v>
                </c:pt>
                <c:pt idx="7">
                  <c:v>467</c:v>
                </c:pt>
                <c:pt idx="8">
                  <c:v>443</c:v>
                </c:pt>
                <c:pt idx="9">
                  <c:v>532</c:v>
                </c:pt>
                <c:pt idx="10">
                  <c:v>513</c:v>
                </c:pt>
                <c:pt idx="11">
                  <c:v>527</c:v>
                </c:pt>
                <c:pt idx="12">
                  <c:v>552</c:v>
                </c:pt>
                <c:pt idx="13">
                  <c:v>571</c:v>
                </c:pt>
              </c:numCache>
            </c:numRef>
          </c:val>
          <c:smooth val="0"/>
          <c:extLst>
            <c:ext xmlns:c16="http://schemas.microsoft.com/office/drawing/2014/chart" uri="{C3380CC4-5D6E-409C-BE32-E72D297353CC}">
              <c16:uniqueId val="{00000000-37AF-4D13-9B7C-33E5B653BF3E}"/>
            </c:ext>
          </c:extLst>
        </c:ser>
        <c:ser>
          <c:idx val="1"/>
          <c:order val="1"/>
          <c:tx>
            <c:strRef>
              <c:f>'28'!$B$7</c:f>
              <c:strCache>
                <c:ptCount val="1"/>
                <c:pt idx="0">
                  <c:v>Män </c:v>
                </c:pt>
              </c:strCache>
            </c:strRef>
          </c:tx>
          <c:spPr>
            <a:ln>
              <a:solidFill>
                <a:schemeClr val="accent3">
                  <a:lumMod val="75000"/>
                </a:schemeClr>
              </a:solidFill>
            </a:ln>
          </c:spPr>
          <c:marker>
            <c:spPr>
              <a:solidFill>
                <a:schemeClr val="accent3">
                  <a:lumMod val="75000"/>
                </a:schemeClr>
              </a:solidFill>
              <a:ln>
                <a:noFill/>
              </a:ln>
            </c:spPr>
          </c:marker>
          <c:cat>
            <c:strRef>
              <c:f>'28'!$C$5:$P$5</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'28'!$C$7:$P$7</c:f>
              <c:numCache>
                <c:formatCode>General</c:formatCode>
                <c:ptCount val="14"/>
                <c:pt idx="0">
                  <c:v>408</c:v>
                </c:pt>
                <c:pt idx="1">
                  <c:v>469</c:v>
                </c:pt>
                <c:pt idx="2">
                  <c:v>424</c:v>
                </c:pt>
                <c:pt idx="3">
                  <c:v>454</c:v>
                </c:pt>
                <c:pt idx="4">
                  <c:v>473</c:v>
                </c:pt>
                <c:pt idx="5">
                  <c:v>462</c:v>
                </c:pt>
                <c:pt idx="6">
                  <c:v>495</c:v>
                </c:pt>
                <c:pt idx="7">
                  <c:v>444</c:v>
                </c:pt>
                <c:pt idx="8">
                  <c:v>439</c:v>
                </c:pt>
                <c:pt idx="9">
                  <c:v>464</c:v>
                </c:pt>
                <c:pt idx="10">
                  <c:v>450</c:v>
                </c:pt>
                <c:pt idx="11">
                  <c:v>457</c:v>
                </c:pt>
                <c:pt idx="12">
                  <c:v>498</c:v>
                </c:pt>
                <c:pt idx="13">
                  <c:v>522</c:v>
                </c:pt>
              </c:numCache>
            </c:numRef>
          </c:val>
          <c:smooth val="0"/>
          <c:extLst>
            <c:ext xmlns:c16="http://schemas.microsoft.com/office/drawing/2014/chart" uri="{C3380CC4-5D6E-409C-BE32-E72D297353CC}">
              <c16:uniqueId val="{00000001-37AF-4D13-9B7C-33E5B653BF3E}"/>
            </c:ext>
          </c:extLst>
        </c:ser>
        <c:dLbls>
          <c:showLegendKey val="0"/>
          <c:showVal val="0"/>
          <c:showCatName val="0"/>
          <c:showSerName val="0"/>
          <c:showPercent val="0"/>
          <c:showBubbleSize val="0"/>
        </c:dLbls>
        <c:marker val="1"/>
        <c:smooth val="0"/>
        <c:axId val="190388096"/>
        <c:axId val="190389632"/>
      </c:lineChart>
      <c:catAx>
        <c:axId val="190388096"/>
        <c:scaling>
          <c:orientation val="minMax"/>
        </c:scaling>
        <c:delete val="0"/>
        <c:axPos val="b"/>
        <c:numFmt formatCode="General" sourceLinked="1"/>
        <c:majorTickMark val="out"/>
        <c:minorTickMark val="none"/>
        <c:tickLblPos val="nextTo"/>
        <c:crossAx val="190389632"/>
        <c:crosses val="autoZero"/>
        <c:auto val="1"/>
        <c:lblAlgn val="ctr"/>
        <c:lblOffset val="100"/>
        <c:noMultiLvlLbl val="0"/>
      </c:catAx>
      <c:valAx>
        <c:axId val="190389632"/>
        <c:scaling>
          <c:orientation val="minMax"/>
        </c:scaling>
        <c:delete val="0"/>
        <c:axPos val="l"/>
        <c:majorGridlines/>
        <c:numFmt formatCode="General" sourceLinked="1"/>
        <c:majorTickMark val="out"/>
        <c:minorTickMark val="none"/>
        <c:tickLblPos val="nextTo"/>
        <c:crossAx val="190388096"/>
        <c:crosses val="autoZero"/>
        <c:crossBetween val="between"/>
      </c:valAx>
    </c:plotArea>
    <c:legend>
      <c:legendPos val="r"/>
      <c:overlay val="0"/>
    </c:legend>
    <c:plotVisOnly val="1"/>
    <c:dispBlanksAs val="gap"/>
    <c:showDLblsOverMax val="0"/>
  </c:chart>
  <c:printSettings>
    <c:headerFooter/>
    <c:pageMargins b="0.7500000000000091" l="0.70000000000000062" r="0.70000000000000062" t="0.7500000000000091"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'28'!$R$6</c:f>
              <c:strCache>
                <c:ptCount val="1"/>
                <c:pt idx="0">
                  <c:v>Kvinnor Gotland</c:v>
                </c:pt>
              </c:strCache>
            </c:strRef>
          </c:tx>
          <c:spPr>
            <a:solidFill>
              <a:schemeClr val="accent3">
                <a:lumMod val="75000"/>
              </a:schemeClr>
            </a:solidFill>
          </c:spPr>
          <c:invertIfNegative val="0"/>
          <c:cat>
            <c:strRef>
              <c:f>'28'!$S$5:$V$5</c:f>
              <c:strCache>
                <c:ptCount val="4"/>
                <c:pt idx="0">
                  <c:v>0-19 år</c:v>
                </c:pt>
                <c:pt idx="1">
                  <c:v>20-44 år</c:v>
                </c:pt>
                <c:pt idx="2">
                  <c:v>45-64 år</c:v>
                </c:pt>
                <c:pt idx="3">
                  <c:v>65+ år</c:v>
                </c:pt>
              </c:strCache>
            </c:strRef>
          </c:cat>
          <c:val>
            <c:numRef>
              <c:f>'28'!$S$6:$V$6</c:f>
              <c:numCache>
                <c:formatCode>0</c:formatCode>
                <c:ptCount val="4"/>
                <c:pt idx="0">
                  <c:v>1085.7</c:v>
                </c:pt>
                <c:pt idx="1">
                  <c:v>744.6</c:v>
                </c:pt>
                <c:pt idx="2">
                  <c:v>1286.3</c:v>
                </c:pt>
                <c:pt idx="3">
                  <c:v>3966.2</c:v>
                </c:pt>
              </c:numCache>
            </c:numRef>
          </c:val>
          <c:extLst>
            <c:ext xmlns:c16="http://schemas.microsoft.com/office/drawing/2014/chart" uri="{C3380CC4-5D6E-409C-BE32-E72D297353CC}">
              <c16:uniqueId val="{00000000-2A1A-4279-A449-2579EF7571AA}"/>
            </c:ext>
          </c:extLst>
        </c:ser>
        <c:ser>
          <c:idx val="1"/>
          <c:order val="1"/>
          <c:tx>
            <c:strRef>
              <c:f>'28'!$R$7</c:f>
              <c:strCache>
                <c:ptCount val="1"/>
                <c:pt idx="0">
                  <c:v>Kvinnor Riket</c:v>
                </c:pt>
              </c:strCache>
            </c:strRef>
          </c:tx>
          <c:spPr>
            <a:solidFill>
              <a:schemeClr val="accent3">
                <a:lumMod val="60000"/>
                <a:lumOff val="40000"/>
              </a:schemeClr>
            </a:solidFill>
          </c:spPr>
          <c:invertIfNegative val="0"/>
          <c:cat>
            <c:strRef>
              <c:f>'28'!$S$5:$V$5</c:f>
              <c:strCache>
                <c:ptCount val="4"/>
                <c:pt idx="0">
                  <c:v>0-19 år</c:v>
                </c:pt>
                <c:pt idx="1">
                  <c:v>20-44 år</c:v>
                </c:pt>
                <c:pt idx="2">
                  <c:v>45-64 år</c:v>
                </c:pt>
                <c:pt idx="3">
                  <c:v>65+ år</c:v>
                </c:pt>
              </c:strCache>
            </c:strRef>
          </c:cat>
          <c:val>
            <c:numRef>
              <c:f>'28'!$S$7:$V$7</c:f>
              <c:numCache>
                <c:formatCode>0</c:formatCode>
                <c:ptCount val="4"/>
                <c:pt idx="0">
                  <c:v>488.3</c:v>
                </c:pt>
                <c:pt idx="1">
                  <c:v>403.2</c:v>
                </c:pt>
                <c:pt idx="2">
                  <c:v>707.5</c:v>
                </c:pt>
                <c:pt idx="3">
                  <c:v>3217.7</c:v>
                </c:pt>
              </c:numCache>
            </c:numRef>
          </c:val>
          <c:extLst>
            <c:ext xmlns:c16="http://schemas.microsoft.com/office/drawing/2014/chart" uri="{C3380CC4-5D6E-409C-BE32-E72D297353CC}">
              <c16:uniqueId val="{00000001-2A1A-4279-A449-2579EF7571AA}"/>
            </c:ext>
          </c:extLst>
        </c:ser>
        <c:dLbls>
          <c:showLegendKey val="0"/>
          <c:showVal val="0"/>
          <c:showCatName val="0"/>
          <c:showSerName val="0"/>
          <c:showPercent val="0"/>
          <c:showBubbleSize val="0"/>
        </c:dLbls>
        <c:gapWidth val="150"/>
        <c:axId val="190436480"/>
        <c:axId val="190438016"/>
      </c:barChart>
      <c:catAx>
        <c:axId val="190436480"/>
        <c:scaling>
          <c:orientation val="minMax"/>
        </c:scaling>
        <c:delete val="0"/>
        <c:axPos val="b"/>
        <c:numFmt formatCode="General" sourceLinked="0"/>
        <c:majorTickMark val="out"/>
        <c:minorTickMark val="none"/>
        <c:tickLblPos val="nextTo"/>
        <c:crossAx val="190438016"/>
        <c:crosses val="autoZero"/>
        <c:auto val="1"/>
        <c:lblAlgn val="ctr"/>
        <c:lblOffset val="100"/>
        <c:noMultiLvlLbl val="0"/>
      </c:catAx>
      <c:valAx>
        <c:axId val="190438016"/>
        <c:scaling>
          <c:orientation val="minMax"/>
        </c:scaling>
        <c:delete val="0"/>
        <c:axPos val="l"/>
        <c:majorGridlines/>
        <c:numFmt formatCode="0" sourceLinked="1"/>
        <c:majorTickMark val="out"/>
        <c:minorTickMark val="none"/>
        <c:tickLblPos val="nextTo"/>
        <c:crossAx val="190436480"/>
        <c:crosses val="autoZero"/>
        <c:crossBetween val="between"/>
      </c:valAx>
    </c:plotArea>
    <c:legend>
      <c:legendPos val="r"/>
      <c:overlay val="0"/>
    </c:legend>
    <c:plotVisOnly val="1"/>
    <c:dispBlanksAs val="gap"/>
    <c:showDLblsOverMax val="0"/>
  </c:chart>
  <c:printSettings>
    <c:headerFooter/>
    <c:pageMargins b="0.7500000000000091" l="0.70000000000000062" r="0.70000000000000062" t="0.7500000000000091"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617662878812168E-2"/>
          <c:y val="5.214488083214653E-2"/>
          <c:w val="0.65346138685393929"/>
          <c:h val="0.83019574762679438"/>
        </c:manualLayout>
      </c:layout>
      <c:barChart>
        <c:barDir val="col"/>
        <c:grouping val="clustered"/>
        <c:varyColors val="0"/>
        <c:ser>
          <c:idx val="0"/>
          <c:order val="0"/>
          <c:tx>
            <c:strRef>
              <c:f>'28'!$R$8</c:f>
              <c:strCache>
                <c:ptCount val="1"/>
                <c:pt idx="0">
                  <c:v>Män Gotland</c:v>
                </c:pt>
              </c:strCache>
            </c:strRef>
          </c:tx>
          <c:spPr>
            <a:solidFill>
              <a:schemeClr val="accent6">
                <a:lumMod val="75000"/>
              </a:schemeClr>
            </a:solidFill>
          </c:spPr>
          <c:invertIfNegative val="0"/>
          <c:cat>
            <c:strRef>
              <c:f>'28'!$S$5:$V$5</c:f>
              <c:strCache>
                <c:ptCount val="4"/>
                <c:pt idx="0">
                  <c:v>0-19 år</c:v>
                </c:pt>
                <c:pt idx="1">
                  <c:v>20-44 år</c:v>
                </c:pt>
                <c:pt idx="2">
                  <c:v>45-64 år</c:v>
                </c:pt>
                <c:pt idx="3">
                  <c:v>65+ år</c:v>
                </c:pt>
              </c:strCache>
            </c:strRef>
          </c:cat>
          <c:val>
            <c:numRef>
              <c:f>'28'!$S$8:$V$8</c:f>
              <c:numCache>
                <c:formatCode>0</c:formatCode>
                <c:ptCount val="4"/>
                <c:pt idx="0">
                  <c:v>1522.9</c:v>
                </c:pt>
                <c:pt idx="1">
                  <c:v>846.7</c:v>
                </c:pt>
                <c:pt idx="2">
                  <c:v>1201.4000000000001</c:v>
                </c:pt>
                <c:pt idx="3">
                  <c:v>3345</c:v>
                </c:pt>
              </c:numCache>
            </c:numRef>
          </c:val>
          <c:extLst>
            <c:ext xmlns:c16="http://schemas.microsoft.com/office/drawing/2014/chart" uri="{C3380CC4-5D6E-409C-BE32-E72D297353CC}">
              <c16:uniqueId val="{00000000-6DFD-4DCC-8132-066E7E6974FD}"/>
            </c:ext>
          </c:extLst>
        </c:ser>
        <c:ser>
          <c:idx val="1"/>
          <c:order val="1"/>
          <c:tx>
            <c:strRef>
              <c:f>'28'!$R$9</c:f>
              <c:strCache>
                <c:ptCount val="1"/>
                <c:pt idx="0">
                  <c:v>Män Riket</c:v>
                </c:pt>
              </c:strCache>
            </c:strRef>
          </c:tx>
          <c:spPr>
            <a:solidFill>
              <a:schemeClr val="accent6">
                <a:lumMod val="40000"/>
                <a:lumOff val="60000"/>
              </a:schemeClr>
            </a:solidFill>
          </c:spPr>
          <c:invertIfNegative val="0"/>
          <c:cat>
            <c:strRef>
              <c:f>'28'!$S$5:$V$5</c:f>
              <c:strCache>
                <c:ptCount val="4"/>
                <c:pt idx="0">
                  <c:v>0-19 år</c:v>
                </c:pt>
                <c:pt idx="1">
                  <c:v>20-44 år</c:v>
                </c:pt>
                <c:pt idx="2">
                  <c:v>45-64 år</c:v>
                </c:pt>
                <c:pt idx="3">
                  <c:v>65+ år</c:v>
                </c:pt>
              </c:strCache>
            </c:strRef>
          </c:cat>
          <c:val>
            <c:numRef>
              <c:f>'28'!$S$9:$V$9</c:f>
              <c:numCache>
                <c:formatCode>0</c:formatCode>
                <c:ptCount val="4"/>
                <c:pt idx="0">
                  <c:v>579.70000000000005</c:v>
                </c:pt>
                <c:pt idx="1">
                  <c:v>448.7</c:v>
                </c:pt>
                <c:pt idx="2">
                  <c:v>746.4</c:v>
                </c:pt>
                <c:pt idx="3">
                  <c:v>2762.2</c:v>
                </c:pt>
              </c:numCache>
            </c:numRef>
          </c:val>
          <c:extLst>
            <c:ext xmlns:c16="http://schemas.microsoft.com/office/drawing/2014/chart" uri="{C3380CC4-5D6E-409C-BE32-E72D297353CC}">
              <c16:uniqueId val="{00000000-0E4A-4FE0-B58A-B6FBD4E834D1}"/>
            </c:ext>
          </c:extLst>
        </c:ser>
        <c:dLbls>
          <c:showLegendKey val="0"/>
          <c:showVal val="0"/>
          <c:showCatName val="0"/>
          <c:showSerName val="0"/>
          <c:showPercent val="0"/>
          <c:showBubbleSize val="0"/>
        </c:dLbls>
        <c:gapWidth val="150"/>
        <c:axId val="190460288"/>
        <c:axId val="190461824"/>
      </c:barChart>
      <c:catAx>
        <c:axId val="190460288"/>
        <c:scaling>
          <c:orientation val="minMax"/>
        </c:scaling>
        <c:delete val="0"/>
        <c:axPos val="b"/>
        <c:numFmt formatCode="General" sourceLinked="0"/>
        <c:majorTickMark val="out"/>
        <c:minorTickMark val="none"/>
        <c:tickLblPos val="nextTo"/>
        <c:crossAx val="190461824"/>
        <c:crosses val="autoZero"/>
        <c:auto val="1"/>
        <c:lblAlgn val="ctr"/>
        <c:lblOffset val="100"/>
        <c:noMultiLvlLbl val="0"/>
      </c:catAx>
      <c:valAx>
        <c:axId val="190461824"/>
        <c:scaling>
          <c:orientation val="minMax"/>
          <c:max val="4000"/>
        </c:scaling>
        <c:delete val="0"/>
        <c:axPos val="l"/>
        <c:majorGridlines/>
        <c:numFmt formatCode="0" sourceLinked="1"/>
        <c:majorTickMark val="out"/>
        <c:minorTickMark val="none"/>
        <c:tickLblPos val="nextTo"/>
        <c:crossAx val="190460288"/>
        <c:crosses val="autoZero"/>
        <c:crossBetween val="between"/>
      </c:valAx>
    </c:plotArea>
    <c:legend>
      <c:legendPos val="r"/>
      <c:overlay val="0"/>
    </c:legend>
    <c:plotVisOnly val="1"/>
    <c:dispBlanksAs val="gap"/>
    <c:showDLblsOverMax val="0"/>
  </c:chart>
  <c:printSettings>
    <c:headerFooter/>
    <c:pageMargins b="0.7500000000000091" l="0.70000000000000062" r="0.70000000000000062" t="0.7500000000000091"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'29'!$B$6</c:f>
              <c:strCache>
                <c:ptCount val="1"/>
                <c:pt idx="0">
                  <c:v>Gotland kvinnor</c:v>
                </c:pt>
              </c:strCache>
            </c:strRef>
          </c:tx>
          <c:spPr>
            <a:ln>
              <a:solidFill>
                <a:schemeClr val="accent3">
                  <a:lumMod val="75000"/>
                </a:schemeClr>
              </a:solidFill>
            </a:ln>
          </c:spPr>
          <c:marker>
            <c:symbol val="triangle"/>
            <c:size val="7"/>
            <c:spPr>
              <a:solidFill>
                <a:schemeClr val="accent3">
                  <a:lumMod val="75000"/>
                </a:schemeClr>
              </a:solidFill>
            </c:spPr>
          </c:marker>
          <c:cat>
            <c:numRef>
              <c:f>'29'!$C$5:$P$5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'29'!$C$6:$P$6</c:f>
              <c:numCache>
                <c:formatCode>0</c:formatCode>
                <c:ptCount val="14"/>
                <c:pt idx="0">
                  <c:v>3324.06</c:v>
                </c:pt>
                <c:pt idx="1">
                  <c:v>3748.69</c:v>
                </c:pt>
                <c:pt idx="2">
                  <c:v>3305.79</c:v>
                </c:pt>
                <c:pt idx="3">
                  <c:v>3267.69</c:v>
                </c:pt>
                <c:pt idx="4">
                  <c:v>2977.36</c:v>
                </c:pt>
                <c:pt idx="5">
                  <c:v>3043.18</c:v>
                </c:pt>
                <c:pt idx="6">
                  <c:v>3287</c:v>
                </c:pt>
                <c:pt idx="7">
                  <c:v>2636.4</c:v>
                </c:pt>
                <c:pt idx="8">
                  <c:v>3137.5</c:v>
                </c:pt>
                <c:pt idx="9">
                  <c:v>3171.6</c:v>
                </c:pt>
                <c:pt idx="10">
                  <c:v>2946</c:v>
                </c:pt>
                <c:pt idx="11">
                  <c:v>2869</c:v>
                </c:pt>
                <c:pt idx="12">
                  <c:v>3336</c:v>
                </c:pt>
                <c:pt idx="13">
                  <c:v>3411.2</c:v>
                </c:pt>
              </c:numCache>
            </c:numRef>
          </c:val>
          <c:smooth val="0"/>
          <c:extLst>
            <c:ext xmlns:c16="http://schemas.microsoft.com/office/drawing/2014/chart" uri="{C3380CC4-5D6E-409C-BE32-E72D297353CC}">
              <c16:uniqueId val="{00000000-FC40-45BA-A466-C651FD28787C}"/>
            </c:ext>
          </c:extLst>
        </c:ser>
        <c:ser>
          <c:idx val="1"/>
          <c:order val="1"/>
          <c:tx>
            <c:strRef>
              <c:f>'29'!$B$7</c:f>
              <c:strCache>
                <c:ptCount val="1"/>
                <c:pt idx="0">
                  <c:v>Riket kvinnor</c:v>
                </c:pt>
              </c:strCache>
            </c:strRef>
          </c:tx>
          <c:spPr>
            <a:ln>
              <a:solidFill>
                <a:schemeClr val="accent3">
                  <a:lumMod val="60000"/>
                  <a:lumOff val="40000"/>
                </a:schemeClr>
              </a:solidFill>
            </a:ln>
          </c:spPr>
          <c:marker>
            <c:symbol val="diamond"/>
            <c:size val="7"/>
            <c:spPr>
              <a:solidFill>
                <a:schemeClr val="accent3">
                  <a:lumMod val="60000"/>
                  <a:lumOff val="40000"/>
                </a:schemeClr>
              </a:solidFill>
              <a:ln>
                <a:noFill/>
              </a:ln>
            </c:spPr>
          </c:marker>
          <c:cat>
            <c:numRef>
              <c:f>'29'!$C$5:$P$5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'29'!$C$7:$P$7</c:f>
              <c:numCache>
                <c:formatCode>0</c:formatCode>
                <c:ptCount val="14"/>
                <c:pt idx="0">
                  <c:v>3263.87</c:v>
                </c:pt>
                <c:pt idx="1">
                  <c:v>3336.3</c:v>
                </c:pt>
                <c:pt idx="2">
                  <c:v>3271.58</c:v>
                </c:pt>
                <c:pt idx="3">
                  <c:v>3196.03</c:v>
                </c:pt>
                <c:pt idx="4">
                  <c:v>3147.98</c:v>
                </c:pt>
                <c:pt idx="5">
                  <c:v>3028.28</c:v>
                </c:pt>
                <c:pt idx="6">
                  <c:v>3001</c:v>
                </c:pt>
                <c:pt idx="7">
                  <c:v>2896.7</c:v>
                </c:pt>
                <c:pt idx="8">
                  <c:v>2805.7</c:v>
                </c:pt>
                <c:pt idx="9">
                  <c:v>2895.1</c:v>
                </c:pt>
                <c:pt idx="10">
                  <c:v>2861</c:v>
                </c:pt>
                <c:pt idx="11">
                  <c:v>2737</c:v>
                </c:pt>
                <c:pt idx="12">
                  <c:v>2822</c:v>
                </c:pt>
                <c:pt idx="13">
                  <c:v>2888.3</c:v>
                </c:pt>
              </c:numCache>
            </c:numRef>
          </c:val>
          <c:smooth val="0"/>
          <c:extLst>
            <c:ext xmlns:c16="http://schemas.microsoft.com/office/drawing/2014/chart" uri="{C3380CC4-5D6E-409C-BE32-E72D297353CC}">
              <c16:uniqueId val="{00000001-FC40-45BA-A466-C651FD28787C}"/>
            </c:ext>
          </c:extLst>
        </c:ser>
        <c:ser>
          <c:idx val="2"/>
          <c:order val="2"/>
          <c:tx>
            <c:strRef>
              <c:f>'29'!$B$8</c:f>
              <c:strCache>
                <c:ptCount val="1"/>
                <c:pt idx="0">
                  <c:v>Gotland män</c:v>
                </c:pt>
              </c:strCache>
            </c:strRef>
          </c:tx>
          <c:spPr>
            <a:ln>
              <a:solidFill>
                <a:schemeClr val="accent6">
                  <a:lumMod val="75000"/>
                </a:schemeClr>
              </a:solidFill>
            </a:ln>
          </c:spPr>
          <c:marker>
            <c:symbol val="square"/>
            <c:size val="7"/>
            <c:spPr>
              <a:solidFill>
                <a:schemeClr val="accent6">
                  <a:lumMod val="75000"/>
                </a:schemeClr>
              </a:solidFill>
              <a:ln>
                <a:noFill/>
              </a:ln>
            </c:spPr>
          </c:marker>
          <c:cat>
            <c:numRef>
              <c:f>'29'!$C$5:$P$5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'29'!$C$8:$P$8</c:f>
              <c:numCache>
                <c:formatCode>0</c:formatCode>
                <c:ptCount val="14"/>
                <c:pt idx="0">
                  <c:v>1838.3</c:v>
                </c:pt>
                <c:pt idx="1">
                  <c:v>1945.6</c:v>
                </c:pt>
                <c:pt idx="2">
                  <c:v>1981.23</c:v>
                </c:pt>
                <c:pt idx="3">
                  <c:v>1861.17</c:v>
                </c:pt>
                <c:pt idx="4">
                  <c:v>1918.39</c:v>
                </c:pt>
                <c:pt idx="5">
                  <c:v>1796.88</c:v>
                </c:pt>
                <c:pt idx="6">
                  <c:v>1822</c:v>
                </c:pt>
                <c:pt idx="7">
                  <c:v>2019.9</c:v>
                </c:pt>
                <c:pt idx="8">
                  <c:v>2146.4</c:v>
                </c:pt>
                <c:pt idx="9">
                  <c:v>2002.8</c:v>
                </c:pt>
                <c:pt idx="10">
                  <c:v>2083</c:v>
                </c:pt>
                <c:pt idx="11">
                  <c:v>2109</c:v>
                </c:pt>
                <c:pt idx="12">
                  <c:v>2302</c:v>
                </c:pt>
                <c:pt idx="13">
                  <c:v>2066.4</c:v>
                </c:pt>
              </c:numCache>
            </c:numRef>
          </c:val>
          <c:smooth val="0"/>
          <c:extLst>
            <c:ext xmlns:c16="http://schemas.microsoft.com/office/drawing/2014/chart" uri="{C3380CC4-5D6E-409C-BE32-E72D297353CC}">
              <c16:uniqueId val="{00000002-FC40-45BA-A466-C651FD28787C}"/>
            </c:ext>
          </c:extLst>
        </c:ser>
        <c:ser>
          <c:idx val="3"/>
          <c:order val="3"/>
          <c:tx>
            <c:strRef>
              <c:f>'29'!$B$9</c:f>
              <c:strCache>
                <c:ptCount val="1"/>
                <c:pt idx="0">
                  <c:v>Riket män</c:v>
                </c:pt>
              </c:strCache>
            </c:strRef>
          </c:tx>
          <c:spPr>
            <a:ln>
              <a:solidFill>
                <a:schemeClr val="accent6">
                  <a:lumMod val="60000"/>
                  <a:lumOff val="40000"/>
                </a:schemeClr>
              </a:solidFill>
            </a:ln>
          </c:spPr>
          <c:marker>
            <c:spPr>
              <a:noFill/>
              <a:ln>
                <a:solidFill>
                  <a:schemeClr val="accent6">
                    <a:lumMod val="60000"/>
                    <a:lumOff val="40000"/>
                  </a:schemeClr>
                </a:solidFill>
              </a:ln>
            </c:spPr>
          </c:marker>
          <c:cat>
            <c:numRef>
              <c:f>'29'!$C$5:$P$5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'29'!$C$9:$P$9</c:f>
              <c:numCache>
                <c:formatCode>0</c:formatCode>
                <c:ptCount val="14"/>
                <c:pt idx="0">
                  <c:v>1952.34</c:v>
                </c:pt>
                <c:pt idx="1">
                  <c:v>1996.98</c:v>
                </c:pt>
                <c:pt idx="2">
                  <c:v>2025.11</c:v>
                </c:pt>
                <c:pt idx="3">
                  <c:v>2009.49</c:v>
                </c:pt>
                <c:pt idx="4">
                  <c:v>1994.37</c:v>
                </c:pt>
                <c:pt idx="5">
                  <c:v>1899.89</c:v>
                </c:pt>
                <c:pt idx="6">
                  <c:v>1938</c:v>
                </c:pt>
                <c:pt idx="7">
                  <c:v>1903.2</c:v>
                </c:pt>
                <c:pt idx="8">
                  <c:v>1861.6</c:v>
                </c:pt>
                <c:pt idx="9">
                  <c:v>1961.9</c:v>
                </c:pt>
                <c:pt idx="10">
                  <c:v>1977</c:v>
                </c:pt>
                <c:pt idx="11">
                  <c:v>1944</c:v>
                </c:pt>
                <c:pt idx="12">
                  <c:v>2005</c:v>
                </c:pt>
                <c:pt idx="13">
                  <c:v>2108.8000000000002</c:v>
                </c:pt>
              </c:numCache>
            </c:numRef>
          </c:val>
          <c:smooth val="0"/>
          <c:extLst>
            <c:ext xmlns:c16="http://schemas.microsoft.com/office/drawing/2014/chart" uri="{C3380CC4-5D6E-409C-BE32-E72D297353CC}">
              <c16:uniqueId val="{00000003-FC40-45BA-A466-C651FD28787C}"/>
            </c:ext>
          </c:extLst>
        </c:ser>
        <c:dLbls>
          <c:showLegendKey val="0"/>
          <c:showVal val="0"/>
          <c:showCatName val="0"/>
          <c:showSerName val="0"/>
          <c:showPercent val="0"/>
          <c:showBubbleSize val="0"/>
        </c:dLbls>
        <c:marker val="1"/>
        <c:smooth val="0"/>
        <c:axId val="190573952"/>
        <c:axId val="190588032"/>
      </c:lineChart>
      <c:catAx>
        <c:axId val="190573952"/>
        <c:scaling>
          <c:orientation val="minMax"/>
        </c:scaling>
        <c:delete val="0"/>
        <c:axPos val="b"/>
        <c:numFmt formatCode="General" sourceLinked="1"/>
        <c:majorTickMark val="out"/>
        <c:minorTickMark val="none"/>
        <c:tickLblPos val="nextTo"/>
        <c:crossAx val="190588032"/>
        <c:crosses val="autoZero"/>
        <c:auto val="1"/>
        <c:lblAlgn val="ctr"/>
        <c:lblOffset val="100"/>
        <c:noMultiLvlLbl val="0"/>
      </c:catAx>
      <c:valAx>
        <c:axId val="190588032"/>
        <c:scaling>
          <c:orientation val="minMax"/>
        </c:scaling>
        <c:delete val="0"/>
        <c:axPos val="l"/>
        <c:majorGridlines/>
        <c:numFmt formatCode="0" sourceLinked="1"/>
        <c:majorTickMark val="out"/>
        <c:minorTickMark val="none"/>
        <c:tickLblPos val="nextTo"/>
        <c:crossAx val="190573952"/>
        <c:crosses val="autoZero"/>
        <c:crossBetween val="between"/>
      </c:valAx>
    </c:plotArea>
    <c:legend>
      <c:legendPos val="r"/>
      <c:overlay val="0"/>
    </c:legend>
    <c:plotVisOnly val="1"/>
    <c:dispBlanksAs val="gap"/>
    <c:showDLblsOverMax val="0"/>
  </c:chart>
  <c:printSettings>
    <c:headerFooter/>
    <c:pageMargins b="0.75000000000000822" l="0.70000000000000062" r="0.70000000000000062" t="0.750000000000008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Antal</a:t>
            </a:r>
            <a:r>
              <a:rPr lang="sv-SE" baseline="0"/>
              <a:t> personer i åldern 65-84+ år på Gotland som vårdats på sjukhus pågrund av fallskada </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'29'!$R$6</c:f>
              <c:strCache>
                <c:ptCount val="1"/>
                <c:pt idx="0">
                  <c:v>Gotland kvinnor</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'29'!$S$5:$AF$5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'29'!$S$6:$AF$6</c:f>
              <c:numCache>
                <c:formatCode>0</c:formatCode>
                <c:ptCount val="14"/>
                <c:pt idx="0">
                  <c:v>215</c:v>
                </c:pt>
                <c:pt idx="1">
                  <c:v>250</c:v>
                </c:pt>
                <c:pt idx="2">
                  <c:v>228</c:v>
                </c:pt>
                <c:pt idx="3">
                  <c:v>229</c:v>
                </c:pt>
                <c:pt idx="4">
                  <c:v>213</c:v>
                </c:pt>
                <c:pt idx="5">
                  <c:v>222</c:v>
                </c:pt>
                <c:pt idx="6">
                  <c:v>245</c:v>
                </c:pt>
                <c:pt idx="7">
                  <c:v>200</c:v>
                </c:pt>
                <c:pt idx="8">
                  <c:v>243</c:v>
                </c:pt>
                <c:pt idx="9">
                  <c:v>251</c:v>
                </c:pt>
                <c:pt idx="10">
                  <c:v>238</c:v>
                </c:pt>
                <c:pt idx="11">
                  <c:v>238</c:v>
                </c:pt>
                <c:pt idx="12">
                  <c:v>284</c:v>
                </c:pt>
                <c:pt idx="13">
                  <c:v>295</c:v>
                </c:pt>
              </c:numCache>
            </c:numRef>
          </c:val>
          <c:smooth val="0"/>
          <c:extLst>
            <c:ext xmlns:c16="http://schemas.microsoft.com/office/drawing/2014/chart" uri="{C3380CC4-5D6E-409C-BE32-E72D297353CC}">
              <c16:uniqueId val="{00000000-B591-4F51-B8B0-32D4C8F0CE9C}"/>
            </c:ext>
          </c:extLst>
        </c:ser>
        <c:ser>
          <c:idx val="1"/>
          <c:order val="1"/>
          <c:tx>
            <c:strRef>
              <c:f>'29'!$R$7</c:f>
              <c:strCache>
                <c:ptCount val="1"/>
                <c:pt idx="0">
                  <c:v>Gotland män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'29'!$S$5:$AF$5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'29'!$S$7:$AF$7</c:f>
              <c:numCache>
                <c:formatCode>0</c:formatCode>
                <c:ptCount val="14"/>
                <c:pt idx="0">
                  <c:v>98</c:v>
                </c:pt>
                <c:pt idx="1">
                  <c:v>108</c:v>
                </c:pt>
                <c:pt idx="2">
                  <c:v>114</c:v>
                </c:pt>
                <c:pt idx="3">
                  <c:v>111</c:v>
                </c:pt>
                <c:pt idx="4">
                  <c:v>118</c:v>
                </c:pt>
                <c:pt idx="5">
                  <c:v>115</c:v>
                </c:pt>
                <c:pt idx="6">
                  <c:v>120</c:v>
                </c:pt>
                <c:pt idx="7">
                  <c:v>136</c:v>
                </c:pt>
                <c:pt idx="8">
                  <c:v>148</c:v>
                </c:pt>
                <c:pt idx="9">
                  <c:v>142</c:v>
                </c:pt>
                <c:pt idx="10">
                  <c:v>150</c:v>
                </c:pt>
                <c:pt idx="11">
                  <c:v>156</c:v>
                </c:pt>
                <c:pt idx="12">
                  <c:v>175</c:v>
                </c:pt>
                <c:pt idx="13">
                  <c:v>160</c:v>
                </c:pt>
              </c:numCache>
            </c:numRef>
          </c:val>
          <c:smooth val="0"/>
          <c:extLst>
            <c:ext xmlns:c16="http://schemas.microsoft.com/office/drawing/2014/chart" uri="{C3380CC4-5D6E-409C-BE32-E72D297353CC}">
              <c16:uniqueId val="{00000001-B591-4F51-B8B0-32D4C8F0CE9C}"/>
            </c:ext>
          </c:extLst>
        </c:ser>
        <c:dLbls>
          <c:showLegendKey val="0"/>
          <c:showVal val="0"/>
          <c:showCatName val="0"/>
          <c:showSerName val="0"/>
          <c:showPercent val="0"/>
          <c:showBubbleSize val="0"/>
        </c:dLbls>
        <c:marker val="1"/>
        <c:smooth val="0"/>
        <c:axId val="569174360"/>
        <c:axId val="569174688"/>
      </c:lineChart>
      <c:catAx>
        <c:axId val="569174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9174688"/>
        <c:crosses val="autoZero"/>
        <c:auto val="1"/>
        <c:lblAlgn val="ctr"/>
        <c:lblOffset val="100"/>
        <c:noMultiLvlLbl val="0"/>
      </c:catAx>
      <c:valAx>
        <c:axId val="569174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9174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'30A'!$B$6</c:f>
              <c:strCache>
                <c:ptCount val="1"/>
                <c:pt idx="0">
                  <c:v>Gotland</c:v>
                </c:pt>
              </c:strCache>
            </c:strRef>
          </c:tx>
          <c:spPr>
            <a:ln w="28575" cap="rnd">
              <a:solidFill>
                <a:schemeClr val="accent1"/>
              </a:solidFill>
              <a:round/>
            </a:ln>
            <a:effectLst/>
          </c:spPr>
          <c:marker>
            <c:symbol val="triangle"/>
            <c:size val="6"/>
            <c:spPr>
              <a:solidFill>
                <a:schemeClr val="tx2">
                  <a:lumMod val="60000"/>
                  <a:lumOff val="40000"/>
                </a:schemeClr>
              </a:solidFill>
              <a:ln w="9525">
                <a:solidFill>
                  <a:schemeClr val="accent1"/>
                </a:solidFill>
              </a:ln>
              <a:effectLst/>
            </c:spPr>
          </c:marker>
          <c:cat>
            <c:numRef>
              <c:f>'30A'!$C$5:$M$5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'30A'!$C$6:$M$6</c:f>
              <c:numCache>
                <c:formatCode>General</c:formatCode>
                <c:ptCount val="11"/>
                <c:pt idx="0">
                  <c:v>96</c:v>
                </c:pt>
                <c:pt idx="1">
                  <c:v>79</c:v>
                </c:pt>
                <c:pt idx="2">
                  <c:v>100</c:v>
                </c:pt>
                <c:pt idx="3">
                  <c:v>82</c:v>
                </c:pt>
                <c:pt idx="4">
                  <c:v>66</c:v>
                </c:pt>
                <c:pt idx="5">
                  <c:v>67</c:v>
                </c:pt>
                <c:pt idx="6">
                  <c:v>61</c:v>
                </c:pt>
                <c:pt idx="7">
                  <c:v>34</c:v>
                </c:pt>
                <c:pt idx="8">
                  <c:v>81</c:v>
                </c:pt>
                <c:pt idx="9">
                  <c:v>72</c:v>
                </c:pt>
                <c:pt idx="10">
                  <c:v>95</c:v>
                </c:pt>
              </c:numCache>
            </c:numRef>
          </c:val>
          <c:smooth val="0"/>
          <c:extLst>
            <c:ext xmlns:c16="http://schemas.microsoft.com/office/drawing/2014/chart" uri="{C3380CC4-5D6E-409C-BE32-E72D297353CC}">
              <c16:uniqueId val="{00000000-2BD6-4D18-BA8D-0B1AE9E4EAD9}"/>
            </c:ext>
          </c:extLst>
        </c:ser>
        <c:ser>
          <c:idx val="1"/>
          <c:order val="1"/>
          <c:tx>
            <c:strRef>
              <c:f>'30A'!$B$7</c:f>
              <c:strCache>
                <c:ptCount val="1"/>
                <c:pt idx="0">
                  <c:v>Alla kommuner </c:v>
                </c:pt>
              </c:strCache>
            </c:strRef>
          </c:tx>
          <c:spPr>
            <a:ln w="28575" cap="rnd">
              <a:solidFill>
                <a:schemeClr val="bg1">
                  <a:lumMod val="75000"/>
                </a:schemeClr>
              </a:solidFill>
              <a:round/>
            </a:ln>
            <a:effectLst/>
          </c:spPr>
          <c:marker>
            <c:symbol val="circle"/>
            <c:size val="5"/>
            <c:spPr>
              <a:solidFill>
                <a:schemeClr val="bg1">
                  <a:lumMod val="75000"/>
                </a:schemeClr>
              </a:solidFill>
              <a:ln w="9525">
                <a:noFill/>
              </a:ln>
              <a:effectLst/>
            </c:spPr>
          </c:marker>
          <c:cat>
            <c:numRef>
              <c:f>'30A'!$C$5:$M$5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'30A'!$C$7:$M$7</c:f>
              <c:numCache>
                <c:formatCode>General</c:formatCode>
                <c:ptCount val="11"/>
                <c:pt idx="0">
                  <c:v>117</c:v>
                </c:pt>
                <c:pt idx="1">
                  <c:v>110</c:v>
                </c:pt>
                <c:pt idx="2">
                  <c:v>118</c:v>
                </c:pt>
                <c:pt idx="3">
                  <c:v>121</c:v>
                </c:pt>
                <c:pt idx="4">
                  <c:v>97</c:v>
                </c:pt>
                <c:pt idx="5">
                  <c:v>92</c:v>
                </c:pt>
                <c:pt idx="6">
                  <c:v>103</c:v>
                </c:pt>
                <c:pt idx="7">
                  <c:v>69</c:v>
                </c:pt>
                <c:pt idx="8">
                  <c:v>102</c:v>
                </c:pt>
                <c:pt idx="9">
                  <c:v>109</c:v>
                </c:pt>
                <c:pt idx="10">
                  <c:v>107</c:v>
                </c:pt>
              </c:numCache>
            </c:numRef>
          </c:val>
          <c:smooth val="0"/>
          <c:extLst>
            <c:ext xmlns:c16="http://schemas.microsoft.com/office/drawing/2014/chart" uri="{C3380CC4-5D6E-409C-BE32-E72D297353CC}">
              <c16:uniqueId val="{00000001-2BD6-4D18-BA8D-0B1AE9E4EAD9}"/>
            </c:ext>
          </c:extLst>
        </c:ser>
        <c:dLbls>
          <c:showLegendKey val="0"/>
          <c:showVal val="0"/>
          <c:showCatName val="0"/>
          <c:showSerName val="0"/>
          <c:showPercent val="0"/>
          <c:showBubbleSize val="0"/>
        </c:dLbls>
        <c:marker val="1"/>
        <c:smooth val="0"/>
        <c:axId val="379870200"/>
        <c:axId val="379871184"/>
      </c:lineChart>
      <c:catAx>
        <c:axId val="379870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79871184"/>
        <c:crosses val="autoZero"/>
        <c:auto val="1"/>
        <c:lblAlgn val="ctr"/>
        <c:lblOffset val="100"/>
        <c:noMultiLvlLbl val="0"/>
      </c:catAx>
      <c:valAx>
        <c:axId val="379871184"/>
        <c:scaling>
          <c:orientation val="minMax"/>
          <c:max val="1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79870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3"/>
            </a:solidFill>
          </c:spPr>
          <c:invertIfNegative val="0"/>
          <c:dPt>
            <c:idx val="0"/>
            <c:invertIfNegative val="0"/>
            <c:bubble3D val="0"/>
            <c:spPr>
              <a:solidFill>
                <a:schemeClr val="tx1"/>
              </a:solidFill>
            </c:spPr>
            <c:extLst>
              <c:ext xmlns:c16="http://schemas.microsoft.com/office/drawing/2014/chart" uri="{C3380CC4-5D6E-409C-BE32-E72D297353CC}">
                <c16:uniqueId val="{00000001-FB1F-4EA1-90B1-BEA2ACD0C693}"/>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FB1F-4EA1-90B1-BEA2ACD0C693}"/>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8-7883-4062-9127-C2F32A8502A6}"/>
              </c:ext>
            </c:extLst>
          </c:dPt>
          <c:cat>
            <c:strRef>
              <c:f>'31'!$B$7:$B$9</c:f>
              <c:strCache>
                <c:ptCount val="3"/>
                <c:pt idx="0">
                  <c:v>Totalt Gotland </c:v>
                </c:pt>
                <c:pt idx="1">
                  <c:v>Kvinnor Gotland</c:v>
                </c:pt>
                <c:pt idx="2">
                  <c:v>Män Gotland</c:v>
                </c:pt>
              </c:strCache>
            </c:strRef>
          </c:cat>
          <c:val>
            <c:numRef>
              <c:f>'31'!$C$7:$C$9</c:f>
              <c:numCache>
                <c:formatCode>General</c:formatCode>
                <c:ptCount val="3"/>
                <c:pt idx="0" formatCode="0">
                  <c:v>21</c:v>
                </c:pt>
                <c:pt idx="1">
                  <c:v>33</c:v>
                </c:pt>
                <c:pt idx="2" formatCode="0">
                  <c:v>8</c:v>
                </c:pt>
              </c:numCache>
            </c:numRef>
          </c:val>
          <c:extLst>
            <c:ext xmlns:c16="http://schemas.microsoft.com/office/drawing/2014/chart" uri="{C3380CC4-5D6E-409C-BE32-E72D297353CC}">
              <c16:uniqueId val="{00000004-FB1F-4EA1-90B1-BEA2ACD0C693}"/>
            </c:ext>
          </c:extLst>
        </c:ser>
        <c:dLbls>
          <c:showLegendKey val="0"/>
          <c:showVal val="0"/>
          <c:showCatName val="0"/>
          <c:showSerName val="0"/>
          <c:showPercent val="0"/>
          <c:showBubbleSize val="0"/>
        </c:dLbls>
        <c:gapWidth val="150"/>
        <c:axId val="189344000"/>
        <c:axId val="189353984"/>
      </c:barChart>
      <c:catAx>
        <c:axId val="189344000"/>
        <c:scaling>
          <c:orientation val="minMax"/>
        </c:scaling>
        <c:delete val="0"/>
        <c:axPos val="b"/>
        <c:numFmt formatCode="General" sourceLinked="0"/>
        <c:majorTickMark val="out"/>
        <c:minorTickMark val="none"/>
        <c:tickLblPos val="nextTo"/>
        <c:crossAx val="189353984"/>
        <c:crosses val="autoZero"/>
        <c:auto val="1"/>
        <c:lblAlgn val="ctr"/>
        <c:lblOffset val="100"/>
        <c:noMultiLvlLbl val="0"/>
      </c:catAx>
      <c:valAx>
        <c:axId val="189353984"/>
        <c:scaling>
          <c:orientation val="minMax"/>
          <c:max val="50"/>
        </c:scaling>
        <c:delete val="0"/>
        <c:axPos val="l"/>
        <c:majorGridlines/>
        <c:numFmt formatCode="0" sourceLinked="1"/>
        <c:majorTickMark val="out"/>
        <c:minorTickMark val="none"/>
        <c:tickLblPos val="nextTo"/>
        <c:crossAx val="189344000"/>
        <c:crosses val="autoZero"/>
        <c:crossBetween val="between"/>
        <c:majorUnit val="10"/>
      </c:valAx>
    </c:plotArea>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'1Butv'!$C$5</c:f>
              <c:strCache>
                <c:ptCount val="1"/>
                <c:pt idx="0">
                  <c:v>Nöjd</c:v>
                </c:pt>
              </c:strCache>
            </c:strRef>
          </c:tx>
          <c:invertIfNegative val="0"/>
          <c:cat>
            <c:strRef>
              <c:f>'1Butv'!$B$6:$B$15</c:f>
              <c:strCache>
                <c:ptCount val="10"/>
                <c:pt idx="0">
                  <c:v>Flickor Gotland 2014</c:v>
                </c:pt>
                <c:pt idx="1">
                  <c:v>Flickor Gotland 2016</c:v>
                </c:pt>
                <c:pt idx="2">
                  <c:v>Flickor Gotland 2018</c:v>
                </c:pt>
                <c:pt idx="3">
                  <c:v>Flickor Gotland 2020</c:v>
                </c:pt>
                <c:pt idx="4">
                  <c:v>Flickor Gotland 2023</c:v>
                </c:pt>
                <c:pt idx="5">
                  <c:v>Pojkar Gotland 2014</c:v>
                </c:pt>
                <c:pt idx="6">
                  <c:v>Pojkar Gotland 2016</c:v>
                </c:pt>
                <c:pt idx="7">
                  <c:v>Pojkar Gotland 2018</c:v>
                </c:pt>
                <c:pt idx="8">
                  <c:v>Pojkar Gotland 2020</c:v>
                </c:pt>
                <c:pt idx="9">
                  <c:v>Pojkar Gotland 2023</c:v>
                </c:pt>
              </c:strCache>
            </c:strRef>
          </c:cat>
          <c:val>
            <c:numRef>
              <c:f>'1Butv'!$C$6:$C$15</c:f>
              <c:numCache>
                <c:formatCode>0</c:formatCode>
                <c:ptCount val="10"/>
                <c:pt idx="0">
                  <c:v>68.5</c:v>
                </c:pt>
                <c:pt idx="1">
                  <c:v>61</c:v>
                </c:pt>
                <c:pt idx="2">
                  <c:v>57</c:v>
                </c:pt>
                <c:pt idx="3">
                  <c:v>57</c:v>
                </c:pt>
                <c:pt idx="4">
                  <c:v>55</c:v>
                </c:pt>
                <c:pt idx="5">
                  <c:v>84</c:v>
                </c:pt>
                <c:pt idx="6">
                  <c:v>78</c:v>
                </c:pt>
                <c:pt idx="7">
                  <c:v>74</c:v>
                </c:pt>
                <c:pt idx="8">
                  <c:v>74</c:v>
                </c:pt>
                <c:pt idx="9">
                  <c:v>72</c:v>
                </c:pt>
              </c:numCache>
            </c:numRef>
          </c:val>
          <c:extLst>
            <c:ext xmlns:c16="http://schemas.microsoft.com/office/drawing/2014/chart" uri="{C3380CC4-5D6E-409C-BE32-E72D297353CC}">
              <c16:uniqueId val="{00000000-5DA8-4715-A149-C2250956CDC3}"/>
            </c:ext>
          </c:extLst>
        </c:ser>
        <c:ser>
          <c:idx val="1"/>
          <c:order val="1"/>
          <c:tx>
            <c:strRef>
              <c:f>'1Butv'!$D$5</c:f>
              <c:strCache>
                <c:ptCount val="1"/>
                <c:pt idx="0">
                  <c:v>Varken nöjd eller missnöjd</c:v>
                </c:pt>
              </c:strCache>
            </c:strRef>
          </c:tx>
          <c:invertIfNegative val="0"/>
          <c:cat>
            <c:strRef>
              <c:f>'1Butv'!$B$6:$B$15</c:f>
              <c:strCache>
                <c:ptCount val="10"/>
                <c:pt idx="0">
                  <c:v>Flickor Gotland 2014</c:v>
                </c:pt>
                <c:pt idx="1">
                  <c:v>Flickor Gotland 2016</c:v>
                </c:pt>
                <c:pt idx="2">
                  <c:v>Flickor Gotland 2018</c:v>
                </c:pt>
                <c:pt idx="3">
                  <c:v>Flickor Gotland 2020</c:v>
                </c:pt>
                <c:pt idx="4">
                  <c:v>Flickor Gotland 2023</c:v>
                </c:pt>
                <c:pt idx="5">
                  <c:v>Pojkar Gotland 2014</c:v>
                </c:pt>
                <c:pt idx="6">
                  <c:v>Pojkar Gotland 2016</c:v>
                </c:pt>
                <c:pt idx="7">
                  <c:v>Pojkar Gotland 2018</c:v>
                </c:pt>
                <c:pt idx="8">
                  <c:v>Pojkar Gotland 2020</c:v>
                </c:pt>
                <c:pt idx="9">
                  <c:v>Pojkar Gotland 2023</c:v>
                </c:pt>
              </c:strCache>
            </c:strRef>
          </c:cat>
          <c:val>
            <c:numRef>
              <c:f>'1Butv'!$D$6:$D$15</c:f>
              <c:numCache>
                <c:formatCode>0</c:formatCode>
                <c:ptCount val="10"/>
                <c:pt idx="0">
                  <c:v>20.399999999999999</c:v>
                </c:pt>
                <c:pt idx="1">
                  <c:v>30</c:v>
                </c:pt>
                <c:pt idx="2">
                  <c:v>28</c:v>
                </c:pt>
                <c:pt idx="3">
                  <c:v>31</c:v>
                </c:pt>
                <c:pt idx="4">
                  <c:v>31</c:v>
                </c:pt>
                <c:pt idx="5">
                  <c:v>11.7</c:v>
                </c:pt>
                <c:pt idx="6">
                  <c:v>17</c:v>
                </c:pt>
                <c:pt idx="7">
                  <c:v>17</c:v>
                </c:pt>
                <c:pt idx="8">
                  <c:v>19</c:v>
                </c:pt>
                <c:pt idx="9">
                  <c:v>21</c:v>
                </c:pt>
              </c:numCache>
            </c:numRef>
          </c:val>
          <c:extLst>
            <c:ext xmlns:c16="http://schemas.microsoft.com/office/drawing/2014/chart" uri="{C3380CC4-5D6E-409C-BE32-E72D297353CC}">
              <c16:uniqueId val="{00000001-5DA8-4715-A149-C2250956CDC3}"/>
            </c:ext>
          </c:extLst>
        </c:ser>
        <c:ser>
          <c:idx val="2"/>
          <c:order val="2"/>
          <c:tx>
            <c:strRef>
              <c:f>'1Butv'!$E$5</c:f>
              <c:strCache>
                <c:ptCount val="1"/>
                <c:pt idx="0">
                  <c:v>Missnöjd</c:v>
                </c:pt>
              </c:strCache>
            </c:strRef>
          </c:tx>
          <c:invertIfNegative val="0"/>
          <c:cat>
            <c:strRef>
              <c:f>'1Butv'!$B$6:$B$15</c:f>
              <c:strCache>
                <c:ptCount val="10"/>
                <c:pt idx="0">
                  <c:v>Flickor Gotland 2014</c:v>
                </c:pt>
                <c:pt idx="1">
                  <c:v>Flickor Gotland 2016</c:v>
                </c:pt>
                <c:pt idx="2">
                  <c:v>Flickor Gotland 2018</c:v>
                </c:pt>
                <c:pt idx="3">
                  <c:v>Flickor Gotland 2020</c:v>
                </c:pt>
                <c:pt idx="4">
                  <c:v>Flickor Gotland 2023</c:v>
                </c:pt>
                <c:pt idx="5">
                  <c:v>Pojkar Gotland 2014</c:v>
                </c:pt>
                <c:pt idx="6">
                  <c:v>Pojkar Gotland 2016</c:v>
                </c:pt>
                <c:pt idx="7">
                  <c:v>Pojkar Gotland 2018</c:v>
                </c:pt>
                <c:pt idx="8">
                  <c:v>Pojkar Gotland 2020</c:v>
                </c:pt>
                <c:pt idx="9">
                  <c:v>Pojkar Gotland 2023</c:v>
                </c:pt>
              </c:strCache>
            </c:strRef>
          </c:cat>
          <c:val>
            <c:numRef>
              <c:f>'1Butv'!$E$6:$E$15</c:f>
              <c:numCache>
                <c:formatCode>0</c:formatCode>
                <c:ptCount val="10"/>
                <c:pt idx="0">
                  <c:v>11</c:v>
                </c:pt>
                <c:pt idx="1">
                  <c:v>9</c:v>
                </c:pt>
                <c:pt idx="2">
                  <c:v>13</c:v>
                </c:pt>
                <c:pt idx="3">
                  <c:v>12</c:v>
                </c:pt>
                <c:pt idx="4">
                  <c:v>14</c:v>
                </c:pt>
                <c:pt idx="5">
                  <c:v>3.4</c:v>
                </c:pt>
                <c:pt idx="6">
                  <c:v>3</c:v>
                </c:pt>
                <c:pt idx="7">
                  <c:v>6</c:v>
                </c:pt>
                <c:pt idx="8">
                  <c:v>6</c:v>
                </c:pt>
                <c:pt idx="9">
                  <c:v>7</c:v>
                </c:pt>
              </c:numCache>
            </c:numRef>
          </c:val>
          <c:extLst>
            <c:ext xmlns:c16="http://schemas.microsoft.com/office/drawing/2014/chart" uri="{C3380CC4-5D6E-409C-BE32-E72D297353CC}">
              <c16:uniqueId val="{00000002-5DA8-4715-A149-C2250956CDC3}"/>
            </c:ext>
          </c:extLst>
        </c:ser>
        <c:dLbls>
          <c:showLegendKey val="0"/>
          <c:showVal val="0"/>
          <c:showCatName val="0"/>
          <c:showSerName val="0"/>
          <c:showPercent val="0"/>
          <c:showBubbleSize val="0"/>
        </c:dLbls>
        <c:gapWidth val="150"/>
        <c:axId val="150202624"/>
        <c:axId val="150343680"/>
      </c:barChart>
      <c:catAx>
        <c:axId val="150202624"/>
        <c:scaling>
          <c:orientation val="minMax"/>
        </c:scaling>
        <c:delete val="0"/>
        <c:axPos val="b"/>
        <c:numFmt formatCode="General" sourceLinked="0"/>
        <c:majorTickMark val="out"/>
        <c:minorTickMark val="none"/>
        <c:tickLblPos val="nextTo"/>
        <c:crossAx val="150343680"/>
        <c:crosses val="autoZero"/>
        <c:auto val="1"/>
        <c:lblAlgn val="ctr"/>
        <c:lblOffset val="100"/>
        <c:noMultiLvlLbl val="0"/>
      </c:catAx>
      <c:valAx>
        <c:axId val="150343680"/>
        <c:scaling>
          <c:orientation val="minMax"/>
          <c:max val="100"/>
        </c:scaling>
        <c:delete val="0"/>
        <c:axPos val="l"/>
        <c:majorGridlines/>
        <c:numFmt formatCode="0" sourceLinked="1"/>
        <c:majorTickMark val="out"/>
        <c:minorTickMark val="none"/>
        <c:tickLblPos val="nextTo"/>
        <c:crossAx val="150202624"/>
        <c:crosses val="autoZero"/>
        <c:crossBetween val="between"/>
      </c:valAx>
      <c:dTable>
        <c:showHorzBorder val="1"/>
        <c:showVertBorder val="1"/>
        <c:showOutline val="1"/>
        <c:showKeys val="0"/>
      </c:dTable>
    </c:plotArea>
    <c:legend>
      <c:legendPos val="r"/>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1"/>
            </a:solidFill>
            <a:ln>
              <a:noFill/>
            </a:ln>
            <a:effectLst/>
          </c:spPr>
          <c:invertIfNegative val="0"/>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6-DA9B-46EE-A610-A2337B9C69D8}"/>
              </c:ext>
            </c:extLst>
          </c:dPt>
          <c:dPt>
            <c:idx val="2"/>
            <c:invertIfNegative val="0"/>
            <c:bubble3D val="0"/>
            <c:spPr>
              <a:solidFill>
                <a:schemeClr val="accent3">
                  <a:lumMod val="75000"/>
                </a:schemeClr>
              </a:solidFill>
              <a:ln>
                <a:noFill/>
              </a:ln>
              <a:effectLst/>
            </c:spPr>
            <c:extLst>
              <c:ext xmlns:c16="http://schemas.microsoft.com/office/drawing/2014/chart" uri="{C3380CC4-5D6E-409C-BE32-E72D297353CC}">
                <c16:uniqueId val="{0000000A-DA9B-46EE-A610-A2337B9C69D8}"/>
              </c:ext>
            </c:extLst>
          </c:dPt>
          <c:cat>
            <c:strRef>
              <c:f>'31AA'!$B$8:$B$10</c:f>
              <c:strCache>
                <c:ptCount val="3"/>
                <c:pt idx="0">
                  <c:v>Totalt Gotland</c:v>
                </c:pt>
                <c:pt idx="1">
                  <c:v>Kvinnor</c:v>
                </c:pt>
                <c:pt idx="2">
                  <c:v>Män </c:v>
                </c:pt>
              </c:strCache>
            </c:strRef>
          </c:cat>
          <c:val>
            <c:numRef>
              <c:f>'31AA'!$C$8:$C$10</c:f>
              <c:numCache>
                <c:formatCode>General</c:formatCode>
                <c:ptCount val="3"/>
                <c:pt idx="0" formatCode="0">
                  <c:v>19</c:v>
                </c:pt>
                <c:pt idx="1">
                  <c:v>24</c:v>
                </c:pt>
                <c:pt idx="2" formatCode="0">
                  <c:v>14</c:v>
                </c:pt>
              </c:numCache>
            </c:numRef>
          </c:val>
          <c:extLst>
            <c:ext xmlns:c16="http://schemas.microsoft.com/office/drawing/2014/chart" uri="{C3380CC4-5D6E-409C-BE32-E72D297353CC}">
              <c16:uniqueId val="{00000000-DA9B-46EE-A610-A2337B9C69D8}"/>
            </c:ext>
          </c:extLst>
        </c:ser>
        <c:dLbls>
          <c:showLegendKey val="0"/>
          <c:showVal val="0"/>
          <c:showCatName val="0"/>
          <c:showSerName val="0"/>
          <c:showPercent val="0"/>
          <c:showBubbleSize val="0"/>
        </c:dLbls>
        <c:gapWidth val="219"/>
        <c:overlap val="-27"/>
        <c:axId val="734589768"/>
        <c:axId val="734587144"/>
      </c:barChart>
      <c:catAx>
        <c:axId val="734589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4587144"/>
        <c:crosses val="autoZero"/>
        <c:auto val="1"/>
        <c:lblAlgn val="ctr"/>
        <c:lblOffset val="100"/>
        <c:noMultiLvlLbl val="0"/>
      </c:catAx>
      <c:valAx>
        <c:axId val="7345871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4589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1-EFAC-4178-A1B1-B895A8009FBF}"/>
              </c:ext>
            </c:extLst>
          </c:dPt>
          <c:cat>
            <c:strRef>
              <c:f>[2]Mobbning!$E$3:$E$22</c:f>
              <c:strCache>
                <c:ptCount val="20"/>
                <c:pt idx="0">
                  <c:v>Totalt </c:v>
                </c:pt>
                <c:pt idx="1">
                  <c:v>Killar </c:v>
                </c:pt>
                <c:pt idx="2">
                  <c:v>Tjejer </c:v>
                </c:pt>
                <c:pt idx="3">
                  <c:v>Transerfarenhet/Osäker</c:v>
                </c:pt>
                <c:pt idx="5">
                  <c:v>Heterosexuell</c:v>
                </c:pt>
                <c:pt idx="6">
                  <c:v>Annan än heterosexuell läggning</c:v>
                </c:pt>
                <c:pt idx="7">
                  <c:v>Osäker</c:v>
                </c:pt>
                <c:pt idx="9">
                  <c:v>Har läs och skrivsvårigheter</c:v>
                </c:pt>
                <c:pt idx="10">
                  <c:v>Har inte läs och skrivsvårigheter</c:v>
                </c:pt>
                <c:pt idx="12">
                  <c:v>Har ADHD, ADD eller liknande</c:v>
                </c:pt>
                <c:pt idx="13">
                  <c:v>Har inte ADHD, ADD eller liknande</c:v>
                </c:pt>
                <c:pt idx="15">
                  <c:v>Har autismspektrumtillstånd</c:v>
                </c:pt>
                <c:pt idx="16">
                  <c:v>Har inte </c:v>
                </c:pt>
                <c:pt idx="18">
                  <c:v>Född i Sverige </c:v>
                </c:pt>
                <c:pt idx="19">
                  <c:v>Född utanför Sverige </c:v>
                </c:pt>
              </c:strCache>
            </c:strRef>
          </c:cat>
          <c:val>
            <c:numRef>
              <c:f>[2]Mobbning!$F$3:$F$22</c:f>
              <c:numCache>
                <c:formatCode>General</c:formatCode>
                <c:ptCount val="20"/>
                <c:pt idx="0">
                  <c:v>17</c:v>
                </c:pt>
                <c:pt idx="1">
                  <c:v>17</c:v>
                </c:pt>
                <c:pt idx="2">
                  <c:v>15</c:v>
                </c:pt>
                <c:pt idx="3">
                  <c:v>53</c:v>
                </c:pt>
                <c:pt idx="5">
                  <c:v>15</c:v>
                </c:pt>
                <c:pt idx="6">
                  <c:v>23</c:v>
                </c:pt>
                <c:pt idx="7">
                  <c:v>30</c:v>
                </c:pt>
                <c:pt idx="9">
                  <c:v>29</c:v>
                </c:pt>
                <c:pt idx="10">
                  <c:v>14</c:v>
                </c:pt>
                <c:pt idx="12">
                  <c:v>31</c:v>
                </c:pt>
                <c:pt idx="13">
                  <c:v>14</c:v>
                </c:pt>
                <c:pt idx="15">
                  <c:v>33</c:v>
                </c:pt>
                <c:pt idx="16">
                  <c:v>15</c:v>
                </c:pt>
                <c:pt idx="18">
                  <c:v>15</c:v>
                </c:pt>
                <c:pt idx="19">
                  <c:v>22</c:v>
                </c:pt>
              </c:numCache>
            </c:numRef>
          </c:val>
          <c:extLst>
            <c:ext xmlns:c16="http://schemas.microsoft.com/office/drawing/2014/chart" uri="{C3380CC4-5D6E-409C-BE32-E72D297353CC}">
              <c16:uniqueId val="{00000002-EFAC-4178-A1B1-B895A8009FBF}"/>
            </c:ext>
          </c:extLst>
        </c:ser>
        <c:dLbls>
          <c:showLegendKey val="0"/>
          <c:showVal val="0"/>
          <c:showCatName val="0"/>
          <c:showSerName val="0"/>
          <c:showPercent val="0"/>
          <c:showBubbleSize val="0"/>
        </c:dLbls>
        <c:gapWidth val="219"/>
        <c:overlap val="-27"/>
        <c:axId val="530789296"/>
        <c:axId val="530806024"/>
      </c:barChart>
      <c:catAx>
        <c:axId val="53078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30806024"/>
        <c:crosses val="autoZero"/>
        <c:auto val="1"/>
        <c:lblAlgn val="ctr"/>
        <c:lblOffset val="100"/>
        <c:noMultiLvlLbl val="0"/>
      </c:catAx>
      <c:valAx>
        <c:axId val="530806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30789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3">
                <a:lumMod val="40000"/>
                <a:lumOff val="60000"/>
              </a:schemeClr>
            </a:solidFill>
          </c:spPr>
          <c:invertIfNegative val="0"/>
          <c:dPt>
            <c:idx val="0"/>
            <c:invertIfNegative val="0"/>
            <c:bubble3D val="0"/>
            <c:spPr>
              <a:solidFill>
                <a:schemeClr val="tx1"/>
              </a:solidFill>
            </c:spPr>
            <c:extLst>
              <c:ext xmlns:c16="http://schemas.microsoft.com/office/drawing/2014/chart" uri="{C3380CC4-5D6E-409C-BE32-E72D297353CC}">
                <c16:uniqueId val="{00000007-1BF3-4CF2-A689-BF7E2DE3FA6B}"/>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1-B8B3-4B60-8220-CBB46DF98383}"/>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A-1BF3-4CF2-A689-BF7E2DE3FA6B}"/>
              </c:ext>
            </c:extLst>
          </c:dPt>
          <c:cat>
            <c:strRef>
              <c:f>'33'!$B$7:$B$9</c:f>
              <c:strCache>
                <c:ptCount val="3"/>
                <c:pt idx="0">
                  <c:v>Gotland</c:v>
                </c:pt>
                <c:pt idx="1">
                  <c:v>Kvinnor</c:v>
                </c:pt>
                <c:pt idx="2">
                  <c:v>Män</c:v>
                </c:pt>
              </c:strCache>
            </c:strRef>
          </c:cat>
          <c:val>
            <c:numRef>
              <c:f>'33'!$C$7:$C$9</c:f>
              <c:numCache>
                <c:formatCode>General</c:formatCode>
                <c:ptCount val="3"/>
                <c:pt idx="0" formatCode="0">
                  <c:v>30</c:v>
                </c:pt>
                <c:pt idx="1">
                  <c:v>31</c:v>
                </c:pt>
                <c:pt idx="2" formatCode="0">
                  <c:v>29</c:v>
                </c:pt>
              </c:numCache>
            </c:numRef>
          </c:val>
          <c:extLst>
            <c:ext xmlns:c16="http://schemas.microsoft.com/office/drawing/2014/chart" uri="{C3380CC4-5D6E-409C-BE32-E72D297353CC}">
              <c16:uniqueId val="{00000002-B8B3-4B60-8220-CBB46DF98383}"/>
            </c:ext>
          </c:extLst>
        </c:ser>
        <c:dLbls>
          <c:showLegendKey val="0"/>
          <c:showVal val="0"/>
          <c:showCatName val="0"/>
          <c:showSerName val="0"/>
          <c:showPercent val="0"/>
          <c:showBubbleSize val="0"/>
        </c:dLbls>
        <c:gapWidth val="150"/>
        <c:axId val="196991232"/>
        <c:axId val="198705152"/>
      </c:barChart>
      <c:catAx>
        <c:axId val="196991232"/>
        <c:scaling>
          <c:orientation val="minMax"/>
        </c:scaling>
        <c:delete val="0"/>
        <c:axPos val="b"/>
        <c:numFmt formatCode="General" sourceLinked="0"/>
        <c:majorTickMark val="out"/>
        <c:minorTickMark val="none"/>
        <c:tickLblPos val="nextTo"/>
        <c:crossAx val="198705152"/>
        <c:crosses val="autoZero"/>
        <c:auto val="1"/>
        <c:lblAlgn val="ctr"/>
        <c:lblOffset val="100"/>
        <c:noMultiLvlLbl val="0"/>
      </c:catAx>
      <c:valAx>
        <c:axId val="198705152"/>
        <c:scaling>
          <c:orientation val="minMax"/>
          <c:max val="50"/>
          <c:min val="0"/>
        </c:scaling>
        <c:delete val="0"/>
        <c:axPos val="l"/>
        <c:majorGridlines/>
        <c:title>
          <c:tx>
            <c:rich>
              <a:bodyPr rot="-5400000" vert="horz"/>
              <a:lstStyle/>
              <a:p>
                <a:pPr>
                  <a:defRPr/>
                </a:pPr>
                <a:r>
                  <a:rPr lang="en-US"/>
                  <a:t>Andel i %</a:t>
                </a:r>
              </a:p>
            </c:rich>
          </c:tx>
          <c:overlay val="0"/>
        </c:title>
        <c:numFmt formatCode="0" sourceLinked="1"/>
        <c:majorTickMark val="out"/>
        <c:minorTickMark val="none"/>
        <c:tickLblPos val="nextTo"/>
        <c:crossAx val="196991232"/>
        <c:crosses val="autoZero"/>
        <c:crossBetween val="between"/>
        <c:majorUnit val="10"/>
      </c:valAx>
    </c:plotArea>
    <c:plotVisOnly val="1"/>
    <c:dispBlanksAs val="gap"/>
    <c:showDLblsOverMax val="0"/>
  </c:chart>
  <c:printSettings>
    <c:headerFooter/>
    <c:pageMargins b="0.75000000000001066" l="0.70000000000000062" r="0.70000000000000062" t="0.75000000000001066"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200"/>
              <a:t>Andel (%) ungdomar i högstadiet och gymnasiet på Gotland som blivit mobbade eller retade senaste 6 månaderna, relaterat till vilken sexuell läggning de har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1-7EAE-4B07-B035-F593C186E58D}"/>
              </c:ext>
            </c:extLst>
          </c:dPt>
          <c:cat>
            <c:strRef>
              <c:f>'33H'!$B$32:$B$36</c:f>
              <c:strCache>
                <c:ptCount val="5"/>
                <c:pt idx="0">
                  <c:v>Totalt </c:v>
                </c:pt>
                <c:pt idx="1">
                  <c:v>Heterosexuell</c:v>
                </c:pt>
                <c:pt idx="2">
                  <c:v>Homosexuell </c:v>
                </c:pt>
                <c:pt idx="3">
                  <c:v>Bisexuell </c:v>
                </c:pt>
                <c:pt idx="4">
                  <c:v>Annan sexuell läggning</c:v>
                </c:pt>
              </c:strCache>
            </c:strRef>
          </c:cat>
          <c:val>
            <c:numRef>
              <c:f>'33H'!$C$32:$C$36</c:f>
              <c:numCache>
                <c:formatCode>General</c:formatCode>
                <c:ptCount val="5"/>
                <c:pt idx="0">
                  <c:v>18</c:v>
                </c:pt>
                <c:pt idx="1">
                  <c:v>15</c:v>
                </c:pt>
                <c:pt idx="2">
                  <c:v>36</c:v>
                </c:pt>
                <c:pt idx="3">
                  <c:v>20</c:v>
                </c:pt>
                <c:pt idx="4">
                  <c:v>24</c:v>
                </c:pt>
              </c:numCache>
            </c:numRef>
          </c:val>
          <c:extLst>
            <c:ext xmlns:c16="http://schemas.microsoft.com/office/drawing/2014/chart" uri="{C3380CC4-5D6E-409C-BE32-E72D297353CC}">
              <c16:uniqueId val="{00000000-7EAE-4B07-B035-F593C186E58D}"/>
            </c:ext>
          </c:extLst>
        </c:ser>
        <c:dLbls>
          <c:showLegendKey val="0"/>
          <c:showVal val="0"/>
          <c:showCatName val="0"/>
          <c:showSerName val="0"/>
          <c:showPercent val="0"/>
          <c:showBubbleSize val="0"/>
        </c:dLbls>
        <c:gapWidth val="219"/>
        <c:overlap val="-27"/>
        <c:axId val="720362488"/>
        <c:axId val="720363144"/>
      </c:barChart>
      <c:catAx>
        <c:axId val="720362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20363144"/>
        <c:crosses val="autoZero"/>
        <c:auto val="1"/>
        <c:lblAlgn val="ctr"/>
        <c:lblOffset val="100"/>
        <c:noMultiLvlLbl val="0"/>
      </c:catAx>
      <c:valAx>
        <c:axId val="7203631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20362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200"/>
              <a:t>Andel (%) ungdomar i högstadiet och gymnasiet på Gotland som upplever ensamhet, relaterat till vilken sexuell läggning de har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1-4667-456F-BBF7-60603F90EF2F}"/>
              </c:ext>
            </c:extLst>
          </c:dPt>
          <c:cat>
            <c:strRef>
              <c:f>[3]ensam!$K$5:$K$10</c:f>
              <c:strCache>
                <c:ptCount val="6"/>
                <c:pt idx="0">
                  <c:v>Totalt </c:v>
                </c:pt>
                <c:pt idx="1">
                  <c:v>Heterosexuell</c:v>
                </c:pt>
                <c:pt idx="2">
                  <c:v>Homosexuell </c:v>
                </c:pt>
                <c:pt idx="3">
                  <c:v>Bisexuell </c:v>
                </c:pt>
                <c:pt idx="4">
                  <c:v>Annan sexuell läggning</c:v>
                </c:pt>
                <c:pt idx="5">
                  <c:v>Osäker på sexuell läggning</c:v>
                </c:pt>
              </c:strCache>
            </c:strRef>
          </c:cat>
          <c:val>
            <c:numRef>
              <c:f>[3]ensam!$L$5:$L$10</c:f>
              <c:numCache>
                <c:formatCode>General</c:formatCode>
                <c:ptCount val="6"/>
                <c:pt idx="0">
                  <c:v>24</c:v>
                </c:pt>
                <c:pt idx="1">
                  <c:v>20</c:v>
                </c:pt>
                <c:pt idx="2">
                  <c:v>52</c:v>
                </c:pt>
                <c:pt idx="3">
                  <c:v>44</c:v>
                </c:pt>
                <c:pt idx="4">
                  <c:v>27</c:v>
                </c:pt>
                <c:pt idx="5">
                  <c:v>43</c:v>
                </c:pt>
              </c:numCache>
            </c:numRef>
          </c:val>
          <c:extLst>
            <c:ext xmlns:c16="http://schemas.microsoft.com/office/drawing/2014/chart" uri="{C3380CC4-5D6E-409C-BE32-E72D297353CC}">
              <c16:uniqueId val="{00000002-4667-456F-BBF7-60603F90EF2F}"/>
            </c:ext>
          </c:extLst>
        </c:ser>
        <c:dLbls>
          <c:showLegendKey val="0"/>
          <c:showVal val="0"/>
          <c:showCatName val="0"/>
          <c:showSerName val="0"/>
          <c:showPercent val="0"/>
          <c:showBubbleSize val="0"/>
        </c:dLbls>
        <c:gapWidth val="219"/>
        <c:overlap val="-27"/>
        <c:axId val="730853984"/>
        <c:axId val="730852016"/>
      </c:barChart>
      <c:catAx>
        <c:axId val="73085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0852016"/>
        <c:crosses val="autoZero"/>
        <c:auto val="1"/>
        <c:lblAlgn val="ctr"/>
        <c:lblOffset val="100"/>
        <c:noMultiLvlLbl val="0"/>
      </c:catAx>
      <c:valAx>
        <c:axId val="7308520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0853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3"/>
            </a:solidFill>
          </c:spPr>
          <c:invertIfNegative val="0"/>
          <c:dPt>
            <c:idx val="0"/>
            <c:invertIfNegative val="0"/>
            <c:bubble3D val="0"/>
            <c:spPr>
              <a:solidFill>
                <a:schemeClr val="tx1"/>
              </a:solidFill>
            </c:spPr>
            <c:extLst>
              <c:ext xmlns:c16="http://schemas.microsoft.com/office/drawing/2014/chart" uri="{C3380CC4-5D6E-409C-BE32-E72D297353CC}">
                <c16:uniqueId val="{00000001-1BD4-474B-9685-FBDB748C27CE}"/>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1BD4-474B-9685-FBDB748C27CE}"/>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A-052E-447B-9B65-0516D58D2362}"/>
              </c:ext>
            </c:extLst>
          </c:dPt>
          <c:cat>
            <c:strRef>
              <c:f>'34'!$B$7:$B$9</c:f>
              <c:strCache>
                <c:ptCount val="3"/>
                <c:pt idx="0">
                  <c:v>Totalt Gotland</c:v>
                </c:pt>
                <c:pt idx="1">
                  <c:v>Kvinnor Gotland</c:v>
                </c:pt>
                <c:pt idx="2">
                  <c:v>Män Gotland</c:v>
                </c:pt>
              </c:strCache>
            </c:strRef>
          </c:cat>
          <c:val>
            <c:numRef>
              <c:f>'34'!$C$7:$C$9</c:f>
              <c:numCache>
                <c:formatCode>General</c:formatCode>
                <c:ptCount val="3"/>
                <c:pt idx="0" formatCode="0">
                  <c:v>22</c:v>
                </c:pt>
                <c:pt idx="1">
                  <c:v>22</c:v>
                </c:pt>
                <c:pt idx="2" formatCode="0">
                  <c:v>21</c:v>
                </c:pt>
              </c:numCache>
            </c:numRef>
          </c:val>
          <c:extLst>
            <c:ext xmlns:c16="http://schemas.microsoft.com/office/drawing/2014/chart" uri="{C3380CC4-5D6E-409C-BE32-E72D297353CC}">
              <c16:uniqueId val="{00000004-1BD4-474B-9685-FBDB748C27CE}"/>
            </c:ext>
          </c:extLst>
        </c:ser>
        <c:dLbls>
          <c:showLegendKey val="0"/>
          <c:showVal val="0"/>
          <c:showCatName val="0"/>
          <c:showSerName val="0"/>
          <c:showPercent val="0"/>
          <c:showBubbleSize val="0"/>
        </c:dLbls>
        <c:gapWidth val="150"/>
        <c:axId val="198884736"/>
        <c:axId val="198907008"/>
      </c:barChart>
      <c:catAx>
        <c:axId val="198884736"/>
        <c:scaling>
          <c:orientation val="minMax"/>
        </c:scaling>
        <c:delete val="0"/>
        <c:axPos val="b"/>
        <c:numFmt formatCode="General" sourceLinked="0"/>
        <c:majorTickMark val="out"/>
        <c:minorTickMark val="none"/>
        <c:tickLblPos val="nextTo"/>
        <c:crossAx val="198907008"/>
        <c:crosses val="autoZero"/>
        <c:auto val="1"/>
        <c:lblAlgn val="ctr"/>
        <c:lblOffset val="100"/>
        <c:noMultiLvlLbl val="0"/>
      </c:catAx>
      <c:valAx>
        <c:axId val="198907008"/>
        <c:scaling>
          <c:orientation val="minMax"/>
          <c:max val="50"/>
          <c:min val="0"/>
        </c:scaling>
        <c:delete val="0"/>
        <c:axPos val="l"/>
        <c:majorGridlines/>
        <c:title>
          <c:tx>
            <c:rich>
              <a:bodyPr rot="-5400000" vert="horz"/>
              <a:lstStyle/>
              <a:p>
                <a:pPr>
                  <a:defRPr/>
                </a:pPr>
                <a:r>
                  <a:rPr lang="en-US"/>
                  <a:t>Andel i %</a:t>
                </a:r>
              </a:p>
            </c:rich>
          </c:tx>
          <c:overlay val="0"/>
        </c:title>
        <c:numFmt formatCode="0" sourceLinked="1"/>
        <c:majorTickMark val="out"/>
        <c:minorTickMark val="none"/>
        <c:tickLblPos val="nextTo"/>
        <c:crossAx val="198884736"/>
        <c:crosses val="autoZero"/>
        <c:crossBetween val="between"/>
        <c:majorUnit val="10"/>
      </c:valAx>
      <c:spPr>
        <a:noFill/>
        <a:ln w="25400">
          <a:noFill/>
        </a:ln>
      </c:spPr>
    </c:plotArea>
    <c:plotVisOnly val="1"/>
    <c:dispBlanksAs val="gap"/>
    <c:showDLblsOverMax val="0"/>
  </c:chart>
  <c:printSettings>
    <c:headerFooter/>
    <c:pageMargins b="0.75000000000001066" l="0.70000000000000062" r="0.70000000000000062" t="0.75000000000001066"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0"/>
            <c:invertIfNegative val="0"/>
            <c:bubble3D val="0"/>
            <c:spPr>
              <a:solidFill>
                <a:schemeClr val="tx1"/>
              </a:solidFill>
            </c:spPr>
            <c:extLst>
              <c:ext xmlns:c16="http://schemas.microsoft.com/office/drawing/2014/chart" uri="{C3380CC4-5D6E-409C-BE32-E72D297353CC}">
                <c16:uniqueId val="{00000001-29EB-4265-8EE7-1202A9F36018}"/>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29EB-4265-8EE7-1202A9F36018}"/>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8-CFD5-4C38-BD74-82FD3E91C126}"/>
              </c:ext>
            </c:extLst>
          </c:dPt>
          <c:cat>
            <c:strRef>
              <c:f>'35'!$B$7:$B$9</c:f>
              <c:strCache>
                <c:ptCount val="3"/>
                <c:pt idx="0">
                  <c:v>Totalt </c:v>
                </c:pt>
                <c:pt idx="1">
                  <c:v>Kvinnor</c:v>
                </c:pt>
                <c:pt idx="2">
                  <c:v>Män</c:v>
                </c:pt>
              </c:strCache>
            </c:strRef>
          </c:cat>
          <c:val>
            <c:numRef>
              <c:f>'35'!$C$7:$C$9</c:f>
              <c:numCache>
                <c:formatCode>General</c:formatCode>
                <c:ptCount val="3"/>
                <c:pt idx="0" formatCode="0">
                  <c:v>26</c:v>
                </c:pt>
                <c:pt idx="1">
                  <c:v>18</c:v>
                </c:pt>
                <c:pt idx="2" formatCode="0">
                  <c:v>34</c:v>
                </c:pt>
              </c:numCache>
            </c:numRef>
          </c:val>
          <c:extLst>
            <c:ext xmlns:c16="http://schemas.microsoft.com/office/drawing/2014/chart" uri="{C3380CC4-5D6E-409C-BE32-E72D297353CC}">
              <c16:uniqueId val="{00000004-29EB-4265-8EE7-1202A9F36018}"/>
            </c:ext>
          </c:extLst>
        </c:ser>
        <c:dLbls>
          <c:showLegendKey val="0"/>
          <c:showVal val="0"/>
          <c:showCatName val="0"/>
          <c:showSerName val="0"/>
          <c:showPercent val="0"/>
          <c:showBubbleSize val="0"/>
        </c:dLbls>
        <c:gapWidth val="150"/>
        <c:axId val="201671808"/>
        <c:axId val="201673344"/>
      </c:barChart>
      <c:catAx>
        <c:axId val="201671808"/>
        <c:scaling>
          <c:orientation val="minMax"/>
        </c:scaling>
        <c:delete val="0"/>
        <c:axPos val="b"/>
        <c:numFmt formatCode="General" sourceLinked="0"/>
        <c:majorTickMark val="out"/>
        <c:minorTickMark val="none"/>
        <c:tickLblPos val="nextTo"/>
        <c:crossAx val="201673344"/>
        <c:crosses val="autoZero"/>
        <c:auto val="1"/>
        <c:lblAlgn val="ctr"/>
        <c:lblOffset val="100"/>
        <c:noMultiLvlLbl val="0"/>
      </c:catAx>
      <c:valAx>
        <c:axId val="201673344"/>
        <c:scaling>
          <c:orientation val="minMax"/>
          <c:max val="50"/>
          <c:min val="0"/>
        </c:scaling>
        <c:delete val="0"/>
        <c:axPos val="l"/>
        <c:majorGridlines/>
        <c:title>
          <c:tx>
            <c:rich>
              <a:bodyPr rot="-5400000" vert="horz"/>
              <a:lstStyle/>
              <a:p>
                <a:pPr>
                  <a:defRPr/>
                </a:pPr>
                <a:r>
                  <a:rPr lang="en-US"/>
                  <a:t>Andel i %</a:t>
                </a:r>
              </a:p>
            </c:rich>
          </c:tx>
          <c:overlay val="0"/>
        </c:title>
        <c:numFmt formatCode="0" sourceLinked="1"/>
        <c:majorTickMark val="out"/>
        <c:minorTickMark val="none"/>
        <c:tickLblPos val="nextTo"/>
        <c:crossAx val="201671808"/>
        <c:crosses val="autoZero"/>
        <c:crossBetween val="between"/>
        <c:majorUnit val="10"/>
      </c:valAx>
    </c:plotArea>
    <c:plotVisOnly val="1"/>
    <c:dispBlanksAs val="gap"/>
    <c:showDLblsOverMax val="0"/>
  </c:chart>
  <c:printSettings>
    <c:headerFooter/>
    <c:pageMargins b="0.75000000000001066" l="0.70000000000000062" r="0.70000000000000062" t="0.75000000000001066"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3"/>
            </a:solidFill>
          </c:spPr>
          <c:invertIfNegative val="0"/>
          <c:dPt>
            <c:idx val="0"/>
            <c:invertIfNegative val="0"/>
            <c:bubble3D val="0"/>
            <c:spPr>
              <a:solidFill>
                <a:schemeClr val="tx1"/>
              </a:solidFill>
            </c:spPr>
            <c:extLst>
              <c:ext xmlns:c16="http://schemas.microsoft.com/office/drawing/2014/chart" uri="{C3380CC4-5D6E-409C-BE32-E72D297353CC}">
                <c16:uniqueId val="{00000001-AA15-4461-868B-1D6119B0FA7B}"/>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AA15-4461-868B-1D6119B0FA7B}"/>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6-E307-416E-ACC1-847363E5D9DE}"/>
              </c:ext>
            </c:extLst>
          </c:dPt>
          <c:cat>
            <c:strRef>
              <c:f>'36'!$B$7:$B$9</c:f>
              <c:strCache>
                <c:ptCount val="3"/>
                <c:pt idx="0">
                  <c:v>Totalt</c:v>
                </c:pt>
                <c:pt idx="1">
                  <c:v>Kvinnor</c:v>
                </c:pt>
                <c:pt idx="2">
                  <c:v>Män</c:v>
                </c:pt>
              </c:strCache>
            </c:strRef>
          </c:cat>
          <c:val>
            <c:numRef>
              <c:f>'36'!$C$7:$C$9</c:f>
              <c:numCache>
                <c:formatCode>General</c:formatCode>
                <c:ptCount val="3"/>
                <c:pt idx="0" formatCode="0">
                  <c:v>7</c:v>
                </c:pt>
                <c:pt idx="1">
                  <c:v>9</c:v>
                </c:pt>
                <c:pt idx="2" formatCode="0">
                  <c:v>5</c:v>
                </c:pt>
              </c:numCache>
            </c:numRef>
          </c:val>
          <c:extLst>
            <c:ext xmlns:c16="http://schemas.microsoft.com/office/drawing/2014/chart" uri="{C3380CC4-5D6E-409C-BE32-E72D297353CC}">
              <c16:uniqueId val="{00000004-AA15-4461-868B-1D6119B0FA7B}"/>
            </c:ext>
          </c:extLst>
        </c:ser>
        <c:dLbls>
          <c:showLegendKey val="0"/>
          <c:showVal val="0"/>
          <c:showCatName val="0"/>
          <c:showSerName val="0"/>
          <c:showPercent val="0"/>
          <c:showBubbleSize val="0"/>
        </c:dLbls>
        <c:gapWidth val="150"/>
        <c:axId val="198457216"/>
        <c:axId val="198458752"/>
      </c:barChart>
      <c:catAx>
        <c:axId val="198457216"/>
        <c:scaling>
          <c:orientation val="minMax"/>
        </c:scaling>
        <c:delete val="0"/>
        <c:axPos val="b"/>
        <c:numFmt formatCode="General" sourceLinked="0"/>
        <c:majorTickMark val="out"/>
        <c:minorTickMark val="none"/>
        <c:tickLblPos val="nextTo"/>
        <c:crossAx val="198458752"/>
        <c:crosses val="autoZero"/>
        <c:auto val="1"/>
        <c:lblAlgn val="ctr"/>
        <c:lblOffset val="100"/>
        <c:noMultiLvlLbl val="0"/>
      </c:catAx>
      <c:valAx>
        <c:axId val="198458752"/>
        <c:scaling>
          <c:orientation val="minMax"/>
          <c:max val="50"/>
          <c:min val="0"/>
        </c:scaling>
        <c:delete val="0"/>
        <c:axPos val="l"/>
        <c:majorGridlines/>
        <c:title>
          <c:tx>
            <c:rich>
              <a:bodyPr rot="-5400000" vert="horz"/>
              <a:lstStyle/>
              <a:p>
                <a:pPr>
                  <a:defRPr/>
                </a:pPr>
                <a:r>
                  <a:rPr lang="en-US"/>
                  <a:t>Andeli %</a:t>
                </a:r>
              </a:p>
            </c:rich>
          </c:tx>
          <c:overlay val="0"/>
        </c:title>
        <c:numFmt formatCode="0" sourceLinked="1"/>
        <c:majorTickMark val="out"/>
        <c:minorTickMark val="none"/>
        <c:tickLblPos val="nextTo"/>
        <c:crossAx val="198457216"/>
        <c:crosses val="autoZero"/>
        <c:crossBetween val="between"/>
        <c:majorUnit val="10"/>
      </c:valAx>
    </c:plotArea>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chemeClr val="accent3"/>
              </a:solidFill>
            </a:ln>
          </c:spPr>
          <c:marker>
            <c:symbol val="triangle"/>
            <c:size val="7"/>
            <c:spPr>
              <a:solidFill>
                <a:schemeClr val="accent3"/>
              </a:solidFill>
              <a:ln>
                <a:noFill/>
              </a:ln>
            </c:spPr>
          </c:marker>
          <c:cat>
            <c:strRef>
              <c:f>'36utv'!$B$7:$B$14</c:f>
              <c:strCache>
                <c:ptCount val="8"/>
                <c:pt idx="0">
                  <c:v>Kvinnor Gotland
2009-2012</c:v>
                </c:pt>
                <c:pt idx="1">
                  <c:v>Kvinnor Gotland 
2010-2013</c:v>
                </c:pt>
                <c:pt idx="2">
                  <c:v>Kvinnor Gotland
2011-2014</c:v>
                </c:pt>
                <c:pt idx="3">
                  <c:v>Kvinnor Gotland
2012-2015</c:v>
                </c:pt>
                <c:pt idx="4">
                  <c:v>Kvinnor Gotland
2013-2016</c:v>
                </c:pt>
                <c:pt idx="5">
                  <c:v>Kvinnor Gotland
2015,2016,2018</c:v>
                </c:pt>
                <c:pt idx="6">
                  <c:v>Kvinnor Gotland
2018, 2020
</c:v>
                </c:pt>
                <c:pt idx="7">
                  <c:v>Kvinnor Gotland
2020, 2022</c:v>
                </c:pt>
              </c:strCache>
            </c:strRef>
          </c:cat>
          <c:val>
            <c:numRef>
              <c:f>'36utv'!$C$7:$C$14</c:f>
              <c:numCache>
                <c:formatCode>0</c:formatCode>
                <c:ptCount val="8"/>
                <c:pt idx="0">
                  <c:v>15</c:v>
                </c:pt>
                <c:pt idx="1">
                  <c:v>15</c:v>
                </c:pt>
                <c:pt idx="2">
                  <c:v>13</c:v>
                </c:pt>
                <c:pt idx="3">
                  <c:v>13</c:v>
                </c:pt>
                <c:pt idx="4">
                  <c:v>12</c:v>
                </c:pt>
                <c:pt idx="5">
                  <c:v>10</c:v>
                </c:pt>
                <c:pt idx="6">
                  <c:v>9</c:v>
                </c:pt>
                <c:pt idx="7">
                  <c:v>9</c:v>
                </c:pt>
              </c:numCache>
            </c:numRef>
          </c:val>
          <c:smooth val="0"/>
          <c:extLst>
            <c:ext xmlns:c16="http://schemas.microsoft.com/office/drawing/2014/chart" uri="{C3380CC4-5D6E-409C-BE32-E72D297353CC}">
              <c16:uniqueId val="{00000000-184F-4B0E-9D98-1E994C8AE6B1}"/>
            </c:ext>
          </c:extLst>
        </c:ser>
        <c:dLbls>
          <c:showLegendKey val="0"/>
          <c:showVal val="0"/>
          <c:showCatName val="0"/>
          <c:showSerName val="0"/>
          <c:showPercent val="0"/>
          <c:showBubbleSize val="0"/>
        </c:dLbls>
        <c:marker val="1"/>
        <c:smooth val="0"/>
        <c:axId val="201513216"/>
        <c:axId val="201519104"/>
      </c:lineChart>
      <c:catAx>
        <c:axId val="201513216"/>
        <c:scaling>
          <c:orientation val="minMax"/>
        </c:scaling>
        <c:delete val="0"/>
        <c:axPos val="b"/>
        <c:numFmt formatCode="General" sourceLinked="0"/>
        <c:majorTickMark val="out"/>
        <c:minorTickMark val="none"/>
        <c:tickLblPos val="nextTo"/>
        <c:crossAx val="201519104"/>
        <c:crosses val="autoZero"/>
        <c:auto val="1"/>
        <c:lblAlgn val="ctr"/>
        <c:lblOffset val="100"/>
        <c:noMultiLvlLbl val="0"/>
      </c:catAx>
      <c:valAx>
        <c:axId val="201519104"/>
        <c:scaling>
          <c:orientation val="minMax"/>
          <c:max val="25"/>
          <c:min val="0"/>
        </c:scaling>
        <c:delete val="0"/>
        <c:axPos val="l"/>
        <c:majorGridlines/>
        <c:numFmt formatCode="0" sourceLinked="1"/>
        <c:majorTickMark val="out"/>
        <c:minorTickMark val="none"/>
        <c:tickLblPos val="nextTo"/>
        <c:crossAx val="201513216"/>
        <c:crosses val="autoZero"/>
        <c:crossBetween val="between"/>
        <c:majorUnit val="5"/>
      </c:valAx>
      <c:dTable>
        <c:showHorzBorder val="1"/>
        <c:showVertBorder val="1"/>
        <c:showOutline val="1"/>
        <c:showKeys val="0"/>
      </c:dTable>
    </c:plotArea>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37510936133012"/>
          <c:y val="5.6030183727034118E-2"/>
          <c:w val="0.83918044619422572"/>
          <c:h val="0.72562153689122622"/>
        </c:manualLayout>
      </c:layout>
      <c:lineChart>
        <c:grouping val="standard"/>
        <c:varyColors val="0"/>
        <c:ser>
          <c:idx val="0"/>
          <c:order val="0"/>
          <c:spPr>
            <a:ln>
              <a:solidFill>
                <a:schemeClr val="accent6"/>
              </a:solidFill>
            </a:ln>
          </c:spPr>
          <c:marker>
            <c:symbol val="square"/>
            <c:size val="7"/>
            <c:spPr>
              <a:solidFill>
                <a:schemeClr val="accent6"/>
              </a:solidFill>
              <a:ln>
                <a:noFill/>
              </a:ln>
            </c:spPr>
          </c:marker>
          <c:cat>
            <c:strRef>
              <c:f>'36utv'!$B$22:$B$29</c:f>
              <c:strCache>
                <c:ptCount val="8"/>
                <c:pt idx="0">
                  <c:v>Män Gotland
2009-2012</c:v>
                </c:pt>
                <c:pt idx="1">
                  <c:v>Män Gotland 
2010-2013</c:v>
                </c:pt>
                <c:pt idx="2">
                  <c:v>Män Gotland 
2011-2014</c:v>
                </c:pt>
                <c:pt idx="3">
                  <c:v>Män Gotland 
2012-2015</c:v>
                </c:pt>
                <c:pt idx="4">
                  <c:v>Män Gotland 
2013-2016</c:v>
                </c:pt>
                <c:pt idx="5">
                  <c:v>Män Gotland 
2015, 2016, 2018</c:v>
                </c:pt>
                <c:pt idx="6">
                  <c:v>Män Gotland
2018, 2020
</c:v>
                </c:pt>
                <c:pt idx="7">
                  <c:v>Män Gotland 
2020, 2022</c:v>
                </c:pt>
              </c:strCache>
            </c:strRef>
          </c:cat>
          <c:val>
            <c:numRef>
              <c:f>'36utv'!$C$22:$C$29</c:f>
              <c:numCache>
                <c:formatCode>0</c:formatCode>
                <c:ptCount val="8"/>
                <c:pt idx="0">
                  <c:v>13</c:v>
                </c:pt>
                <c:pt idx="1">
                  <c:v>13</c:v>
                </c:pt>
                <c:pt idx="2">
                  <c:v>12</c:v>
                </c:pt>
                <c:pt idx="3">
                  <c:v>12</c:v>
                </c:pt>
                <c:pt idx="4">
                  <c:v>11</c:v>
                </c:pt>
                <c:pt idx="5">
                  <c:v>8</c:v>
                </c:pt>
                <c:pt idx="6">
                  <c:v>6</c:v>
                </c:pt>
                <c:pt idx="7">
                  <c:v>5</c:v>
                </c:pt>
              </c:numCache>
            </c:numRef>
          </c:val>
          <c:smooth val="0"/>
          <c:extLst>
            <c:ext xmlns:c16="http://schemas.microsoft.com/office/drawing/2014/chart" uri="{C3380CC4-5D6E-409C-BE32-E72D297353CC}">
              <c16:uniqueId val="{00000000-988C-4C1F-BF8D-D617B9C9D4B0}"/>
            </c:ext>
          </c:extLst>
        </c:ser>
        <c:dLbls>
          <c:showLegendKey val="0"/>
          <c:showVal val="0"/>
          <c:showCatName val="0"/>
          <c:showSerName val="0"/>
          <c:showPercent val="0"/>
          <c:showBubbleSize val="0"/>
        </c:dLbls>
        <c:marker val="1"/>
        <c:smooth val="0"/>
        <c:axId val="202015872"/>
        <c:axId val="202017408"/>
      </c:lineChart>
      <c:catAx>
        <c:axId val="202015872"/>
        <c:scaling>
          <c:orientation val="minMax"/>
        </c:scaling>
        <c:delete val="0"/>
        <c:axPos val="b"/>
        <c:numFmt formatCode="General" sourceLinked="0"/>
        <c:majorTickMark val="out"/>
        <c:minorTickMark val="none"/>
        <c:tickLblPos val="nextTo"/>
        <c:crossAx val="202017408"/>
        <c:crosses val="autoZero"/>
        <c:auto val="1"/>
        <c:lblAlgn val="ctr"/>
        <c:lblOffset val="100"/>
        <c:noMultiLvlLbl val="0"/>
      </c:catAx>
      <c:valAx>
        <c:axId val="202017408"/>
        <c:scaling>
          <c:orientation val="minMax"/>
          <c:max val="25"/>
          <c:min val="0"/>
        </c:scaling>
        <c:delete val="0"/>
        <c:axPos val="l"/>
        <c:majorGridlines/>
        <c:numFmt formatCode="0" sourceLinked="1"/>
        <c:majorTickMark val="out"/>
        <c:minorTickMark val="none"/>
        <c:tickLblPos val="nextTo"/>
        <c:crossAx val="202015872"/>
        <c:crosses val="autoZero"/>
        <c:crossBetween val="between"/>
        <c:majorUnit val="5"/>
      </c:valAx>
      <c:dTable>
        <c:showHorzBorder val="1"/>
        <c:showVertBorder val="1"/>
        <c:showOutline val="1"/>
        <c:showKeys val="0"/>
      </c:dTable>
    </c:plotArea>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'1Butv'!$Q$5</c:f>
              <c:strCache>
                <c:ptCount val="1"/>
                <c:pt idx="0">
                  <c:v>Nöjd</c:v>
                </c:pt>
              </c:strCache>
            </c:strRef>
          </c:tx>
          <c:invertIfNegative val="0"/>
          <c:cat>
            <c:strRef>
              <c:f>'1Butv'!$P$6:$P$13</c:f>
              <c:strCache>
                <c:ptCount val="8"/>
                <c:pt idx="0">
                  <c:v>Flickor Gotland 2014</c:v>
                </c:pt>
                <c:pt idx="1">
                  <c:v>Flickor Gotland 2016</c:v>
                </c:pt>
                <c:pt idx="2">
                  <c:v>Flickor Gotland 2018</c:v>
                </c:pt>
                <c:pt idx="3">
                  <c:v>Flickor Gotland 2020</c:v>
                </c:pt>
                <c:pt idx="4">
                  <c:v>Flickor Gotland 2023</c:v>
                </c:pt>
                <c:pt idx="5">
                  <c:v>Pojkar Gotland 2014</c:v>
                </c:pt>
                <c:pt idx="6">
                  <c:v>Pojkar Gotland 2016</c:v>
                </c:pt>
                <c:pt idx="7">
                  <c:v>Pojkar Gotland 2018</c:v>
                </c:pt>
              </c:strCache>
            </c:strRef>
          </c:cat>
          <c:val>
            <c:numRef>
              <c:f>'1Butv'!$Q$6:$Q$13</c:f>
              <c:numCache>
                <c:formatCode>0</c:formatCode>
                <c:ptCount val="8"/>
                <c:pt idx="0">
                  <c:v>52</c:v>
                </c:pt>
                <c:pt idx="1">
                  <c:v>47</c:v>
                </c:pt>
                <c:pt idx="2">
                  <c:v>49</c:v>
                </c:pt>
                <c:pt idx="3">
                  <c:v>38</c:v>
                </c:pt>
                <c:pt idx="4">
                  <c:v>38</c:v>
                </c:pt>
                <c:pt idx="5">
                  <c:v>77</c:v>
                </c:pt>
                <c:pt idx="6">
                  <c:v>76</c:v>
                </c:pt>
                <c:pt idx="7">
                  <c:v>72</c:v>
                </c:pt>
              </c:numCache>
            </c:numRef>
          </c:val>
          <c:extLst>
            <c:ext xmlns:c16="http://schemas.microsoft.com/office/drawing/2014/chart" uri="{C3380CC4-5D6E-409C-BE32-E72D297353CC}">
              <c16:uniqueId val="{00000000-14FE-4E75-AA39-8FD52E33353D}"/>
            </c:ext>
          </c:extLst>
        </c:ser>
        <c:ser>
          <c:idx val="1"/>
          <c:order val="1"/>
          <c:tx>
            <c:strRef>
              <c:f>'1Butv'!$R$5</c:f>
              <c:strCache>
                <c:ptCount val="1"/>
                <c:pt idx="0">
                  <c:v>Varken nöjd eller missnöjd</c:v>
                </c:pt>
              </c:strCache>
            </c:strRef>
          </c:tx>
          <c:invertIfNegative val="0"/>
          <c:cat>
            <c:strRef>
              <c:f>'1Butv'!$P$6:$P$13</c:f>
              <c:strCache>
                <c:ptCount val="8"/>
                <c:pt idx="0">
                  <c:v>Flickor Gotland 2014</c:v>
                </c:pt>
                <c:pt idx="1">
                  <c:v>Flickor Gotland 2016</c:v>
                </c:pt>
                <c:pt idx="2">
                  <c:v>Flickor Gotland 2018</c:v>
                </c:pt>
                <c:pt idx="3">
                  <c:v>Flickor Gotland 2020</c:v>
                </c:pt>
                <c:pt idx="4">
                  <c:v>Flickor Gotland 2023</c:v>
                </c:pt>
                <c:pt idx="5">
                  <c:v>Pojkar Gotland 2014</c:v>
                </c:pt>
                <c:pt idx="6">
                  <c:v>Pojkar Gotland 2016</c:v>
                </c:pt>
                <c:pt idx="7">
                  <c:v>Pojkar Gotland 2018</c:v>
                </c:pt>
              </c:strCache>
            </c:strRef>
          </c:cat>
          <c:val>
            <c:numRef>
              <c:f>'1Butv'!$R$6:$R$13</c:f>
              <c:numCache>
                <c:formatCode>0</c:formatCode>
                <c:ptCount val="8"/>
                <c:pt idx="0">
                  <c:v>28</c:v>
                </c:pt>
                <c:pt idx="1">
                  <c:v>33</c:v>
                </c:pt>
                <c:pt idx="2">
                  <c:v>27</c:v>
                </c:pt>
                <c:pt idx="3">
                  <c:v>41</c:v>
                </c:pt>
                <c:pt idx="4">
                  <c:v>38</c:v>
                </c:pt>
                <c:pt idx="5">
                  <c:v>17</c:v>
                </c:pt>
                <c:pt idx="6">
                  <c:v>17</c:v>
                </c:pt>
                <c:pt idx="7">
                  <c:v>17</c:v>
                </c:pt>
              </c:numCache>
            </c:numRef>
          </c:val>
          <c:extLst>
            <c:ext xmlns:c16="http://schemas.microsoft.com/office/drawing/2014/chart" uri="{C3380CC4-5D6E-409C-BE32-E72D297353CC}">
              <c16:uniqueId val="{00000001-14FE-4E75-AA39-8FD52E33353D}"/>
            </c:ext>
          </c:extLst>
        </c:ser>
        <c:ser>
          <c:idx val="2"/>
          <c:order val="2"/>
          <c:tx>
            <c:strRef>
              <c:f>'1Butv'!$S$5</c:f>
              <c:strCache>
                <c:ptCount val="1"/>
                <c:pt idx="0">
                  <c:v>Missnöjd</c:v>
                </c:pt>
              </c:strCache>
            </c:strRef>
          </c:tx>
          <c:invertIfNegative val="0"/>
          <c:cat>
            <c:strRef>
              <c:f>'1Butv'!$P$6:$P$13</c:f>
              <c:strCache>
                <c:ptCount val="8"/>
                <c:pt idx="0">
                  <c:v>Flickor Gotland 2014</c:v>
                </c:pt>
                <c:pt idx="1">
                  <c:v>Flickor Gotland 2016</c:v>
                </c:pt>
                <c:pt idx="2">
                  <c:v>Flickor Gotland 2018</c:v>
                </c:pt>
                <c:pt idx="3">
                  <c:v>Flickor Gotland 2020</c:v>
                </c:pt>
                <c:pt idx="4">
                  <c:v>Flickor Gotland 2023</c:v>
                </c:pt>
                <c:pt idx="5">
                  <c:v>Pojkar Gotland 2014</c:v>
                </c:pt>
                <c:pt idx="6">
                  <c:v>Pojkar Gotland 2016</c:v>
                </c:pt>
                <c:pt idx="7">
                  <c:v>Pojkar Gotland 2018</c:v>
                </c:pt>
              </c:strCache>
            </c:strRef>
          </c:cat>
          <c:val>
            <c:numRef>
              <c:f>'1Butv'!$S$6:$S$13</c:f>
              <c:numCache>
                <c:formatCode>0</c:formatCode>
                <c:ptCount val="8"/>
                <c:pt idx="0">
                  <c:v>18</c:v>
                </c:pt>
                <c:pt idx="1">
                  <c:v>19</c:v>
                </c:pt>
                <c:pt idx="2">
                  <c:v>24</c:v>
                </c:pt>
                <c:pt idx="3">
                  <c:v>21</c:v>
                </c:pt>
                <c:pt idx="4">
                  <c:v>24</c:v>
                </c:pt>
                <c:pt idx="5">
                  <c:v>6</c:v>
                </c:pt>
                <c:pt idx="6">
                  <c:v>6</c:v>
                </c:pt>
                <c:pt idx="7">
                  <c:v>8</c:v>
                </c:pt>
              </c:numCache>
            </c:numRef>
          </c:val>
          <c:extLst>
            <c:ext xmlns:c16="http://schemas.microsoft.com/office/drawing/2014/chart" uri="{C3380CC4-5D6E-409C-BE32-E72D297353CC}">
              <c16:uniqueId val="{00000002-14FE-4E75-AA39-8FD52E33353D}"/>
            </c:ext>
          </c:extLst>
        </c:ser>
        <c:dLbls>
          <c:showLegendKey val="0"/>
          <c:showVal val="0"/>
          <c:showCatName val="0"/>
          <c:showSerName val="0"/>
          <c:showPercent val="0"/>
          <c:showBubbleSize val="0"/>
        </c:dLbls>
        <c:gapWidth val="150"/>
        <c:axId val="150393600"/>
        <c:axId val="150395136"/>
      </c:barChart>
      <c:catAx>
        <c:axId val="150393600"/>
        <c:scaling>
          <c:orientation val="minMax"/>
        </c:scaling>
        <c:delete val="0"/>
        <c:axPos val="b"/>
        <c:numFmt formatCode="General" sourceLinked="0"/>
        <c:majorTickMark val="out"/>
        <c:minorTickMark val="none"/>
        <c:tickLblPos val="nextTo"/>
        <c:crossAx val="150395136"/>
        <c:crosses val="autoZero"/>
        <c:auto val="1"/>
        <c:lblAlgn val="ctr"/>
        <c:lblOffset val="100"/>
        <c:noMultiLvlLbl val="0"/>
      </c:catAx>
      <c:valAx>
        <c:axId val="150395136"/>
        <c:scaling>
          <c:orientation val="minMax"/>
          <c:max val="100"/>
        </c:scaling>
        <c:delete val="0"/>
        <c:axPos val="l"/>
        <c:majorGridlines/>
        <c:numFmt formatCode="0" sourceLinked="1"/>
        <c:majorTickMark val="out"/>
        <c:minorTickMark val="none"/>
        <c:tickLblPos val="nextTo"/>
        <c:crossAx val="150393600"/>
        <c:crosses val="autoZero"/>
        <c:crossBetween val="between"/>
      </c:valAx>
      <c:dTable>
        <c:showHorzBorder val="1"/>
        <c:showVertBorder val="1"/>
        <c:showOutline val="1"/>
        <c:showKeys val="0"/>
      </c:dTable>
    </c:plotArea>
    <c:legend>
      <c:legendPos val="r"/>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92939632545932"/>
          <c:y val="0.25034173228346457"/>
          <c:w val="0.57831702855324907"/>
          <c:h val="0.63026850393700751"/>
        </c:manualLayout>
      </c:layout>
      <c:lineChart>
        <c:grouping val="standard"/>
        <c:varyColors val="0"/>
        <c:ser>
          <c:idx val="0"/>
          <c:order val="0"/>
          <c:tx>
            <c:strRef>
              <c:f>'37utv'!$B$10</c:f>
              <c:strCache>
                <c:ptCount val="1"/>
                <c:pt idx="0">
                  <c:v>Flickor Gotland</c:v>
                </c:pt>
              </c:strCache>
            </c:strRef>
          </c:tx>
          <c:spPr>
            <a:ln>
              <a:solidFill>
                <a:schemeClr val="accent3">
                  <a:lumMod val="75000"/>
                </a:schemeClr>
              </a:solidFill>
            </a:ln>
          </c:spPr>
          <c:marker>
            <c:symbol val="triangle"/>
            <c:size val="7"/>
            <c:spPr>
              <a:solidFill>
                <a:schemeClr val="accent3">
                  <a:lumMod val="75000"/>
                </a:schemeClr>
              </a:solidFill>
              <a:ln>
                <a:noFill/>
              </a:ln>
            </c:spPr>
          </c:marker>
          <c:cat>
            <c:numRef>
              <c:f>'37utv'!$C$9:$P$9</c:f>
              <c:numCache>
                <c:formatCode>General</c:formatCode>
                <c:ptCount val="14"/>
                <c:pt idx="0">
                  <c:v>1996</c:v>
                </c:pt>
                <c:pt idx="1">
                  <c:v>1998</c:v>
                </c:pt>
                <c:pt idx="2">
                  <c:v>2000</c:v>
                </c:pt>
                <c:pt idx="3">
                  <c:v>2002</c:v>
                </c:pt>
                <c:pt idx="4">
                  <c:v>2004</c:v>
                </c:pt>
                <c:pt idx="5">
                  <c:v>2006</c:v>
                </c:pt>
                <c:pt idx="6">
                  <c:v>2008</c:v>
                </c:pt>
                <c:pt idx="7">
                  <c:v>2010</c:v>
                </c:pt>
                <c:pt idx="8">
                  <c:v>2012</c:v>
                </c:pt>
                <c:pt idx="9">
                  <c:v>2014</c:v>
                </c:pt>
                <c:pt idx="10">
                  <c:v>2016</c:v>
                </c:pt>
                <c:pt idx="11">
                  <c:v>2018</c:v>
                </c:pt>
                <c:pt idx="12">
                  <c:v>2020</c:v>
                </c:pt>
                <c:pt idx="13">
                  <c:v>2023</c:v>
                </c:pt>
              </c:numCache>
            </c:numRef>
          </c:cat>
          <c:val>
            <c:numRef>
              <c:f>'37utv'!$C$10:$P$10</c:f>
              <c:numCache>
                <c:formatCode>General</c:formatCode>
                <c:ptCount val="14"/>
                <c:pt idx="0">
                  <c:v>35</c:v>
                </c:pt>
                <c:pt idx="1">
                  <c:v>24</c:v>
                </c:pt>
                <c:pt idx="2">
                  <c:v>34</c:v>
                </c:pt>
                <c:pt idx="3">
                  <c:v>44</c:v>
                </c:pt>
                <c:pt idx="4">
                  <c:v>35</c:v>
                </c:pt>
                <c:pt idx="5">
                  <c:v>32</c:v>
                </c:pt>
                <c:pt idx="6">
                  <c:v>28</c:v>
                </c:pt>
                <c:pt idx="7">
                  <c:v>28</c:v>
                </c:pt>
                <c:pt idx="8">
                  <c:v>22</c:v>
                </c:pt>
                <c:pt idx="9">
                  <c:v>18</c:v>
                </c:pt>
                <c:pt idx="10">
                  <c:v>19</c:v>
                </c:pt>
                <c:pt idx="11">
                  <c:v>12</c:v>
                </c:pt>
                <c:pt idx="12">
                  <c:v>13</c:v>
                </c:pt>
                <c:pt idx="13">
                  <c:v>14</c:v>
                </c:pt>
              </c:numCache>
            </c:numRef>
          </c:val>
          <c:smooth val="0"/>
          <c:extLst>
            <c:ext xmlns:c16="http://schemas.microsoft.com/office/drawing/2014/chart" uri="{C3380CC4-5D6E-409C-BE32-E72D297353CC}">
              <c16:uniqueId val="{00000000-1C22-428B-A954-E67AFEC7E093}"/>
            </c:ext>
          </c:extLst>
        </c:ser>
        <c:ser>
          <c:idx val="1"/>
          <c:order val="1"/>
          <c:tx>
            <c:strRef>
              <c:f>'37utv'!$B$11</c:f>
              <c:strCache>
                <c:ptCount val="1"/>
                <c:pt idx="0">
                  <c:v>Flickor Riket</c:v>
                </c:pt>
              </c:strCache>
            </c:strRef>
          </c:tx>
          <c:spPr>
            <a:ln>
              <a:solidFill>
                <a:schemeClr val="accent3">
                  <a:lumMod val="60000"/>
                  <a:lumOff val="40000"/>
                </a:schemeClr>
              </a:solidFill>
            </a:ln>
          </c:spPr>
          <c:marker>
            <c:symbol val="circle"/>
            <c:size val="7"/>
            <c:spPr>
              <a:solidFill>
                <a:schemeClr val="accent3">
                  <a:lumMod val="60000"/>
                  <a:lumOff val="40000"/>
                </a:schemeClr>
              </a:solidFill>
              <a:ln>
                <a:noFill/>
              </a:ln>
            </c:spPr>
          </c:marker>
          <c:cat>
            <c:numRef>
              <c:f>'37utv'!$C$9:$P$9</c:f>
              <c:numCache>
                <c:formatCode>General</c:formatCode>
                <c:ptCount val="14"/>
                <c:pt idx="0">
                  <c:v>1996</c:v>
                </c:pt>
                <c:pt idx="1">
                  <c:v>1998</c:v>
                </c:pt>
                <c:pt idx="2">
                  <c:v>2000</c:v>
                </c:pt>
                <c:pt idx="3">
                  <c:v>2002</c:v>
                </c:pt>
                <c:pt idx="4">
                  <c:v>2004</c:v>
                </c:pt>
                <c:pt idx="5">
                  <c:v>2006</c:v>
                </c:pt>
                <c:pt idx="6">
                  <c:v>2008</c:v>
                </c:pt>
                <c:pt idx="7">
                  <c:v>2010</c:v>
                </c:pt>
                <c:pt idx="8">
                  <c:v>2012</c:v>
                </c:pt>
                <c:pt idx="9">
                  <c:v>2014</c:v>
                </c:pt>
                <c:pt idx="10">
                  <c:v>2016</c:v>
                </c:pt>
                <c:pt idx="11">
                  <c:v>2018</c:v>
                </c:pt>
                <c:pt idx="12">
                  <c:v>2020</c:v>
                </c:pt>
                <c:pt idx="13">
                  <c:v>2023</c:v>
                </c:pt>
              </c:numCache>
            </c:numRef>
          </c:cat>
          <c:val>
            <c:numRef>
              <c:f>'37utv'!$C$11:$P$11</c:f>
              <c:numCache>
                <c:formatCode>General</c:formatCode>
                <c:ptCount val="14"/>
                <c:pt idx="1">
                  <c:v>34</c:v>
                </c:pt>
                <c:pt idx="2">
                  <c:v>36</c:v>
                </c:pt>
                <c:pt idx="3">
                  <c:v>34</c:v>
                </c:pt>
                <c:pt idx="4">
                  <c:v>30</c:v>
                </c:pt>
                <c:pt idx="5">
                  <c:v>26</c:v>
                </c:pt>
                <c:pt idx="6">
                  <c:v>28</c:v>
                </c:pt>
                <c:pt idx="7">
                  <c:v>28</c:v>
                </c:pt>
                <c:pt idx="8">
                  <c:v>22</c:v>
                </c:pt>
                <c:pt idx="9">
                  <c:v>17</c:v>
                </c:pt>
                <c:pt idx="10">
                  <c:v>12</c:v>
                </c:pt>
                <c:pt idx="11">
                  <c:v>13</c:v>
                </c:pt>
                <c:pt idx="12">
                  <c:v>11</c:v>
                </c:pt>
                <c:pt idx="13">
                  <c:v>12</c:v>
                </c:pt>
              </c:numCache>
            </c:numRef>
          </c:val>
          <c:smooth val="0"/>
          <c:extLst>
            <c:ext xmlns:c16="http://schemas.microsoft.com/office/drawing/2014/chart" uri="{C3380CC4-5D6E-409C-BE32-E72D297353CC}">
              <c16:uniqueId val="{00000001-1C22-428B-A954-E67AFEC7E093}"/>
            </c:ext>
          </c:extLst>
        </c:ser>
        <c:ser>
          <c:idx val="2"/>
          <c:order val="2"/>
          <c:tx>
            <c:strRef>
              <c:f>'37utv'!$B$12</c:f>
              <c:strCache>
                <c:ptCount val="1"/>
                <c:pt idx="0">
                  <c:v>Pojkar Gotland</c:v>
                </c:pt>
              </c:strCache>
            </c:strRef>
          </c:tx>
          <c:spPr>
            <a:ln>
              <a:solidFill>
                <a:schemeClr val="accent6">
                  <a:lumMod val="75000"/>
                </a:schemeClr>
              </a:solidFill>
            </a:ln>
          </c:spPr>
          <c:marker>
            <c:symbol val="square"/>
            <c:size val="7"/>
            <c:spPr>
              <a:solidFill>
                <a:schemeClr val="accent6">
                  <a:lumMod val="75000"/>
                </a:schemeClr>
              </a:solidFill>
              <a:ln>
                <a:noFill/>
              </a:ln>
            </c:spPr>
          </c:marker>
          <c:cat>
            <c:numRef>
              <c:f>'37utv'!$C$9:$P$9</c:f>
              <c:numCache>
                <c:formatCode>General</c:formatCode>
                <c:ptCount val="14"/>
                <c:pt idx="0">
                  <c:v>1996</c:v>
                </c:pt>
                <c:pt idx="1">
                  <c:v>1998</c:v>
                </c:pt>
                <c:pt idx="2">
                  <c:v>2000</c:v>
                </c:pt>
                <c:pt idx="3">
                  <c:v>2002</c:v>
                </c:pt>
                <c:pt idx="4">
                  <c:v>2004</c:v>
                </c:pt>
                <c:pt idx="5">
                  <c:v>2006</c:v>
                </c:pt>
                <c:pt idx="6">
                  <c:v>2008</c:v>
                </c:pt>
                <c:pt idx="7">
                  <c:v>2010</c:v>
                </c:pt>
                <c:pt idx="8">
                  <c:v>2012</c:v>
                </c:pt>
                <c:pt idx="9">
                  <c:v>2014</c:v>
                </c:pt>
                <c:pt idx="10">
                  <c:v>2016</c:v>
                </c:pt>
                <c:pt idx="11">
                  <c:v>2018</c:v>
                </c:pt>
                <c:pt idx="12">
                  <c:v>2020</c:v>
                </c:pt>
                <c:pt idx="13">
                  <c:v>2023</c:v>
                </c:pt>
              </c:numCache>
            </c:numRef>
          </c:cat>
          <c:val>
            <c:numRef>
              <c:f>'37utv'!$C$12:$P$12</c:f>
              <c:numCache>
                <c:formatCode>General</c:formatCode>
                <c:ptCount val="14"/>
                <c:pt idx="0">
                  <c:v>20</c:v>
                </c:pt>
                <c:pt idx="1">
                  <c:v>22</c:v>
                </c:pt>
                <c:pt idx="2">
                  <c:v>28</c:v>
                </c:pt>
                <c:pt idx="3">
                  <c:v>39</c:v>
                </c:pt>
                <c:pt idx="4">
                  <c:v>23</c:v>
                </c:pt>
                <c:pt idx="5">
                  <c:v>12</c:v>
                </c:pt>
                <c:pt idx="6">
                  <c:v>19</c:v>
                </c:pt>
                <c:pt idx="7">
                  <c:v>22</c:v>
                </c:pt>
                <c:pt idx="8">
                  <c:v>22</c:v>
                </c:pt>
                <c:pt idx="9">
                  <c:v>12</c:v>
                </c:pt>
                <c:pt idx="10">
                  <c:v>11</c:v>
                </c:pt>
                <c:pt idx="11">
                  <c:v>8</c:v>
                </c:pt>
                <c:pt idx="12">
                  <c:v>8</c:v>
                </c:pt>
                <c:pt idx="13">
                  <c:v>10</c:v>
                </c:pt>
              </c:numCache>
            </c:numRef>
          </c:val>
          <c:smooth val="0"/>
          <c:extLst>
            <c:ext xmlns:c16="http://schemas.microsoft.com/office/drawing/2014/chart" uri="{C3380CC4-5D6E-409C-BE32-E72D297353CC}">
              <c16:uniqueId val="{00000002-1C22-428B-A954-E67AFEC7E093}"/>
            </c:ext>
          </c:extLst>
        </c:ser>
        <c:ser>
          <c:idx val="3"/>
          <c:order val="3"/>
          <c:tx>
            <c:strRef>
              <c:f>'37utv'!$B$13</c:f>
              <c:strCache>
                <c:ptCount val="1"/>
                <c:pt idx="0">
                  <c:v>Pojkar Riket</c:v>
                </c:pt>
              </c:strCache>
            </c:strRef>
          </c:tx>
          <c:spPr>
            <a:ln>
              <a:solidFill>
                <a:schemeClr val="accent6">
                  <a:lumMod val="60000"/>
                  <a:lumOff val="40000"/>
                </a:schemeClr>
              </a:solidFill>
            </a:ln>
          </c:spPr>
          <c:marker>
            <c:spPr>
              <a:ln>
                <a:solidFill>
                  <a:schemeClr val="accent6">
                    <a:lumMod val="60000"/>
                    <a:lumOff val="40000"/>
                  </a:schemeClr>
                </a:solidFill>
              </a:ln>
            </c:spPr>
          </c:marker>
          <c:cat>
            <c:numRef>
              <c:f>'37utv'!$C$9:$P$9</c:f>
              <c:numCache>
                <c:formatCode>General</c:formatCode>
                <c:ptCount val="14"/>
                <c:pt idx="0">
                  <c:v>1996</c:v>
                </c:pt>
                <c:pt idx="1">
                  <c:v>1998</c:v>
                </c:pt>
                <c:pt idx="2">
                  <c:v>2000</c:v>
                </c:pt>
                <c:pt idx="3">
                  <c:v>2002</c:v>
                </c:pt>
                <c:pt idx="4">
                  <c:v>2004</c:v>
                </c:pt>
                <c:pt idx="5">
                  <c:v>2006</c:v>
                </c:pt>
                <c:pt idx="6">
                  <c:v>2008</c:v>
                </c:pt>
                <c:pt idx="7">
                  <c:v>2010</c:v>
                </c:pt>
                <c:pt idx="8">
                  <c:v>2012</c:v>
                </c:pt>
                <c:pt idx="9">
                  <c:v>2014</c:v>
                </c:pt>
                <c:pt idx="10">
                  <c:v>2016</c:v>
                </c:pt>
                <c:pt idx="11">
                  <c:v>2018</c:v>
                </c:pt>
                <c:pt idx="12">
                  <c:v>2020</c:v>
                </c:pt>
                <c:pt idx="13">
                  <c:v>2023</c:v>
                </c:pt>
              </c:numCache>
            </c:numRef>
          </c:cat>
          <c:val>
            <c:numRef>
              <c:f>'37utv'!$C$13:$P$13</c:f>
              <c:numCache>
                <c:formatCode>General</c:formatCode>
                <c:ptCount val="14"/>
                <c:pt idx="1">
                  <c:v>28</c:v>
                </c:pt>
                <c:pt idx="2">
                  <c:v>29</c:v>
                </c:pt>
                <c:pt idx="3">
                  <c:v>25</c:v>
                </c:pt>
                <c:pt idx="4">
                  <c:v>18</c:v>
                </c:pt>
                <c:pt idx="5">
                  <c:v>19</c:v>
                </c:pt>
                <c:pt idx="6">
                  <c:v>22</c:v>
                </c:pt>
                <c:pt idx="7">
                  <c:v>21</c:v>
                </c:pt>
                <c:pt idx="8">
                  <c:v>22</c:v>
                </c:pt>
                <c:pt idx="9">
                  <c:v>11</c:v>
                </c:pt>
                <c:pt idx="10">
                  <c:v>8</c:v>
                </c:pt>
                <c:pt idx="11">
                  <c:v>9</c:v>
                </c:pt>
                <c:pt idx="12">
                  <c:v>8</c:v>
                </c:pt>
                <c:pt idx="13">
                  <c:v>7</c:v>
                </c:pt>
              </c:numCache>
            </c:numRef>
          </c:val>
          <c:smooth val="0"/>
          <c:extLst>
            <c:ext xmlns:c16="http://schemas.microsoft.com/office/drawing/2014/chart" uri="{C3380CC4-5D6E-409C-BE32-E72D297353CC}">
              <c16:uniqueId val="{00000003-1C22-428B-A954-E67AFEC7E093}"/>
            </c:ext>
          </c:extLst>
        </c:ser>
        <c:dLbls>
          <c:showLegendKey val="0"/>
          <c:showVal val="0"/>
          <c:showCatName val="0"/>
          <c:showSerName val="0"/>
          <c:showPercent val="0"/>
          <c:showBubbleSize val="0"/>
        </c:dLbls>
        <c:marker val="1"/>
        <c:smooth val="0"/>
        <c:axId val="202216192"/>
        <c:axId val="202217728"/>
      </c:lineChart>
      <c:catAx>
        <c:axId val="202216192"/>
        <c:scaling>
          <c:orientation val="minMax"/>
        </c:scaling>
        <c:delete val="0"/>
        <c:axPos val="b"/>
        <c:numFmt formatCode="General" sourceLinked="1"/>
        <c:majorTickMark val="out"/>
        <c:minorTickMark val="none"/>
        <c:tickLblPos val="nextTo"/>
        <c:crossAx val="202217728"/>
        <c:crosses val="autoZero"/>
        <c:auto val="1"/>
        <c:lblAlgn val="ctr"/>
        <c:lblOffset val="100"/>
        <c:noMultiLvlLbl val="0"/>
      </c:catAx>
      <c:valAx>
        <c:axId val="202217728"/>
        <c:scaling>
          <c:orientation val="minMax"/>
        </c:scaling>
        <c:delete val="0"/>
        <c:axPos val="l"/>
        <c:majorGridlines/>
        <c:title>
          <c:tx>
            <c:rich>
              <a:bodyPr rot="0" vert="horz"/>
              <a:lstStyle/>
              <a:p>
                <a:pPr>
                  <a:defRPr/>
                </a:pPr>
                <a:r>
                  <a:rPr lang="en-US"/>
                  <a:t>Andel %</a:t>
                </a:r>
              </a:p>
            </c:rich>
          </c:tx>
          <c:layout>
            <c:manualLayout>
              <c:xMode val="edge"/>
              <c:yMode val="edge"/>
              <c:x val="0.1392308499899052"/>
              <c:y val="1.3412073490814863E-4"/>
            </c:manualLayout>
          </c:layout>
          <c:overlay val="0"/>
        </c:title>
        <c:numFmt formatCode="General" sourceLinked="1"/>
        <c:majorTickMark val="out"/>
        <c:minorTickMark val="none"/>
        <c:tickLblPos val="nextTo"/>
        <c:crossAx val="202216192"/>
        <c:crosses val="autoZero"/>
        <c:crossBetween val="between"/>
      </c:valAx>
      <c:dTable>
        <c:showHorzBorder val="1"/>
        <c:showVertBorder val="1"/>
        <c:showOutline val="1"/>
        <c:showKeys val="0"/>
      </c:dTable>
    </c:plotArea>
    <c:legend>
      <c:legendPos val="r"/>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106729139320136"/>
          <c:y val="0.10315926927044568"/>
          <c:w val="0.60224292560860915"/>
          <c:h val="0.72590146380956699"/>
        </c:manualLayout>
      </c:layout>
      <c:lineChart>
        <c:grouping val="standard"/>
        <c:varyColors val="0"/>
        <c:ser>
          <c:idx val="0"/>
          <c:order val="0"/>
          <c:tx>
            <c:strRef>
              <c:f>'[4]37utv'!$R$11</c:f>
              <c:strCache>
                <c:ptCount val="1"/>
                <c:pt idx="0">
                  <c:v>Flickor Gotland</c:v>
                </c:pt>
              </c:strCache>
            </c:strRef>
          </c:tx>
          <c:spPr>
            <a:ln>
              <a:solidFill>
                <a:schemeClr val="accent3">
                  <a:lumMod val="75000"/>
                </a:schemeClr>
              </a:solidFill>
            </a:ln>
          </c:spPr>
          <c:marker>
            <c:symbol val="triangle"/>
            <c:size val="7"/>
            <c:spPr>
              <a:solidFill>
                <a:schemeClr val="accent3">
                  <a:lumMod val="75000"/>
                </a:schemeClr>
              </a:solidFill>
              <a:ln>
                <a:noFill/>
              </a:ln>
            </c:spPr>
          </c:marker>
          <c:cat>
            <c:numRef>
              <c:f>'[4]37utv'!$S$10:$AC$10</c:f>
              <c:numCache>
                <c:formatCode>General</c:formatCode>
                <c:ptCount val="11"/>
                <c:pt idx="0">
                  <c:v>2002</c:v>
                </c:pt>
                <c:pt idx="1">
                  <c:v>2004</c:v>
                </c:pt>
                <c:pt idx="2">
                  <c:v>2006</c:v>
                </c:pt>
                <c:pt idx="3">
                  <c:v>2008</c:v>
                </c:pt>
                <c:pt idx="4">
                  <c:v>2010</c:v>
                </c:pt>
                <c:pt idx="5">
                  <c:v>2012</c:v>
                </c:pt>
                <c:pt idx="6">
                  <c:v>2014</c:v>
                </c:pt>
                <c:pt idx="7">
                  <c:v>2016</c:v>
                </c:pt>
                <c:pt idx="8">
                  <c:v>2018</c:v>
                </c:pt>
                <c:pt idx="9">
                  <c:v>2020</c:v>
                </c:pt>
                <c:pt idx="10">
                  <c:v>2023</c:v>
                </c:pt>
              </c:numCache>
            </c:numRef>
          </c:cat>
          <c:val>
            <c:numRef>
              <c:f>'[4]37utv'!$S$11:$AC$11</c:f>
              <c:numCache>
                <c:formatCode>General</c:formatCode>
                <c:ptCount val="11"/>
                <c:pt idx="0">
                  <c:v>17</c:v>
                </c:pt>
                <c:pt idx="1">
                  <c:v>13</c:v>
                </c:pt>
                <c:pt idx="2">
                  <c:v>12</c:v>
                </c:pt>
                <c:pt idx="3">
                  <c:v>10</c:v>
                </c:pt>
                <c:pt idx="4">
                  <c:v>15</c:v>
                </c:pt>
                <c:pt idx="5">
                  <c:v>9</c:v>
                </c:pt>
                <c:pt idx="6">
                  <c:v>4</c:v>
                </c:pt>
                <c:pt idx="7">
                  <c:v>8</c:v>
                </c:pt>
                <c:pt idx="8">
                  <c:v>2</c:v>
                </c:pt>
                <c:pt idx="9">
                  <c:v>3</c:v>
                </c:pt>
                <c:pt idx="10">
                  <c:v>3</c:v>
                </c:pt>
              </c:numCache>
            </c:numRef>
          </c:val>
          <c:smooth val="0"/>
          <c:extLst>
            <c:ext xmlns:c16="http://schemas.microsoft.com/office/drawing/2014/chart" uri="{C3380CC4-5D6E-409C-BE32-E72D297353CC}">
              <c16:uniqueId val="{00000000-E939-4A55-9723-B502D1C05E7D}"/>
            </c:ext>
          </c:extLst>
        </c:ser>
        <c:ser>
          <c:idx val="1"/>
          <c:order val="1"/>
          <c:tx>
            <c:strRef>
              <c:f>'[4]37utv'!$R$12</c:f>
              <c:strCache>
                <c:ptCount val="1"/>
                <c:pt idx="0">
                  <c:v>Pojkar Gotland</c:v>
                </c:pt>
              </c:strCache>
            </c:strRef>
          </c:tx>
          <c:spPr>
            <a:ln>
              <a:solidFill>
                <a:schemeClr val="accent6">
                  <a:lumMod val="75000"/>
                </a:schemeClr>
              </a:solidFill>
            </a:ln>
          </c:spPr>
          <c:marker>
            <c:symbol val="square"/>
            <c:size val="7"/>
            <c:spPr>
              <a:solidFill>
                <a:schemeClr val="accent6">
                  <a:lumMod val="75000"/>
                </a:schemeClr>
              </a:solidFill>
              <a:ln>
                <a:noFill/>
              </a:ln>
            </c:spPr>
          </c:marker>
          <c:cat>
            <c:numRef>
              <c:f>'[4]37utv'!$S$10:$AC$10</c:f>
              <c:numCache>
                <c:formatCode>General</c:formatCode>
                <c:ptCount val="11"/>
                <c:pt idx="0">
                  <c:v>2002</c:v>
                </c:pt>
                <c:pt idx="1">
                  <c:v>2004</c:v>
                </c:pt>
                <c:pt idx="2">
                  <c:v>2006</c:v>
                </c:pt>
                <c:pt idx="3">
                  <c:v>2008</c:v>
                </c:pt>
                <c:pt idx="4">
                  <c:v>2010</c:v>
                </c:pt>
                <c:pt idx="5">
                  <c:v>2012</c:v>
                </c:pt>
                <c:pt idx="6">
                  <c:v>2014</c:v>
                </c:pt>
                <c:pt idx="7">
                  <c:v>2016</c:v>
                </c:pt>
                <c:pt idx="8">
                  <c:v>2018</c:v>
                </c:pt>
                <c:pt idx="9">
                  <c:v>2020</c:v>
                </c:pt>
                <c:pt idx="10">
                  <c:v>2023</c:v>
                </c:pt>
              </c:numCache>
            </c:numRef>
          </c:cat>
          <c:val>
            <c:numRef>
              <c:f>'[4]37utv'!$S$12:$AC$12</c:f>
              <c:numCache>
                <c:formatCode>General</c:formatCode>
                <c:ptCount val="11"/>
                <c:pt idx="0">
                  <c:v>14</c:v>
                </c:pt>
                <c:pt idx="1">
                  <c:v>6</c:v>
                </c:pt>
                <c:pt idx="2">
                  <c:v>4</c:v>
                </c:pt>
                <c:pt idx="3">
                  <c:v>4</c:v>
                </c:pt>
                <c:pt idx="4">
                  <c:v>8</c:v>
                </c:pt>
                <c:pt idx="5">
                  <c:v>8</c:v>
                </c:pt>
                <c:pt idx="6">
                  <c:v>3</c:v>
                </c:pt>
                <c:pt idx="7">
                  <c:v>4</c:v>
                </c:pt>
                <c:pt idx="8">
                  <c:v>3</c:v>
                </c:pt>
                <c:pt idx="9">
                  <c:v>1</c:v>
                </c:pt>
                <c:pt idx="10">
                  <c:v>2</c:v>
                </c:pt>
              </c:numCache>
            </c:numRef>
          </c:val>
          <c:smooth val="0"/>
          <c:extLst>
            <c:ext xmlns:c16="http://schemas.microsoft.com/office/drawing/2014/chart" uri="{C3380CC4-5D6E-409C-BE32-E72D297353CC}">
              <c16:uniqueId val="{00000001-E939-4A55-9723-B502D1C05E7D}"/>
            </c:ext>
          </c:extLst>
        </c:ser>
        <c:dLbls>
          <c:showLegendKey val="0"/>
          <c:showVal val="0"/>
          <c:showCatName val="0"/>
          <c:showSerName val="0"/>
          <c:showPercent val="0"/>
          <c:showBubbleSize val="0"/>
        </c:dLbls>
        <c:marker val="1"/>
        <c:smooth val="0"/>
        <c:axId val="202266496"/>
        <c:axId val="202268032"/>
      </c:lineChart>
      <c:catAx>
        <c:axId val="202266496"/>
        <c:scaling>
          <c:orientation val="minMax"/>
        </c:scaling>
        <c:delete val="0"/>
        <c:axPos val="b"/>
        <c:numFmt formatCode="General" sourceLinked="1"/>
        <c:majorTickMark val="out"/>
        <c:minorTickMark val="none"/>
        <c:tickLblPos val="nextTo"/>
        <c:crossAx val="202268032"/>
        <c:crosses val="autoZero"/>
        <c:auto val="1"/>
        <c:lblAlgn val="ctr"/>
        <c:lblOffset val="100"/>
        <c:noMultiLvlLbl val="0"/>
      </c:catAx>
      <c:valAx>
        <c:axId val="202268032"/>
        <c:scaling>
          <c:orientation val="minMax"/>
          <c:max val="50"/>
        </c:scaling>
        <c:delete val="0"/>
        <c:axPos val="l"/>
        <c:majorGridlines/>
        <c:title>
          <c:tx>
            <c:rich>
              <a:bodyPr rot="0" vert="horz"/>
              <a:lstStyle/>
              <a:p>
                <a:pPr>
                  <a:defRPr/>
                </a:pPr>
                <a:r>
                  <a:rPr lang="en-US"/>
                  <a:t>Andel %</a:t>
                </a:r>
              </a:p>
            </c:rich>
          </c:tx>
          <c:layout>
            <c:manualLayout>
              <c:xMode val="edge"/>
              <c:yMode val="edge"/>
              <c:x val="0.11685188458833282"/>
              <c:y val="2.2983768819942282E-2"/>
            </c:manualLayout>
          </c:layout>
          <c:overlay val="0"/>
        </c:title>
        <c:numFmt formatCode="General" sourceLinked="1"/>
        <c:majorTickMark val="out"/>
        <c:minorTickMark val="none"/>
        <c:tickLblPos val="nextTo"/>
        <c:crossAx val="202266496"/>
        <c:crosses val="autoZero"/>
        <c:crossBetween val="between"/>
        <c:majorUnit val="5"/>
      </c:valAx>
      <c:dTable>
        <c:showHorzBorder val="1"/>
        <c:showVertBorder val="1"/>
        <c:showOutline val="1"/>
        <c:showKeys val="0"/>
      </c:dTable>
    </c:plotArea>
    <c:legend>
      <c:legendPos val="r"/>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92939632545932"/>
          <c:y val="0.25034173228346457"/>
          <c:w val="0.57831702855324907"/>
          <c:h val="0.63026850393700751"/>
        </c:manualLayout>
      </c:layout>
      <c:lineChart>
        <c:grouping val="standard"/>
        <c:varyColors val="0"/>
        <c:ser>
          <c:idx val="0"/>
          <c:order val="0"/>
          <c:tx>
            <c:strRef>
              <c:f>'[5]37utv'!$A$44</c:f>
              <c:strCache>
                <c:ptCount val="1"/>
                <c:pt idx="0">
                  <c:v>Flickor Gotland</c:v>
                </c:pt>
              </c:strCache>
            </c:strRef>
          </c:tx>
          <c:spPr>
            <a:ln>
              <a:solidFill>
                <a:schemeClr val="accent3">
                  <a:lumMod val="75000"/>
                </a:schemeClr>
              </a:solidFill>
            </a:ln>
          </c:spPr>
          <c:marker>
            <c:symbol val="triangle"/>
            <c:size val="7"/>
            <c:spPr>
              <a:solidFill>
                <a:schemeClr val="accent3">
                  <a:lumMod val="75000"/>
                </a:schemeClr>
              </a:solidFill>
              <a:ln>
                <a:noFill/>
              </a:ln>
            </c:spPr>
          </c:marker>
          <c:cat>
            <c:numRef>
              <c:f>'[5]37utv'!$B$43:$N$43</c:f>
              <c:numCache>
                <c:formatCode>General</c:formatCode>
                <c:ptCount val="13"/>
                <c:pt idx="0">
                  <c:v>1996</c:v>
                </c:pt>
                <c:pt idx="1">
                  <c:v>1998</c:v>
                </c:pt>
                <c:pt idx="2">
                  <c:v>2000</c:v>
                </c:pt>
                <c:pt idx="3">
                  <c:v>2002</c:v>
                </c:pt>
                <c:pt idx="4">
                  <c:v>2004</c:v>
                </c:pt>
                <c:pt idx="5">
                  <c:v>2006</c:v>
                </c:pt>
                <c:pt idx="6">
                  <c:v>2008</c:v>
                </c:pt>
                <c:pt idx="7">
                  <c:v>2010</c:v>
                </c:pt>
                <c:pt idx="8">
                  <c:v>2012</c:v>
                </c:pt>
                <c:pt idx="9">
                  <c:v>2014</c:v>
                </c:pt>
                <c:pt idx="10">
                  <c:v>2016</c:v>
                </c:pt>
                <c:pt idx="11">
                  <c:v>2018</c:v>
                </c:pt>
                <c:pt idx="12">
                  <c:v>2020</c:v>
                </c:pt>
              </c:numCache>
            </c:numRef>
          </c:cat>
          <c:val>
            <c:numRef>
              <c:f>'[5]37utv'!$B$44:$N$44</c:f>
              <c:numCache>
                <c:formatCode>General</c:formatCode>
                <c:ptCount val="13"/>
                <c:pt idx="0">
                  <c:v>35</c:v>
                </c:pt>
                <c:pt idx="1">
                  <c:v>24</c:v>
                </c:pt>
                <c:pt idx="2">
                  <c:v>34</c:v>
                </c:pt>
                <c:pt idx="3">
                  <c:v>44</c:v>
                </c:pt>
                <c:pt idx="4">
                  <c:v>35</c:v>
                </c:pt>
                <c:pt idx="5">
                  <c:v>32</c:v>
                </c:pt>
                <c:pt idx="6">
                  <c:v>28</c:v>
                </c:pt>
                <c:pt idx="7">
                  <c:v>28</c:v>
                </c:pt>
                <c:pt idx="8">
                  <c:v>22</c:v>
                </c:pt>
                <c:pt idx="9">
                  <c:v>18</c:v>
                </c:pt>
                <c:pt idx="10">
                  <c:v>19</c:v>
                </c:pt>
                <c:pt idx="11">
                  <c:v>12</c:v>
                </c:pt>
                <c:pt idx="12">
                  <c:v>13</c:v>
                </c:pt>
              </c:numCache>
            </c:numRef>
          </c:val>
          <c:smooth val="0"/>
          <c:extLst>
            <c:ext xmlns:c16="http://schemas.microsoft.com/office/drawing/2014/chart" uri="{C3380CC4-5D6E-409C-BE32-E72D297353CC}">
              <c16:uniqueId val="{00000000-FD70-4D34-9BF3-C1469CBD6783}"/>
            </c:ext>
          </c:extLst>
        </c:ser>
        <c:ser>
          <c:idx val="1"/>
          <c:order val="1"/>
          <c:tx>
            <c:strRef>
              <c:f>'[5]37utv'!$A$45</c:f>
              <c:strCache>
                <c:ptCount val="1"/>
                <c:pt idx="0">
                  <c:v>Pojkar Gotland</c:v>
                </c:pt>
              </c:strCache>
            </c:strRef>
          </c:tx>
          <c:spPr>
            <a:ln>
              <a:solidFill>
                <a:schemeClr val="accent3">
                  <a:lumMod val="60000"/>
                  <a:lumOff val="40000"/>
                </a:schemeClr>
              </a:solidFill>
            </a:ln>
          </c:spPr>
          <c:marker>
            <c:symbol val="circle"/>
            <c:size val="7"/>
            <c:spPr>
              <a:solidFill>
                <a:schemeClr val="accent3">
                  <a:lumMod val="60000"/>
                  <a:lumOff val="40000"/>
                </a:schemeClr>
              </a:solidFill>
              <a:ln>
                <a:noFill/>
              </a:ln>
            </c:spPr>
          </c:marker>
          <c:cat>
            <c:numRef>
              <c:f>'[5]37utv'!$B$43:$N$43</c:f>
              <c:numCache>
                <c:formatCode>General</c:formatCode>
                <c:ptCount val="13"/>
                <c:pt idx="0">
                  <c:v>1996</c:v>
                </c:pt>
                <c:pt idx="1">
                  <c:v>1998</c:v>
                </c:pt>
                <c:pt idx="2">
                  <c:v>2000</c:v>
                </c:pt>
                <c:pt idx="3">
                  <c:v>2002</c:v>
                </c:pt>
                <c:pt idx="4">
                  <c:v>2004</c:v>
                </c:pt>
                <c:pt idx="5">
                  <c:v>2006</c:v>
                </c:pt>
                <c:pt idx="6">
                  <c:v>2008</c:v>
                </c:pt>
                <c:pt idx="7">
                  <c:v>2010</c:v>
                </c:pt>
                <c:pt idx="8">
                  <c:v>2012</c:v>
                </c:pt>
                <c:pt idx="9">
                  <c:v>2014</c:v>
                </c:pt>
                <c:pt idx="10">
                  <c:v>2016</c:v>
                </c:pt>
                <c:pt idx="11">
                  <c:v>2018</c:v>
                </c:pt>
                <c:pt idx="12">
                  <c:v>2020</c:v>
                </c:pt>
              </c:numCache>
            </c:numRef>
          </c:cat>
          <c:val>
            <c:numRef>
              <c:f>'[5]37utv'!$B$45:$N$45</c:f>
              <c:numCache>
                <c:formatCode>General</c:formatCode>
                <c:ptCount val="13"/>
                <c:pt idx="0">
                  <c:v>20</c:v>
                </c:pt>
                <c:pt idx="1">
                  <c:v>22</c:v>
                </c:pt>
                <c:pt idx="2">
                  <c:v>28</c:v>
                </c:pt>
                <c:pt idx="3">
                  <c:v>39</c:v>
                </c:pt>
                <c:pt idx="4">
                  <c:v>23</c:v>
                </c:pt>
                <c:pt idx="5">
                  <c:v>12</c:v>
                </c:pt>
                <c:pt idx="6">
                  <c:v>19</c:v>
                </c:pt>
                <c:pt idx="7">
                  <c:v>22</c:v>
                </c:pt>
                <c:pt idx="8">
                  <c:v>22</c:v>
                </c:pt>
                <c:pt idx="9">
                  <c:v>12</c:v>
                </c:pt>
                <c:pt idx="10">
                  <c:v>11</c:v>
                </c:pt>
                <c:pt idx="11">
                  <c:v>8</c:v>
                </c:pt>
                <c:pt idx="12">
                  <c:v>8</c:v>
                </c:pt>
              </c:numCache>
            </c:numRef>
          </c:val>
          <c:smooth val="0"/>
          <c:extLst>
            <c:ext xmlns:c16="http://schemas.microsoft.com/office/drawing/2014/chart" uri="{C3380CC4-5D6E-409C-BE32-E72D297353CC}">
              <c16:uniqueId val="{00000001-FD70-4D34-9BF3-C1469CBD6783}"/>
            </c:ext>
          </c:extLst>
        </c:ser>
        <c:dLbls>
          <c:showLegendKey val="0"/>
          <c:showVal val="0"/>
          <c:showCatName val="0"/>
          <c:showSerName val="0"/>
          <c:showPercent val="0"/>
          <c:showBubbleSize val="0"/>
        </c:dLbls>
        <c:marker val="1"/>
        <c:smooth val="0"/>
        <c:axId val="202216192"/>
        <c:axId val="202217728"/>
      </c:lineChart>
      <c:catAx>
        <c:axId val="202216192"/>
        <c:scaling>
          <c:orientation val="minMax"/>
        </c:scaling>
        <c:delete val="0"/>
        <c:axPos val="b"/>
        <c:numFmt formatCode="General" sourceLinked="1"/>
        <c:majorTickMark val="out"/>
        <c:minorTickMark val="none"/>
        <c:tickLblPos val="nextTo"/>
        <c:crossAx val="202217728"/>
        <c:crosses val="autoZero"/>
        <c:auto val="1"/>
        <c:lblAlgn val="ctr"/>
        <c:lblOffset val="100"/>
        <c:noMultiLvlLbl val="0"/>
      </c:catAx>
      <c:valAx>
        <c:axId val="202217728"/>
        <c:scaling>
          <c:orientation val="minMax"/>
        </c:scaling>
        <c:delete val="0"/>
        <c:axPos val="l"/>
        <c:majorGridlines/>
        <c:title>
          <c:tx>
            <c:rich>
              <a:bodyPr rot="0" vert="horz"/>
              <a:lstStyle/>
              <a:p>
                <a:pPr>
                  <a:defRPr/>
                </a:pPr>
                <a:r>
                  <a:rPr lang="en-US"/>
                  <a:t>Andel %</a:t>
                </a:r>
              </a:p>
            </c:rich>
          </c:tx>
          <c:layout>
            <c:manualLayout>
              <c:xMode val="edge"/>
              <c:yMode val="edge"/>
              <c:x val="0.1392308499899052"/>
              <c:y val="1.3412073490814863E-4"/>
            </c:manualLayout>
          </c:layout>
          <c:overlay val="0"/>
        </c:title>
        <c:numFmt formatCode="General" sourceLinked="1"/>
        <c:majorTickMark val="out"/>
        <c:minorTickMark val="none"/>
        <c:tickLblPos val="nextTo"/>
        <c:crossAx val="202216192"/>
        <c:crosses val="autoZero"/>
        <c:crossBetween val="between"/>
      </c:valAx>
      <c:dTable>
        <c:showHorzBorder val="1"/>
        <c:showVertBorder val="1"/>
        <c:showOutline val="1"/>
        <c:showKeys val="0"/>
      </c:dTable>
    </c:plotArea>
    <c:legend>
      <c:legendPos val="r"/>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3"/>
            </a:solidFill>
          </c:spPr>
          <c:invertIfNegative val="0"/>
          <c:dPt>
            <c:idx val="0"/>
            <c:invertIfNegative val="0"/>
            <c:bubble3D val="0"/>
            <c:spPr>
              <a:solidFill>
                <a:schemeClr val="accent3">
                  <a:lumMod val="40000"/>
                  <a:lumOff val="60000"/>
                </a:schemeClr>
              </a:solidFill>
            </c:spPr>
            <c:extLst>
              <c:ext xmlns:c16="http://schemas.microsoft.com/office/drawing/2014/chart" uri="{C3380CC4-5D6E-409C-BE32-E72D297353CC}">
                <c16:uniqueId val="{00000001-E3A4-4B89-AA61-D30287521518}"/>
              </c:ext>
            </c:extLst>
          </c:dPt>
          <c:dPt>
            <c:idx val="1"/>
            <c:invertIfNegative val="0"/>
            <c:bubble3D val="0"/>
            <c:spPr>
              <a:solidFill>
                <a:schemeClr val="tx1">
                  <a:lumMod val="50000"/>
                  <a:lumOff val="50000"/>
                </a:schemeClr>
              </a:solidFill>
            </c:spPr>
            <c:extLst>
              <c:ext xmlns:c16="http://schemas.microsoft.com/office/drawing/2014/chart" uri="{C3380CC4-5D6E-409C-BE32-E72D297353CC}">
                <c16:uniqueId val="{00000003-E3A4-4B89-AA61-D30287521518}"/>
              </c:ext>
            </c:extLst>
          </c:dPt>
          <c:cat>
            <c:strRef>
              <c:f>'38'!$B$7:$B$8</c:f>
              <c:strCache>
                <c:ptCount val="2"/>
                <c:pt idx="0">
                  <c:v>Kvinnor Gotland</c:v>
                </c:pt>
                <c:pt idx="1">
                  <c:v>Kvinnor Riket</c:v>
                </c:pt>
              </c:strCache>
            </c:strRef>
          </c:cat>
          <c:val>
            <c:numRef>
              <c:f>'38'!$C$7:$C$8</c:f>
              <c:numCache>
                <c:formatCode>0</c:formatCode>
                <c:ptCount val="2"/>
                <c:pt idx="0">
                  <c:v>7</c:v>
                </c:pt>
                <c:pt idx="1">
                  <c:v>6</c:v>
                </c:pt>
              </c:numCache>
            </c:numRef>
          </c:val>
          <c:extLst>
            <c:ext xmlns:c16="http://schemas.microsoft.com/office/drawing/2014/chart" uri="{C3380CC4-5D6E-409C-BE32-E72D297353CC}">
              <c16:uniqueId val="{00000004-E3A4-4B89-AA61-D30287521518}"/>
            </c:ext>
          </c:extLst>
        </c:ser>
        <c:dLbls>
          <c:showLegendKey val="0"/>
          <c:showVal val="0"/>
          <c:showCatName val="0"/>
          <c:showSerName val="0"/>
          <c:showPercent val="0"/>
          <c:showBubbleSize val="0"/>
        </c:dLbls>
        <c:gapWidth val="150"/>
        <c:axId val="202349184"/>
        <c:axId val="202350976"/>
      </c:barChart>
      <c:catAx>
        <c:axId val="202349184"/>
        <c:scaling>
          <c:orientation val="minMax"/>
        </c:scaling>
        <c:delete val="0"/>
        <c:axPos val="b"/>
        <c:numFmt formatCode="General" sourceLinked="0"/>
        <c:majorTickMark val="out"/>
        <c:minorTickMark val="none"/>
        <c:tickLblPos val="nextTo"/>
        <c:crossAx val="202350976"/>
        <c:crosses val="autoZero"/>
        <c:auto val="1"/>
        <c:lblAlgn val="ctr"/>
        <c:lblOffset val="100"/>
        <c:noMultiLvlLbl val="0"/>
      </c:catAx>
      <c:valAx>
        <c:axId val="202350976"/>
        <c:scaling>
          <c:orientation val="minMax"/>
          <c:max val="50"/>
        </c:scaling>
        <c:delete val="0"/>
        <c:axPos val="l"/>
        <c:majorGridlines/>
        <c:title>
          <c:tx>
            <c:rich>
              <a:bodyPr rot="-5400000" vert="horz"/>
              <a:lstStyle/>
              <a:p>
                <a:pPr>
                  <a:defRPr/>
                </a:pPr>
                <a:r>
                  <a:rPr lang="en-US"/>
                  <a:t>Andel i %</a:t>
                </a:r>
              </a:p>
            </c:rich>
          </c:tx>
          <c:overlay val="0"/>
        </c:title>
        <c:numFmt formatCode="0" sourceLinked="1"/>
        <c:majorTickMark val="out"/>
        <c:minorTickMark val="none"/>
        <c:tickLblPos val="nextTo"/>
        <c:crossAx val="202349184"/>
        <c:crosses val="autoZero"/>
        <c:crossBetween val="between"/>
        <c:majorUnit val="10"/>
      </c:valAx>
    </c:plotArea>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6"/>
            </a:solidFill>
          </c:spPr>
          <c:invertIfNegative val="0"/>
          <c:dPt>
            <c:idx val="0"/>
            <c:invertIfNegative val="0"/>
            <c:bubble3D val="0"/>
            <c:spPr>
              <a:solidFill>
                <a:schemeClr val="accent6">
                  <a:lumMod val="40000"/>
                  <a:lumOff val="60000"/>
                </a:schemeClr>
              </a:solidFill>
            </c:spPr>
            <c:extLst>
              <c:ext xmlns:c16="http://schemas.microsoft.com/office/drawing/2014/chart" uri="{C3380CC4-5D6E-409C-BE32-E72D297353CC}">
                <c16:uniqueId val="{00000001-A80F-4A2C-B8A5-16CF27A1364A}"/>
              </c:ext>
            </c:extLst>
          </c:dPt>
          <c:dPt>
            <c:idx val="1"/>
            <c:invertIfNegative val="0"/>
            <c:bubble3D val="0"/>
            <c:spPr>
              <a:solidFill>
                <a:schemeClr val="tx1">
                  <a:lumMod val="50000"/>
                  <a:lumOff val="50000"/>
                </a:schemeClr>
              </a:solidFill>
            </c:spPr>
            <c:extLst>
              <c:ext xmlns:c16="http://schemas.microsoft.com/office/drawing/2014/chart" uri="{C3380CC4-5D6E-409C-BE32-E72D297353CC}">
                <c16:uniqueId val="{00000003-A80F-4A2C-B8A5-16CF27A1364A}"/>
              </c:ext>
            </c:extLst>
          </c:dPt>
          <c:cat>
            <c:strRef>
              <c:f>'38'!$B$9:$B$10</c:f>
              <c:strCache>
                <c:ptCount val="2"/>
                <c:pt idx="0">
                  <c:v>Män Gotland</c:v>
                </c:pt>
                <c:pt idx="1">
                  <c:v>Män Riket</c:v>
                </c:pt>
              </c:strCache>
            </c:strRef>
          </c:cat>
          <c:val>
            <c:numRef>
              <c:f>'38'!$C$9:$C$10</c:f>
              <c:numCache>
                <c:formatCode>0</c:formatCode>
                <c:ptCount val="2"/>
                <c:pt idx="0">
                  <c:v>24</c:v>
                </c:pt>
                <c:pt idx="1">
                  <c:v>19</c:v>
                </c:pt>
              </c:numCache>
            </c:numRef>
          </c:val>
          <c:extLst>
            <c:ext xmlns:c16="http://schemas.microsoft.com/office/drawing/2014/chart" uri="{C3380CC4-5D6E-409C-BE32-E72D297353CC}">
              <c16:uniqueId val="{00000004-A80F-4A2C-B8A5-16CF27A1364A}"/>
            </c:ext>
          </c:extLst>
        </c:ser>
        <c:dLbls>
          <c:showLegendKey val="0"/>
          <c:showVal val="0"/>
          <c:showCatName val="0"/>
          <c:showSerName val="0"/>
          <c:showPercent val="0"/>
          <c:showBubbleSize val="0"/>
        </c:dLbls>
        <c:gapWidth val="150"/>
        <c:axId val="202380416"/>
        <c:axId val="202381952"/>
      </c:barChart>
      <c:catAx>
        <c:axId val="202380416"/>
        <c:scaling>
          <c:orientation val="minMax"/>
        </c:scaling>
        <c:delete val="0"/>
        <c:axPos val="b"/>
        <c:numFmt formatCode="General" sourceLinked="0"/>
        <c:majorTickMark val="out"/>
        <c:minorTickMark val="none"/>
        <c:tickLblPos val="nextTo"/>
        <c:crossAx val="202381952"/>
        <c:crosses val="autoZero"/>
        <c:auto val="1"/>
        <c:lblAlgn val="ctr"/>
        <c:lblOffset val="100"/>
        <c:noMultiLvlLbl val="0"/>
      </c:catAx>
      <c:valAx>
        <c:axId val="202381952"/>
        <c:scaling>
          <c:orientation val="minMax"/>
          <c:max val="50"/>
          <c:min val="0"/>
        </c:scaling>
        <c:delete val="0"/>
        <c:axPos val="l"/>
        <c:majorGridlines/>
        <c:title>
          <c:tx>
            <c:rich>
              <a:bodyPr rot="-5400000" vert="horz"/>
              <a:lstStyle/>
              <a:p>
                <a:pPr>
                  <a:defRPr/>
                </a:pPr>
                <a:r>
                  <a:rPr lang="en-US"/>
                  <a:t>Andel i %</a:t>
                </a:r>
              </a:p>
            </c:rich>
          </c:tx>
          <c:overlay val="0"/>
        </c:title>
        <c:numFmt formatCode="0" sourceLinked="1"/>
        <c:majorTickMark val="out"/>
        <c:minorTickMark val="none"/>
        <c:tickLblPos val="nextTo"/>
        <c:crossAx val="202380416"/>
        <c:crosses val="autoZero"/>
        <c:crossBetween val="between"/>
        <c:majorUnit val="10"/>
      </c:valAx>
    </c:plotArea>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'[5]39utv'!$A$40</c:f>
              <c:strCache>
                <c:ptCount val="1"/>
                <c:pt idx="0">
                  <c:v>Flickor Gotland</c:v>
                </c:pt>
              </c:strCache>
            </c:strRef>
          </c:tx>
          <c:spPr>
            <a:ln>
              <a:solidFill>
                <a:schemeClr val="accent3">
                  <a:lumMod val="75000"/>
                </a:schemeClr>
              </a:solidFill>
            </a:ln>
          </c:spPr>
          <c:marker>
            <c:symbol val="triangle"/>
            <c:size val="7"/>
            <c:spPr>
              <a:solidFill>
                <a:schemeClr val="accent3">
                  <a:lumMod val="75000"/>
                </a:schemeClr>
              </a:solidFill>
              <a:ln>
                <a:noFill/>
              </a:ln>
            </c:spPr>
          </c:marker>
          <c:cat>
            <c:numRef>
              <c:f>'[5]39utv'!$B$39:$N$39</c:f>
              <c:numCache>
                <c:formatCode>General</c:formatCode>
                <c:ptCount val="13"/>
                <c:pt idx="0">
                  <c:v>1996</c:v>
                </c:pt>
                <c:pt idx="1">
                  <c:v>1998</c:v>
                </c:pt>
                <c:pt idx="2">
                  <c:v>2000</c:v>
                </c:pt>
                <c:pt idx="3">
                  <c:v>2002</c:v>
                </c:pt>
                <c:pt idx="4">
                  <c:v>2004</c:v>
                </c:pt>
                <c:pt idx="5">
                  <c:v>2006</c:v>
                </c:pt>
                <c:pt idx="6">
                  <c:v>2008</c:v>
                </c:pt>
                <c:pt idx="7">
                  <c:v>2010</c:v>
                </c:pt>
                <c:pt idx="8">
                  <c:v>2012</c:v>
                </c:pt>
                <c:pt idx="9">
                  <c:v>2014</c:v>
                </c:pt>
                <c:pt idx="10">
                  <c:v>2016</c:v>
                </c:pt>
                <c:pt idx="11">
                  <c:v>2018</c:v>
                </c:pt>
                <c:pt idx="12">
                  <c:v>2020</c:v>
                </c:pt>
              </c:numCache>
            </c:numRef>
          </c:cat>
          <c:val>
            <c:numRef>
              <c:f>'[5]39utv'!$B$40:$N$40</c:f>
              <c:numCache>
                <c:formatCode>General</c:formatCode>
                <c:ptCount val="13"/>
                <c:pt idx="0">
                  <c:v>2</c:v>
                </c:pt>
                <c:pt idx="1">
                  <c:v>3</c:v>
                </c:pt>
                <c:pt idx="2">
                  <c:v>4</c:v>
                </c:pt>
                <c:pt idx="3">
                  <c:v>8</c:v>
                </c:pt>
                <c:pt idx="4">
                  <c:v>16</c:v>
                </c:pt>
                <c:pt idx="5">
                  <c:v>12</c:v>
                </c:pt>
                <c:pt idx="6">
                  <c:v>11</c:v>
                </c:pt>
                <c:pt idx="7">
                  <c:v>6</c:v>
                </c:pt>
                <c:pt idx="8">
                  <c:v>5</c:v>
                </c:pt>
                <c:pt idx="9">
                  <c:v>5</c:v>
                </c:pt>
                <c:pt idx="10">
                  <c:v>6</c:v>
                </c:pt>
                <c:pt idx="11">
                  <c:v>2</c:v>
                </c:pt>
                <c:pt idx="12">
                  <c:v>7</c:v>
                </c:pt>
              </c:numCache>
            </c:numRef>
          </c:val>
          <c:smooth val="0"/>
          <c:extLst>
            <c:ext xmlns:c16="http://schemas.microsoft.com/office/drawing/2014/chart" uri="{C3380CC4-5D6E-409C-BE32-E72D297353CC}">
              <c16:uniqueId val="{00000000-F253-4093-809A-DB317B2AC5BC}"/>
            </c:ext>
          </c:extLst>
        </c:ser>
        <c:ser>
          <c:idx val="1"/>
          <c:order val="1"/>
          <c:tx>
            <c:strRef>
              <c:f>'[5]39utv'!$A$41</c:f>
              <c:strCache>
                <c:ptCount val="1"/>
                <c:pt idx="0">
                  <c:v>Pojkar Gotland</c:v>
                </c:pt>
              </c:strCache>
            </c:strRef>
          </c:tx>
          <c:spPr>
            <a:ln>
              <a:solidFill>
                <a:schemeClr val="accent3">
                  <a:lumMod val="60000"/>
                  <a:lumOff val="40000"/>
                </a:schemeClr>
              </a:solidFill>
            </a:ln>
          </c:spPr>
          <c:marker>
            <c:symbol val="circle"/>
            <c:size val="7"/>
            <c:spPr>
              <a:solidFill>
                <a:schemeClr val="accent3">
                  <a:lumMod val="60000"/>
                  <a:lumOff val="40000"/>
                </a:schemeClr>
              </a:solidFill>
              <a:ln>
                <a:noFill/>
              </a:ln>
            </c:spPr>
          </c:marker>
          <c:cat>
            <c:numRef>
              <c:f>'[5]39utv'!$B$39:$N$39</c:f>
              <c:numCache>
                <c:formatCode>General</c:formatCode>
                <c:ptCount val="13"/>
                <c:pt idx="0">
                  <c:v>1996</c:v>
                </c:pt>
                <c:pt idx="1">
                  <c:v>1998</c:v>
                </c:pt>
                <c:pt idx="2">
                  <c:v>2000</c:v>
                </c:pt>
                <c:pt idx="3">
                  <c:v>2002</c:v>
                </c:pt>
                <c:pt idx="4">
                  <c:v>2004</c:v>
                </c:pt>
                <c:pt idx="5">
                  <c:v>2006</c:v>
                </c:pt>
                <c:pt idx="6">
                  <c:v>2008</c:v>
                </c:pt>
                <c:pt idx="7">
                  <c:v>2010</c:v>
                </c:pt>
                <c:pt idx="8">
                  <c:v>2012</c:v>
                </c:pt>
                <c:pt idx="9">
                  <c:v>2014</c:v>
                </c:pt>
                <c:pt idx="10">
                  <c:v>2016</c:v>
                </c:pt>
                <c:pt idx="11">
                  <c:v>2018</c:v>
                </c:pt>
                <c:pt idx="12">
                  <c:v>2020</c:v>
                </c:pt>
              </c:numCache>
            </c:numRef>
          </c:cat>
          <c:val>
            <c:numRef>
              <c:f>'[5]39utv'!$B$41:$N$41</c:f>
              <c:numCache>
                <c:formatCode>General</c:formatCode>
                <c:ptCount val="13"/>
                <c:pt idx="0">
                  <c:v>21</c:v>
                </c:pt>
                <c:pt idx="1">
                  <c:v>24</c:v>
                </c:pt>
                <c:pt idx="2">
                  <c:v>23</c:v>
                </c:pt>
                <c:pt idx="3">
                  <c:v>38</c:v>
                </c:pt>
                <c:pt idx="4">
                  <c:v>28</c:v>
                </c:pt>
                <c:pt idx="5">
                  <c:v>19</c:v>
                </c:pt>
                <c:pt idx="6">
                  <c:v>20</c:v>
                </c:pt>
                <c:pt idx="7">
                  <c:v>18</c:v>
                </c:pt>
                <c:pt idx="8">
                  <c:v>19</c:v>
                </c:pt>
                <c:pt idx="9">
                  <c:v>14</c:v>
                </c:pt>
                <c:pt idx="10">
                  <c:v>18</c:v>
                </c:pt>
                <c:pt idx="11">
                  <c:v>16</c:v>
                </c:pt>
                <c:pt idx="12">
                  <c:v>18</c:v>
                </c:pt>
              </c:numCache>
            </c:numRef>
          </c:val>
          <c:smooth val="0"/>
          <c:extLst>
            <c:ext xmlns:c16="http://schemas.microsoft.com/office/drawing/2014/chart" uri="{C3380CC4-5D6E-409C-BE32-E72D297353CC}">
              <c16:uniqueId val="{00000001-F253-4093-809A-DB317B2AC5BC}"/>
            </c:ext>
          </c:extLst>
        </c:ser>
        <c:dLbls>
          <c:showLegendKey val="0"/>
          <c:showVal val="0"/>
          <c:showCatName val="0"/>
          <c:showSerName val="0"/>
          <c:showPercent val="0"/>
          <c:showBubbleSize val="0"/>
        </c:dLbls>
        <c:marker val="1"/>
        <c:smooth val="0"/>
        <c:axId val="201398528"/>
        <c:axId val="201408512"/>
      </c:lineChart>
      <c:catAx>
        <c:axId val="201398528"/>
        <c:scaling>
          <c:orientation val="minMax"/>
        </c:scaling>
        <c:delete val="0"/>
        <c:axPos val="b"/>
        <c:numFmt formatCode="General" sourceLinked="1"/>
        <c:majorTickMark val="out"/>
        <c:minorTickMark val="none"/>
        <c:tickLblPos val="nextTo"/>
        <c:crossAx val="201408512"/>
        <c:crosses val="autoZero"/>
        <c:auto val="1"/>
        <c:lblAlgn val="ctr"/>
        <c:lblOffset val="100"/>
        <c:noMultiLvlLbl val="0"/>
      </c:catAx>
      <c:valAx>
        <c:axId val="201408512"/>
        <c:scaling>
          <c:orientation val="minMax"/>
          <c:max val="50"/>
        </c:scaling>
        <c:delete val="0"/>
        <c:axPos val="l"/>
        <c:majorGridlines/>
        <c:numFmt formatCode="General" sourceLinked="1"/>
        <c:majorTickMark val="out"/>
        <c:minorTickMark val="none"/>
        <c:tickLblPos val="nextTo"/>
        <c:crossAx val="201398528"/>
        <c:crosses val="autoZero"/>
        <c:crossBetween val="between"/>
      </c:valAx>
      <c:dTable>
        <c:showHorzBorder val="1"/>
        <c:showVertBorder val="1"/>
        <c:showOutline val="1"/>
        <c:showKeys val="0"/>
      </c:dTable>
    </c:plotArea>
    <c:legend>
      <c:legendPos val="r"/>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'39utv'!$B$10</c:f>
              <c:strCache>
                <c:ptCount val="1"/>
                <c:pt idx="0">
                  <c:v>Flickor Gotland</c:v>
                </c:pt>
              </c:strCache>
            </c:strRef>
          </c:tx>
          <c:spPr>
            <a:ln>
              <a:solidFill>
                <a:schemeClr val="accent3">
                  <a:lumMod val="75000"/>
                </a:schemeClr>
              </a:solidFill>
            </a:ln>
          </c:spPr>
          <c:marker>
            <c:symbol val="triangle"/>
            <c:size val="7"/>
            <c:spPr>
              <a:solidFill>
                <a:schemeClr val="accent3">
                  <a:lumMod val="75000"/>
                </a:schemeClr>
              </a:solidFill>
              <a:ln>
                <a:noFill/>
              </a:ln>
            </c:spPr>
          </c:marker>
          <c:cat>
            <c:numRef>
              <c:f>'39utv'!$C$9:$P$9</c:f>
              <c:numCache>
                <c:formatCode>General</c:formatCode>
                <c:ptCount val="14"/>
                <c:pt idx="0">
                  <c:v>1996</c:v>
                </c:pt>
                <c:pt idx="1">
                  <c:v>1998</c:v>
                </c:pt>
                <c:pt idx="2">
                  <c:v>2000</c:v>
                </c:pt>
                <c:pt idx="3">
                  <c:v>2002</c:v>
                </c:pt>
                <c:pt idx="4">
                  <c:v>2004</c:v>
                </c:pt>
                <c:pt idx="5">
                  <c:v>2006</c:v>
                </c:pt>
                <c:pt idx="6">
                  <c:v>2008</c:v>
                </c:pt>
                <c:pt idx="7">
                  <c:v>2010</c:v>
                </c:pt>
                <c:pt idx="8">
                  <c:v>2012</c:v>
                </c:pt>
                <c:pt idx="9">
                  <c:v>2014</c:v>
                </c:pt>
                <c:pt idx="10">
                  <c:v>2016</c:v>
                </c:pt>
                <c:pt idx="11">
                  <c:v>2018</c:v>
                </c:pt>
                <c:pt idx="12">
                  <c:v>2020</c:v>
                </c:pt>
                <c:pt idx="13">
                  <c:v>2023</c:v>
                </c:pt>
              </c:numCache>
            </c:numRef>
          </c:cat>
          <c:val>
            <c:numRef>
              <c:f>'39utv'!$C$10:$P$10</c:f>
              <c:numCache>
                <c:formatCode>General</c:formatCode>
                <c:ptCount val="14"/>
                <c:pt idx="0">
                  <c:v>2</c:v>
                </c:pt>
                <c:pt idx="1">
                  <c:v>3</c:v>
                </c:pt>
                <c:pt idx="2">
                  <c:v>4</c:v>
                </c:pt>
                <c:pt idx="3">
                  <c:v>8</c:v>
                </c:pt>
                <c:pt idx="4">
                  <c:v>16</c:v>
                </c:pt>
                <c:pt idx="5">
                  <c:v>12</c:v>
                </c:pt>
                <c:pt idx="6">
                  <c:v>11</c:v>
                </c:pt>
                <c:pt idx="7">
                  <c:v>6</c:v>
                </c:pt>
                <c:pt idx="8">
                  <c:v>5</c:v>
                </c:pt>
                <c:pt idx="9">
                  <c:v>5</c:v>
                </c:pt>
                <c:pt idx="10">
                  <c:v>6</c:v>
                </c:pt>
                <c:pt idx="11">
                  <c:v>2</c:v>
                </c:pt>
                <c:pt idx="12">
                  <c:v>7</c:v>
                </c:pt>
                <c:pt idx="13">
                  <c:v>15</c:v>
                </c:pt>
              </c:numCache>
            </c:numRef>
          </c:val>
          <c:smooth val="0"/>
          <c:extLst>
            <c:ext xmlns:c16="http://schemas.microsoft.com/office/drawing/2014/chart" uri="{C3380CC4-5D6E-409C-BE32-E72D297353CC}">
              <c16:uniqueId val="{00000000-8091-43A4-80D2-FB36DCE037D0}"/>
            </c:ext>
          </c:extLst>
        </c:ser>
        <c:ser>
          <c:idx val="1"/>
          <c:order val="1"/>
          <c:tx>
            <c:strRef>
              <c:f>'39utv'!$B$11</c:f>
              <c:strCache>
                <c:ptCount val="1"/>
                <c:pt idx="0">
                  <c:v>Flickor Riket</c:v>
                </c:pt>
              </c:strCache>
            </c:strRef>
          </c:tx>
          <c:spPr>
            <a:ln>
              <a:solidFill>
                <a:schemeClr val="accent3">
                  <a:lumMod val="60000"/>
                  <a:lumOff val="40000"/>
                </a:schemeClr>
              </a:solidFill>
            </a:ln>
          </c:spPr>
          <c:marker>
            <c:symbol val="circle"/>
            <c:size val="7"/>
            <c:spPr>
              <a:solidFill>
                <a:schemeClr val="accent3">
                  <a:lumMod val="60000"/>
                  <a:lumOff val="40000"/>
                </a:schemeClr>
              </a:solidFill>
              <a:ln>
                <a:noFill/>
              </a:ln>
            </c:spPr>
          </c:marker>
          <c:cat>
            <c:numRef>
              <c:f>'39utv'!$C$9:$P$9</c:f>
              <c:numCache>
                <c:formatCode>General</c:formatCode>
                <c:ptCount val="14"/>
                <c:pt idx="0">
                  <c:v>1996</c:v>
                </c:pt>
                <c:pt idx="1">
                  <c:v>1998</c:v>
                </c:pt>
                <c:pt idx="2">
                  <c:v>2000</c:v>
                </c:pt>
                <c:pt idx="3">
                  <c:v>2002</c:v>
                </c:pt>
                <c:pt idx="4">
                  <c:v>2004</c:v>
                </c:pt>
                <c:pt idx="5">
                  <c:v>2006</c:v>
                </c:pt>
                <c:pt idx="6">
                  <c:v>2008</c:v>
                </c:pt>
                <c:pt idx="7">
                  <c:v>2010</c:v>
                </c:pt>
                <c:pt idx="8">
                  <c:v>2012</c:v>
                </c:pt>
                <c:pt idx="9">
                  <c:v>2014</c:v>
                </c:pt>
                <c:pt idx="10">
                  <c:v>2016</c:v>
                </c:pt>
                <c:pt idx="11">
                  <c:v>2018</c:v>
                </c:pt>
                <c:pt idx="12">
                  <c:v>2020</c:v>
                </c:pt>
                <c:pt idx="13">
                  <c:v>2023</c:v>
                </c:pt>
              </c:numCache>
            </c:numRef>
          </c:cat>
          <c:val>
            <c:numRef>
              <c:f>'39utv'!$C$11:$P$11</c:f>
              <c:numCache>
                <c:formatCode>General</c:formatCode>
                <c:ptCount val="14"/>
                <c:pt idx="2">
                  <c:v>4</c:v>
                </c:pt>
                <c:pt idx="3">
                  <c:v>5</c:v>
                </c:pt>
                <c:pt idx="4">
                  <c:v>8</c:v>
                </c:pt>
                <c:pt idx="5">
                  <c:v>7</c:v>
                </c:pt>
                <c:pt idx="6">
                  <c:v>4</c:v>
                </c:pt>
                <c:pt idx="7">
                  <c:v>4</c:v>
                </c:pt>
                <c:pt idx="8">
                  <c:v>2</c:v>
                </c:pt>
                <c:pt idx="9">
                  <c:v>3</c:v>
                </c:pt>
                <c:pt idx="10">
                  <c:v>1</c:v>
                </c:pt>
                <c:pt idx="11">
                  <c:v>3</c:v>
                </c:pt>
                <c:pt idx="12">
                  <c:v>6</c:v>
                </c:pt>
                <c:pt idx="13">
                  <c:v>13</c:v>
                </c:pt>
              </c:numCache>
            </c:numRef>
          </c:val>
          <c:smooth val="0"/>
          <c:extLst>
            <c:ext xmlns:c16="http://schemas.microsoft.com/office/drawing/2014/chart" uri="{C3380CC4-5D6E-409C-BE32-E72D297353CC}">
              <c16:uniqueId val="{00000001-8091-43A4-80D2-FB36DCE037D0}"/>
            </c:ext>
          </c:extLst>
        </c:ser>
        <c:ser>
          <c:idx val="2"/>
          <c:order val="2"/>
          <c:tx>
            <c:strRef>
              <c:f>'39utv'!$B$12</c:f>
              <c:strCache>
                <c:ptCount val="1"/>
                <c:pt idx="0">
                  <c:v>Pojkar Gotland</c:v>
                </c:pt>
              </c:strCache>
            </c:strRef>
          </c:tx>
          <c:spPr>
            <a:ln>
              <a:solidFill>
                <a:schemeClr val="accent6">
                  <a:lumMod val="75000"/>
                </a:schemeClr>
              </a:solidFill>
            </a:ln>
          </c:spPr>
          <c:marker>
            <c:symbol val="square"/>
            <c:size val="7"/>
            <c:spPr>
              <a:solidFill>
                <a:schemeClr val="accent6">
                  <a:lumMod val="75000"/>
                </a:schemeClr>
              </a:solidFill>
              <a:ln>
                <a:noFill/>
              </a:ln>
            </c:spPr>
          </c:marker>
          <c:cat>
            <c:numRef>
              <c:f>'39utv'!$C$9:$P$9</c:f>
              <c:numCache>
                <c:formatCode>General</c:formatCode>
                <c:ptCount val="14"/>
                <c:pt idx="0">
                  <c:v>1996</c:v>
                </c:pt>
                <c:pt idx="1">
                  <c:v>1998</c:v>
                </c:pt>
                <c:pt idx="2">
                  <c:v>2000</c:v>
                </c:pt>
                <c:pt idx="3">
                  <c:v>2002</c:v>
                </c:pt>
                <c:pt idx="4">
                  <c:v>2004</c:v>
                </c:pt>
                <c:pt idx="5">
                  <c:v>2006</c:v>
                </c:pt>
                <c:pt idx="6">
                  <c:v>2008</c:v>
                </c:pt>
                <c:pt idx="7">
                  <c:v>2010</c:v>
                </c:pt>
                <c:pt idx="8">
                  <c:v>2012</c:v>
                </c:pt>
                <c:pt idx="9">
                  <c:v>2014</c:v>
                </c:pt>
                <c:pt idx="10">
                  <c:v>2016</c:v>
                </c:pt>
                <c:pt idx="11">
                  <c:v>2018</c:v>
                </c:pt>
                <c:pt idx="12">
                  <c:v>2020</c:v>
                </c:pt>
                <c:pt idx="13">
                  <c:v>2023</c:v>
                </c:pt>
              </c:numCache>
            </c:numRef>
          </c:cat>
          <c:val>
            <c:numRef>
              <c:f>'39utv'!$C$12:$P$12</c:f>
              <c:numCache>
                <c:formatCode>General</c:formatCode>
                <c:ptCount val="14"/>
                <c:pt idx="0">
                  <c:v>21</c:v>
                </c:pt>
                <c:pt idx="1">
                  <c:v>24</c:v>
                </c:pt>
                <c:pt idx="2">
                  <c:v>23</c:v>
                </c:pt>
                <c:pt idx="3">
                  <c:v>38</c:v>
                </c:pt>
                <c:pt idx="4">
                  <c:v>28</c:v>
                </c:pt>
                <c:pt idx="5">
                  <c:v>19</c:v>
                </c:pt>
                <c:pt idx="6">
                  <c:v>20</c:v>
                </c:pt>
                <c:pt idx="7">
                  <c:v>18</c:v>
                </c:pt>
                <c:pt idx="8">
                  <c:v>19</c:v>
                </c:pt>
                <c:pt idx="9">
                  <c:v>14</c:v>
                </c:pt>
                <c:pt idx="10">
                  <c:v>18</c:v>
                </c:pt>
                <c:pt idx="11">
                  <c:v>16</c:v>
                </c:pt>
                <c:pt idx="12">
                  <c:v>18</c:v>
                </c:pt>
                <c:pt idx="13">
                  <c:v>18</c:v>
                </c:pt>
              </c:numCache>
            </c:numRef>
          </c:val>
          <c:smooth val="0"/>
          <c:extLst>
            <c:ext xmlns:c16="http://schemas.microsoft.com/office/drawing/2014/chart" uri="{C3380CC4-5D6E-409C-BE32-E72D297353CC}">
              <c16:uniqueId val="{00000002-8091-43A4-80D2-FB36DCE037D0}"/>
            </c:ext>
          </c:extLst>
        </c:ser>
        <c:ser>
          <c:idx val="3"/>
          <c:order val="3"/>
          <c:tx>
            <c:strRef>
              <c:f>'39utv'!$B$13</c:f>
              <c:strCache>
                <c:ptCount val="1"/>
                <c:pt idx="0">
                  <c:v>Pojkar Riket</c:v>
                </c:pt>
              </c:strCache>
            </c:strRef>
          </c:tx>
          <c:spPr>
            <a:ln>
              <a:solidFill>
                <a:schemeClr val="accent6">
                  <a:lumMod val="60000"/>
                  <a:lumOff val="40000"/>
                </a:schemeClr>
              </a:solidFill>
            </a:ln>
          </c:spPr>
          <c:marker>
            <c:spPr>
              <a:ln>
                <a:solidFill>
                  <a:schemeClr val="accent6">
                    <a:lumMod val="60000"/>
                    <a:lumOff val="40000"/>
                  </a:schemeClr>
                </a:solidFill>
              </a:ln>
            </c:spPr>
          </c:marker>
          <c:cat>
            <c:numRef>
              <c:f>'39utv'!$C$9:$P$9</c:f>
              <c:numCache>
                <c:formatCode>General</c:formatCode>
                <c:ptCount val="14"/>
                <c:pt idx="0">
                  <c:v>1996</c:v>
                </c:pt>
                <c:pt idx="1">
                  <c:v>1998</c:v>
                </c:pt>
                <c:pt idx="2">
                  <c:v>2000</c:v>
                </c:pt>
                <c:pt idx="3">
                  <c:v>2002</c:v>
                </c:pt>
                <c:pt idx="4">
                  <c:v>2004</c:v>
                </c:pt>
                <c:pt idx="5">
                  <c:v>2006</c:v>
                </c:pt>
                <c:pt idx="6">
                  <c:v>2008</c:v>
                </c:pt>
                <c:pt idx="7">
                  <c:v>2010</c:v>
                </c:pt>
                <c:pt idx="8">
                  <c:v>2012</c:v>
                </c:pt>
                <c:pt idx="9">
                  <c:v>2014</c:v>
                </c:pt>
                <c:pt idx="10">
                  <c:v>2016</c:v>
                </c:pt>
                <c:pt idx="11">
                  <c:v>2018</c:v>
                </c:pt>
                <c:pt idx="12">
                  <c:v>2020</c:v>
                </c:pt>
                <c:pt idx="13">
                  <c:v>2023</c:v>
                </c:pt>
              </c:numCache>
            </c:numRef>
          </c:cat>
          <c:val>
            <c:numRef>
              <c:f>'39utv'!$C$13:$P$13</c:f>
              <c:numCache>
                <c:formatCode>General</c:formatCode>
                <c:ptCount val="14"/>
                <c:pt idx="2">
                  <c:v>16</c:v>
                </c:pt>
                <c:pt idx="3">
                  <c:v>25</c:v>
                </c:pt>
                <c:pt idx="4">
                  <c:v>21</c:v>
                </c:pt>
                <c:pt idx="5">
                  <c:v>20</c:v>
                </c:pt>
                <c:pt idx="6">
                  <c:v>16</c:v>
                </c:pt>
                <c:pt idx="7">
                  <c:v>16</c:v>
                </c:pt>
                <c:pt idx="8">
                  <c:v>14</c:v>
                </c:pt>
                <c:pt idx="9">
                  <c:v>9</c:v>
                </c:pt>
                <c:pt idx="10">
                  <c:v>9</c:v>
                </c:pt>
                <c:pt idx="11">
                  <c:v>10</c:v>
                </c:pt>
                <c:pt idx="12">
                  <c:v>16</c:v>
                </c:pt>
                <c:pt idx="13">
                  <c:v>16</c:v>
                </c:pt>
              </c:numCache>
            </c:numRef>
          </c:val>
          <c:smooth val="0"/>
          <c:extLst>
            <c:ext xmlns:c16="http://schemas.microsoft.com/office/drawing/2014/chart" uri="{C3380CC4-5D6E-409C-BE32-E72D297353CC}">
              <c16:uniqueId val="{00000003-8091-43A4-80D2-FB36DCE037D0}"/>
            </c:ext>
          </c:extLst>
        </c:ser>
        <c:dLbls>
          <c:showLegendKey val="0"/>
          <c:showVal val="0"/>
          <c:showCatName val="0"/>
          <c:showSerName val="0"/>
          <c:showPercent val="0"/>
          <c:showBubbleSize val="0"/>
        </c:dLbls>
        <c:marker val="1"/>
        <c:smooth val="0"/>
        <c:axId val="201398528"/>
        <c:axId val="201408512"/>
      </c:lineChart>
      <c:catAx>
        <c:axId val="201398528"/>
        <c:scaling>
          <c:orientation val="minMax"/>
        </c:scaling>
        <c:delete val="0"/>
        <c:axPos val="b"/>
        <c:numFmt formatCode="General" sourceLinked="1"/>
        <c:majorTickMark val="out"/>
        <c:minorTickMark val="none"/>
        <c:tickLblPos val="nextTo"/>
        <c:crossAx val="201408512"/>
        <c:crosses val="autoZero"/>
        <c:auto val="1"/>
        <c:lblAlgn val="ctr"/>
        <c:lblOffset val="100"/>
        <c:noMultiLvlLbl val="0"/>
      </c:catAx>
      <c:valAx>
        <c:axId val="201408512"/>
        <c:scaling>
          <c:orientation val="minMax"/>
          <c:max val="50"/>
        </c:scaling>
        <c:delete val="0"/>
        <c:axPos val="l"/>
        <c:majorGridlines/>
        <c:numFmt formatCode="General" sourceLinked="1"/>
        <c:majorTickMark val="out"/>
        <c:minorTickMark val="none"/>
        <c:tickLblPos val="nextTo"/>
        <c:crossAx val="201398528"/>
        <c:crosses val="autoZero"/>
        <c:crossBetween val="between"/>
      </c:valAx>
      <c:dTable>
        <c:showHorzBorder val="1"/>
        <c:showVertBorder val="1"/>
        <c:showOutline val="1"/>
        <c:showKeys val="0"/>
      </c:dTable>
    </c:plotArea>
    <c:legend>
      <c:legendPos val="r"/>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'[4]39utv'!$B$39</c:f>
              <c:strCache>
                <c:ptCount val="1"/>
                <c:pt idx="0">
                  <c:v>Flickor Gotland</c:v>
                </c:pt>
              </c:strCache>
            </c:strRef>
          </c:tx>
          <c:spPr>
            <a:ln>
              <a:solidFill>
                <a:schemeClr val="accent3">
                  <a:lumMod val="75000"/>
                </a:schemeClr>
              </a:solidFill>
            </a:ln>
          </c:spPr>
          <c:marker>
            <c:symbol val="triangle"/>
            <c:size val="7"/>
            <c:spPr>
              <a:solidFill>
                <a:schemeClr val="accent3">
                  <a:lumMod val="75000"/>
                </a:schemeClr>
              </a:solidFill>
              <a:ln>
                <a:noFill/>
              </a:ln>
            </c:spPr>
          </c:marker>
          <c:cat>
            <c:numRef>
              <c:f>'[4]39utv'!$C$38:$P$38</c:f>
              <c:numCache>
                <c:formatCode>General</c:formatCode>
                <c:ptCount val="14"/>
                <c:pt idx="0">
                  <c:v>1996</c:v>
                </c:pt>
                <c:pt idx="1">
                  <c:v>1998</c:v>
                </c:pt>
                <c:pt idx="2">
                  <c:v>2000</c:v>
                </c:pt>
                <c:pt idx="3">
                  <c:v>2002</c:v>
                </c:pt>
                <c:pt idx="4">
                  <c:v>2004</c:v>
                </c:pt>
                <c:pt idx="5">
                  <c:v>2006</c:v>
                </c:pt>
                <c:pt idx="6">
                  <c:v>2008</c:v>
                </c:pt>
                <c:pt idx="7">
                  <c:v>2010</c:v>
                </c:pt>
                <c:pt idx="8">
                  <c:v>2012</c:v>
                </c:pt>
                <c:pt idx="9">
                  <c:v>2014</c:v>
                </c:pt>
                <c:pt idx="10">
                  <c:v>2016</c:v>
                </c:pt>
                <c:pt idx="11">
                  <c:v>2018</c:v>
                </c:pt>
                <c:pt idx="12">
                  <c:v>2020</c:v>
                </c:pt>
                <c:pt idx="13">
                  <c:v>2023</c:v>
                </c:pt>
              </c:numCache>
            </c:numRef>
          </c:cat>
          <c:val>
            <c:numRef>
              <c:f>'[4]39utv'!$C$39:$P$39</c:f>
              <c:numCache>
                <c:formatCode>General</c:formatCode>
                <c:ptCount val="14"/>
                <c:pt idx="0">
                  <c:v>2</c:v>
                </c:pt>
                <c:pt idx="1">
                  <c:v>3</c:v>
                </c:pt>
                <c:pt idx="2">
                  <c:v>4</c:v>
                </c:pt>
                <c:pt idx="3">
                  <c:v>8</c:v>
                </c:pt>
                <c:pt idx="4">
                  <c:v>16</c:v>
                </c:pt>
                <c:pt idx="5">
                  <c:v>12</c:v>
                </c:pt>
                <c:pt idx="6">
                  <c:v>11</c:v>
                </c:pt>
                <c:pt idx="7">
                  <c:v>6</c:v>
                </c:pt>
                <c:pt idx="8">
                  <c:v>5</c:v>
                </c:pt>
                <c:pt idx="9">
                  <c:v>5</c:v>
                </c:pt>
                <c:pt idx="10">
                  <c:v>6</c:v>
                </c:pt>
                <c:pt idx="11">
                  <c:v>2</c:v>
                </c:pt>
                <c:pt idx="12">
                  <c:v>7</c:v>
                </c:pt>
                <c:pt idx="13">
                  <c:v>15</c:v>
                </c:pt>
              </c:numCache>
            </c:numRef>
          </c:val>
          <c:smooth val="0"/>
          <c:extLst>
            <c:ext xmlns:c16="http://schemas.microsoft.com/office/drawing/2014/chart" uri="{C3380CC4-5D6E-409C-BE32-E72D297353CC}">
              <c16:uniqueId val="{00000000-0DBE-4062-867F-E99BAC49F938}"/>
            </c:ext>
          </c:extLst>
        </c:ser>
        <c:ser>
          <c:idx val="1"/>
          <c:order val="1"/>
          <c:tx>
            <c:strRef>
              <c:f>'[4]39utv'!$B$40</c:f>
              <c:strCache>
                <c:ptCount val="1"/>
                <c:pt idx="0">
                  <c:v>Pojkar Gotland</c:v>
                </c:pt>
              </c:strCache>
            </c:strRef>
          </c:tx>
          <c:spPr>
            <a:ln>
              <a:solidFill>
                <a:schemeClr val="accent3">
                  <a:lumMod val="60000"/>
                  <a:lumOff val="40000"/>
                </a:schemeClr>
              </a:solidFill>
            </a:ln>
          </c:spPr>
          <c:marker>
            <c:symbol val="circle"/>
            <c:size val="7"/>
            <c:spPr>
              <a:solidFill>
                <a:schemeClr val="accent3">
                  <a:lumMod val="60000"/>
                  <a:lumOff val="40000"/>
                </a:schemeClr>
              </a:solidFill>
              <a:ln>
                <a:noFill/>
              </a:ln>
            </c:spPr>
          </c:marker>
          <c:cat>
            <c:numRef>
              <c:f>'[4]39utv'!$C$38:$P$38</c:f>
              <c:numCache>
                <c:formatCode>General</c:formatCode>
                <c:ptCount val="14"/>
                <c:pt idx="0">
                  <c:v>1996</c:v>
                </c:pt>
                <c:pt idx="1">
                  <c:v>1998</c:v>
                </c:pt>
                <c:pt idx="2">
                  <c:v>2000</c:v>
                </c:pt>
                <c:pt idx="3">
                  <c:v>2002</c:v>
                </c:pt>
                <c:pt idx="4">
                  <c:v>2004</c:v>
                </c:pt>
                <c:pt idx="5">
                  <c:v>2006</c:v>
                </c:pt>
                <c:pt idx="6">
                  <c:v>2008</c:v>
                </c:pt>
                <c:pt idx="7">
                  <c:v>2010</c:v>
                </c:pt>
                <c:pt idx="8">
                  <c:v>2012</c:v>
                </c:pt>
                <c:pt idx="9">
                  <c:v>2014</c:v>
                </c:pt>
                <c:pt idx="10">
                  <c:v>2016</c:v>
                </c:pt>
                <c:pt idx="11">
                  <c:v>2018</c:v>
                </c:pt>
                <c:pt idx="12">
                  <c:v>2020</c:v>
                </c:pt>
                <c:pt idx="13">
                  <c:v>2023</c:v>
                </c:pt>
              </c:numCache>
            </c:numRef>
          </c:cat>
          <c:val>
            <c:numRef>
              <c:f>'[4]39utv'!$C$40:$P$40</c:f>
              <c:numCache>
                <c:formatCode>General</c:formatCode>
                <c:ptCount val="14"/>
                <c:pt idx="0">
                  <c:v>21</c:v>
                </c:pt>
                <c:pt idx="1">
                  <c:v>24</c:v>
                </c:pt>
                <c:pt idx="2">
                  <c:v>23</c:v>
                </c:pt>
                <c:pt idx="3">
                  <c:v>38</c:v>
                </c:pt>
                <c:pt idx="4">
                  <c:v>28</c:v>
                </c:pt>
                <c:pt idx="5">
                  <c:v>19</c:v>
                </c:pt>
                <c:pt idx="6">
                  <c:v>20</c:v>
                </c:pt>
                <c:pt idx="7">
                  <c:v>18</c:v>
                </c:pt>
                <c:pt idx="8">
                  <c:v>19</c:v>
                </c:pt>
                <c:pt idx="9">
                  <c:v>14</c:v>
                </c:pt>
                <c:pt idx="10">
                  <c:v>18</c:v>
                </c:pt>
                <c:pt idx="11">
                  <c:v>16</c:v>
                </c:pt>
                <c:pt idx="12">
                  <c:v>18</c:v>
                </c:pt>
                <c:pt idx="13">
                  <c:v>19</c:v>
                </c:pt>
              </c:numCache>
            </c:numRef>
          </c:val>
          <c:smooth val="0"/>
          <c:extLst>
            <c:ext xmlns:c16="http://schemas.microsoft.com/office/drawing/2014/chart" uri="{C3380CC4-5D6E-409C-BE32-E72D297353CC}">
              <c16:uniqueId val="{00000001-0DBE-4062-867F-E99BAC49F938}"/>
            </c:ext>
          </c:extLst>
        </c:ser>
        <c:dLbls>
          <c:showLegendKey val="0"/>
          <c:showVal val="0"/>
          <c:showCatName val="0"/>
          <c:showSerName val="0"/>
          <c:showPercent val="0"/>
          <c:showBubbleSize val="0"/>
        </c:dLbls>
        <c:marker val="1"/>
        <c:smooth val="0"/>
        <c:axId val="201398528"/>
        <c:axId val="201408512"/>
      </c:lineChart>
      <c:catAx>
        <c:axId val="201398528"/>
        <c:scaling>
          <c:orientation val="minMax"/>
        </c:scaling>
        <c:delete val="0"/>
        <c:axPos val="b"/>
        <c:numFmt formatCode="General" sourceLinked="1"/>
        <c:majorTickMark val="out"/>
        <c:minorTickMark val="none"/>
        <c:tickLblPos val="nextTo"/>
        <c:crossAx val="201408512"/>
        <c:crosses val="autoZero"/>
        <c:auto val="1"/>
        <c:lblAlgn val="ctr"/>
        <c:lblOffset val="100"/>
        <c:noMultiLvlLbl val="0"/>
      </c:catAx>
      <c:valAx>
        <c:axId val="201408512"/>
        <c:scaling>
          <c:orientation val="minMax"/>
          <c:max val="50"/>
        </c:scaling>
        <c:delete val="0"/>
        <c:axPos val="l"/>
        <c:majorGridlines/>
        <c:numFmt formatCode="General" sourceLinked="1"/>
        <c:majorTickMark val="out"/>
        <c:minorTickMark val="none"/>
        <c:tickLblPos val="nextTo"/>
        <c:crossAx val="201398528"/>
        <c:crosses val="autoZero"/>
        <c:crossBetween val="between"/>
      </c:valAx>
      <c:dTable>
        <c:showHorzBorder val="1"/>
        <c:showVertBorder val="1"/>
        <c:showOutline val="1"/>
        <c:showKeys val="0"/>
      </c:dTable>
    </c:plotArea>
    <c:legend>
      <c:legendPos val="r"/>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875E-2"/>
          <c:y val="7.3177256270869684E-2"/>
          <c:w val="0.79991507728200639"/>
          <c:h val="0.68167873209132113"/>
        </c:manualLayout>
      </c:layout>
      <c:barChart>
        <c:barDir val="col"/>
        <c:grouping val="clustered"/>
        <c:varyColors val="0"/>
        <c:ser>
          <c:idx val="1"/>
          <c:order val="0"/>
          <c:tx>
            <c:strRef>
              <c:f>'[6]Figur 11'!$A$4</c:f>
              <c:strCache>
                <c:ptCount val="1"/>
                <c:pt idx="0">
                  <c:v>Pojkar</c:v>
                </c:pt>
              </c:strCache>
            </c:strRef>
          </c:tx>
          <c:spPr>
            <a:solidFill>
              <a:srgbClr val="004687"/>
            </a:solidFill>
            <a:ln>
              <a:noFill/>
            </a:ln>
          </c:spPr>
          <c:invertIfNegative val="0"/>
          <c:cat>
            <c:strRef>
              <c:f>'[6]Figur 11'!$B$3:$C$3</c:f>
              <c:strCache>
                <c:ptCount val="2"/>
                <c:pt idx="0">
                  <c:v>Gotland</c:v>
                </c:pt>
                <c:pt idx="1">
                  <c:v>Riket</c:v>
                </c:pt>
              </c:strCache>
            </c:strRef>
          </c:cat>
          <c:val>
            <c:numRef>
              <c:f>'[6]Figur 11'!$B$4:$C$4</c:f>
              <c:numCache>
                <c:formatCode>General</c:formatCode>
                <c:ptCount val="2"/>
                <c:pt idx="0">
                  <c:v>15</c:v>
                </c:pt>
                <c:pt idx="1">
                  <c:v>14</c:v>
                </c:pt>
              </c:numCache>
            </c:numRef>
          </c:val>
          <c:extLst>
            <c:ext xmlns:c16="http://schemas.microsoft.com/office/drawing/2014/chart" uri="{C3380CC4-5D6E-409C-BE32-E72D297353CC}">
              <c16:uniqueId val="{00000000-A6FF-436D-903A-B4B735C03BB3}"/>
            </c:ext>
          </c:extLst>
        </c:ser>
        <c:ser>
          <c:idx val="0"/>
          <c:order val="1"/>
          <c:tx>
            <c:strRef>
              <c:f>'[6]Figur 11'!$A$5</c:f>
              <c:strCache>
                <c:ptCount val="1"/>
                <c:pt idx="0">
                  <c:v>Flickor</c:v>
                </c:pt>
              </c:strCache>
            </c:strRef>
          </c:tx>
          <c:spPr>
            <a:solidFill>
              <a:srgbClr val="BEBC00"/>
            </a:solidFill>
          </c:spPr>
          <c:invertIfNegative val="0"/>
          <c:cat>
            <c:strRef>
              <c:f>'[6]Figur 11'!$B$3:$C$3</c:f>
              <c:strCache>
                <c:ptCount val="2"/>
                <c:pt idx="0">
                  <c:v>Gotland</c:v>
                </c:pt>
                <c:pt idx="1">
                  <c:v>Riket</c:v>
                </c:pt>
              </c:strCache>
            </c:strRef>
          </c:cat>
          <c:val>
            <c:numRef>
              <c:f>'[6]Figur 11'!$B$5:$C$5</c:f>
              <c:numCache>
                <c:formatCode>General</c:formatCode>
                <c:ptCount val="2"/>
                <c:pt idx="0">
                  <c:v>17</c:v>
                </c:pt>
                <c:pt idx="1">
                  <c:v>14</c:v>
                </c:pt>
              </c:numCache>
            </c:numRef>
          </c:val>
          <c:extLst>
            <c:ext xmlns:c16="http://schemas.microsoft.com/office/drawing/2014/chart" uri="{C3380CC4-5D6E-409C-BE32-E72D297353CC}">
              <c16:uniqueId val="{00000001-A6FF-436D-903A-B4B735C03BB3}"/>
            </c:ext>
          </c:extLst>
        </c:ser>
        <c:ser>
          <c:idx val="2"/>
          <c:order val="2"/>
          <c:tx>
            <c:strRef>
              <c:f>'[6]Figur 11'!$A$6</c:f>
              <c:strCache>
                <c:ptCount val="1"/>
                <c:pt idx="0">
                  <c:v>Totalt</c:v>
                </c:pt>
              </c:strCache>
            </c:strRef>
          </c:tx>
          <c:spPr>
            <a:solidFill>
              <a:srgbClr val="F29200"/>
            </a:solidFill>
          </c:spPr>
          <c:invertIfNegative val="0"/>
          <c:cat>
            <c:strRef>
              <c:f>'[6]Figur 11'!$B$3:$C$3</c:f>
              <c:strCache>
                <c:ptCount val="2"/>
                <c:pt idx="0">
                  <c:v>Gotland</c:v>
                </c:pt>
                <c:pt idx="1">
                  <c:v>Riket</c:v>
                </c:pt>
              </c:strCache>
            </c:strRef>
          </c:cat>
          <c:val>
            <c:numRef>
              <c:f>'[6]Figur 11'!$B$6:$C$6</c:f>
              <c:numCache>
                <c:formatCode>General</c:formatCode>
                <c:ptCount val="2"/>
                <c:pt idx="0">
                  <c:v>16</c:v>
                </c:pt>
                <c:pt idx="1">
                  <c:v>14</c:v>
                </c:pt>
              </c:numCache>
            </c:numRef>
          </c:val>
          <c:extLst>
            <c:ext xmlns:c16="http://schemas.microsoft.com/office/drawing/2014/chart" uri="{C3380CC4-5D6E-409C-BE32-E72D297353CC}">
              <c16:uniqueId val="{00000002-A6FF-436D-903A-B4B735C03BB3}"/>
            </c:ext>
          </c:extLst>
        </c:ser>
        <c:dLbls>
          <c:showLegendKey val="0"/>
          <c:showVal val="0"/>
          <c:showCatName val="0"/>
          <c:showSerName val="0"/>
          <c:showPercent val="0"/>
          <c:showBubbleSize val="0"/>
        </c:dLbls>
        <c:gapWidth val="150"/>
        <c:axId val="343690504"/>
        <c:axId val="434759312"/>
      </c:barChart>
      <c:catAx>
        <c:axId val="343690504"/>
        <c:scaling>
          <c:orientation val="minMax"/>
        </c:scaling>
        <c:delete val="0"/>
        <c:axPos val="b"/>
        <c:numFmt formatCode="General" sourceLinked="1"/>
        <c:majorTickMark val="none"/>
        <c:minorTickMark val="none"/>
        <c:tickLblPos val="nextTo"/>
        <c:txPr>
          <a:bodyPr rot="0" vert="horz"/>
          <a:lstStyle/>
          <a:p>
            <a:pPr>
              <a:defRPr sz="900">
                <a:latin typeface="Gill Sans MT" panose="020B0502020104020203" pitchFamily="34" charset="0"/>
                <a:cs typeface="Arial" pitchFamily="34" charset="0"/>
              </a:defRPr>
            </a:pPr>
            <a:endParaRPr lang="sv-SE"/>
          </a:p>
        </c:txPr>
        <c:crossAx val="434759312"/>
        <c:crosses val="autoZero"/>
        <c:auto val="1"/>
        <c:lblAlgn val="ctr"/>
        <c:lblOffset val="100"/>
        <c:noMultiLvlLbl val="0"/>
      </c:catAx>
      <c:valAx>
        <c:axId val="434759312"/>
        <c:scaling>
          <c:orientation val="minMax"/>
          <c:max val="40"/>
          <c:min val="0"/>
        </c:scaling>
        <c:delete val="0"/>
        <c:axPos val="l"/>
        <c:majorGridlines>
          <c:spPr>
            <a:ln>
              <a:noFill/>
            </a:ln>
          </c:spPr>
        </c:majorGridlines>
        <c:numFmt formatCode="General" sourceLinked="0"/>
        <c:majorTickMark val="out"/>
        <c:minorTickMark val="none"/>
        <c:tickLblPos val="nextTo"/>
        <c:spPr>
          <a:ln/>
        </c:spPr>
        <c:txPr>
          <a:bodyPr/>
          <a:lstStyle/>
          <a:p>
            <a:pPr>
              <a:defRPr sz="900">
                <a:latin typeface="Gill Sans MT" panose="020B0502020104020203" pitchFamily="34" charset="0"/>
                <a:cs typeface="Arial" pitchFamily="34" charset="0"/>
              </a:defRPr>
            </a:pPr>
            <a:endParaRPr lang="sv-SE"/>
          </a:p>
        </c:txPr>
        <c:crossAx val="343690504"/>
        <c:crosses val="autoZero"/>
        <c:crossBetween val="between"/>
        <c:majorUnit val="10"/>
      </c:valAx>
      <c:spPr>
        <a:ln>
          <a:noFill/>
        </a:ln>
      </c:spPr>
    </c:plotArea>
    <c:legend>
      <c:legendPos val="r"/>
      <c:layout>
        <c:manualLayout>
          <c:xMode val="edge"/>
          <c:yMode val="edge"/>
          <c:x val="0.19342293420219028"/>
          <c:y val="3.1200828772014258E-2"/>
          <c:w val="0.62550366549008962"/>
          <c:h val="0.18335473105999459"/>
        </c:manualLayout>
      </c:layout>
      <c:overlay val="0"/>
      <c:txPr>
        <a:bodyPr/>
        <a:lstStyle/>
        <a:p>
          <a:pPr>
            <a:defRPr sz="900">
              <a:latin typeface="Gill Sans MT" panose="020B0502020104020203" pitchFamily="34" charset="0"/>
              <a:cs typeface="Arial" panose="020B0604020202020204" pitchFamily="34" charset="0"/>
            </a:defRPr>
          </a:pPr>
          <a:endParaRPr lang="sv-SE"/>
        </a:p>
      </c:txPr>
    </c:legend>
    <c:plotVisOnly val="1"/>
    <c:dispBlanksAs val="gap"/>
    <c:showDLblsOverMax val="0"/>
  </c:chart>
  <c:spPr>
    <a:ln>
      <a:noFill/>
    </a:ln>
  </c:spPr>
  <c:printSettings>
    <c:headerFooter/>
    <c:pageMargins b="0.75000000000001399" l="0.70000000000000095" r="0.70000000000000095" t="0.75000000000001399"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'39Butv'!$B$6</c:f>
              <c:strCache>
                <c:ptCount val="1"/>
                <c:pt idx="0">
                  <c:v>Flickor Gotland</c:v>
                </c:pt>
              </c:strCache>
            </c:strRef>
          </c:tx>
          <c:spPr>
            <a:ln>
              <a:solidFill>
                <a:schemeClr val="accent3">
                  <a:lumMod val="75000"/>
                </a:schemeClr>
              </a:solidFill>
            </a:ln>
          </c:spPr>
          <c:marker>
            <c:symbol val="triangle"/>
            <c:size val="7"/>
            <c:spPr>
              <a:solidFill>
                <a:schemeClr val="accent3">
                  <a:lumMod val="75000"/>
                </a:schemeClr>
              </a:solidFill>
              <a:ln>
                <a:noFill/>
              </a:ln>
            </c:spPr>
          </c:marker>
          <c:cat>
            <c:numRef>
              <c:f>'39Butv'!$C$5:$G$5</c:f>
              <c:numCache>
                <c:formatCode>General</c:formatCode>
                <c:ptCount val="5"/>
                <c:pt idx="0">
                  <c:v>2016</c:v>
                </c:pt>
                <c:pt idx="1">
                  <c:v>2018</c:v>
                </c:pt>
                <c:pt idx="2">
                  <c:v>2020</c:v>
                </c:pt>
                <c:pt idx="3">
                  <c:v>2020</c:v>
                </c:pt>
                <c:pt idx="4">
                  <c:v>2023</c:v>
                </c:pt>
              </c:numCache>
            </c:numRef>
          </c:cat>
          <c:val>
            <c:numRef>
              <c:f>'39Butv'!$C$6:$G$6</c:f>
              <c:numCache>
                <c:formatCode>0</c:formatCode>
                <c:ptCount val="5"/>
                <c:pt idx="0">
                  <c:v>18</c:v>
                </c:pt>
                <c:pt idx="1">
                  <c:v>13</c:v>
                </c:pt>
                <c:pt idx="2">
                  <c:v>13</c:v>
                </c:pt>
                <c:pt idx="3">
                  <c:v>13</c:v>
                </c:pt>
                <c:pt idx="4">
                  <c:v>17</c:v>
                </c:pt>
              </c:numCache>
            </c:numRef>
          </c:val>
          <c:smooth val="0"/>
          <c:extLst>
            <c:ext xmlns:c16="http://schemas.microsoft.com/office/drawing/2014/chart" uri="{C3380CC4-5D6E-409C-BE32-E72D297353CC}">
              <c16:uniqueId val="{00000000-84AB-4857-B67A-2C2A0A866367}"/>
            </c:ext>
          </c:extLst>
        </c:ser>
        <c:ser>
          <c:idx val="1"/>
          <c:order val="1"/>
          <c:tx>
            <c:strRef>
              <c:f>'39Butv'!$B$7</c:f>
              <c:strCache>
                <c:ptCount val="1"/>
                <c:pt idx="0">
                  <c:v>Flickor Riket</c:v>
                </c:pt>
              </c:strCache>
            </c:strRef>
          </c:tx>
          <c:spPr>
            <a:ln>
              <a:solidFill>
                <a:schemeClr val="accent3">
                  <a:lumMod val="60000"/>
                  <a:lumOff val="40000"/>
                </a:schemeClr>
              </a:solidFill>
            </a:ln>
          </c:spPr>
          <c:marker>
            <c:symbol val="circle"/>
            <c:size val="7"/>
            <c:spPr>
              <a:solidFill>
                <a:schemeClr val="accent3">
                  <a:lumMod val="60000"/>
                  <a:lumOff val="40000"/>
                </a:schemeClr>
              </a:solidFill>
              <a:ln>
                <a:noFill/>
              </a:ln>
            </c:spPr>
          </c:marker>
          <c:cat>
            <c:numRef>
              <c:f>'39Butv'!$C$5:$G$5</c:f>
              <c:numCache>
                <c:formatCode>General</c:formatCode>
                <c:ptCount val="5"/>
                <c:pt idx="0">
                  <c:v>2016</c:v>
                </c:pt>
                <c:pt idx="1">
                  <c:v>2018</c:v>
                </c:pt>
                <c:pt idx="2">
                  <c:v>2020</c:v>
                </c:pt>
                <c:pt idx="3">
                  <c:v>2020</c:v>
                </c:pt>
                <c:pt idx="4">
                  <c:v>2023</c:v>
                </c:pt>
              </c:numCache>
            </c:numRef>
          </c:cat>
          <c:val>
            <c:numRef>
              <c:f>'39Butv'!$C$7:$G$7</c:f>
              <c:numCache>
                <c:formatCode>0</c:formatCode>
                <c:ptCount val="5"/>
                <c:pt idx="0">
                  <c:v>13</c:v>
                </c:pt>
                <c:pt idx="1">
                  <c:v>12</c:v>
                </c:pt>
                <c:pt idx="2">
                  <c:v>9</c:v>
                </c:pt>
                <c:pt idx="3">
                  <c:v>9</c:v>
                </c:pt>
                <c:pt idx="4">
                  <c:v>14</c:v>
                </c:pt>
              </c:numCache>
            </c:numRef>
          </c:val>
          <c:smooth val="0"/>
          <c:extLst>
            <c:ext xmlns:c16="http://schemas.microsoft.com/office/drawing/2014/chart" uri="{C3380CC4-5D6E-409C-BE32-E72D297353CC}">
              <c16:uniqueId val="{00000001-84AB-4857-B67A-2C2A0A866367}"/>
            </c:ext>
          </c:extLst>
        </c:ser>
        <c:ser>
          <c:idx val="2"/>
          <c:order val="2"/>
          <c:tx>
            <c:strRef>
              <c:f>'39Butv'!$B$8</c:f>
              <c:strCache>
                <c:ptCount val="1"/>
                <c:pt idx="0">
                  <c:v>Pojkar Gotland</c:v>
                </c:pt>
              </c:strCache>
            </c:strRef>
          </c:tx>
          <c:spPr>
            <a:ln>
              <a:solidFill>
                <a:schemeClr val="accent6">
                  <a:lumMod val="75000"/>
                </a:schemeClr>
              </a:solidFill>
            </a:ln>
          </c:spPr>
          <c:marker>
            <c:symbol val="square"/>
            <c:size val="7"/>
            <c:spPr>
              <a:solidFill>
                <a:schemeClr val="accent6">
                  <a:lumMod val="75000"/>
                </a:schemeClr>
              </a:solidFill>
              <a:ln>
                <a:noFill/>
              </a:ln>
            </c:spPr>
          </c:marker>
          <c:cat>
            <c:numRef>
              <c:f>'39Butv'!$C$5:$G$5</c:f>
              <c:numCache>
                <c:formatCode>General</c:formatCode>
                <c:ptCount val="5"/>
                <c:pt idx="0">
                  <c:v>2016</c:v>
                </c:pt>
                <c:pt idx="1">
                  <c:v>2018</c:v>
                </c:pt>
                <c:pt idx="2">
                  <c:v>2020</c:v>
                </c:pt>
                <c:pt idx="3">
                  <c:v>2020</c:v>
                </c:pt>
                <c:pt idx="4">
                  <c:v>2023</c:v>
                </c:pt>
              </c:numCache>
            </c:numRef>
          </c:cat>
          <c:val>
            <c:numRef>
              <c:f>'39Butv'!$C$8:$G$8</c:f>
              <c:numCache>
                <c:formatCode>0</c:formatCode>
                <c:ptCount val="5"/>
                <c:pt idx="0">
                  <c:v>17</c:v>
                </c:pt>
                <c:pt idx="1">
                  <c:v>17</c:v>
                </c:pt>
                <c:pt idx="2">
                  <c:v>24</c:v>
                </c:pt>
                <c:pt idx="3">
                  <c:v>24</c:v>
                </c:pt>
                <c:pt idx="4">
                  <c:v>15</c:v>
                </c:pt>
              </c:numCache>
            </c:numRef>
          </c:val>
          <c:smooth val="0"/>
          <c:extLst>
            <c:ext xmlns:c16="http://schemas.microsoft.com/office/drawing/2014/chart" uri="{C3380CC4-5D6E-409C-BE32-E72D297353CC}">
              <c16:uniqueId val="{00000002-84AB-4857-B67A-2C2A0A866367}"/>
            </c:ext>
          </c:extLst>
        </c:ser>
        <c:ser>
          <c:idx val="3"/>
          <c:order val="3"/>
          <c:tx>
            <c:strRef>
              <c:f>'39Butv'!$B$9</c:f>
              <c:strCache>
                <c:ptCount val="1"/>
                <c:pt idx="0">
                  <c:v>Pojkar Riket</c:v>
                </c:pt>
              </c:strCache>
            </c:strRef>
          </c:tx>
          <c:spPr>
            <a:ln>
              <a:solidFill>
                <a:schemeClr val="accent6">
                  <a:lumMod val="60000"/>
                  <a:lumOff val="40000"/>
                </a:schemeClr>
              </a:solidFill>
            </a:ln>
          </c:spPr>
          <c:marker>
            <c:spPr>
              <a:ln>
                <a:solidFill>
                  <a:schemeClr val="accent6">
                    <a:lumMod val="60000"/>
                    <a:lumOff val="40000"/>
                  </a:schemeClr>
                </a:solidFill>
              </a:ln>
            </c:spPr>
          </c:marker>
          <c:cat>
            <c:numRef>
              <c:f>'39Butv'!$C$5:$G$5</c:f>
              <c:numCache>
                <c:formatCode>General</c:formatCode>
                <c:ptCount val="5"/>
                <c:pt idx="0">
                  <c:v>2016</c:v>
                </c:pt>
                <c:pt idx="1">
                  <c:v>2018</c:v>
                </c:pt>
                <c:pt idx="2">
                  <c:v>2020</c:v>
                </c:pt>
                <c:pt idx="3">
                  <c:v>2020</c:v>
                </c:pt>
                <c:pt idx="4">
                  <c:v>2023</c:v>
                </c:pt>
              </c:numCache>
            </c:numRef>
          </c:cat>
          <c:val>
            <c:numRef>
              <c:f>'39Butv'!$C$9:$G$9</c:f>
              <c:numCache>
                <c:formatCode>0</c:formatCode>
                <c:ptCount val="5"/>
                <c:pt idx="0">
                  <c:v>13</c:v>
                </c:pt>
                <c:pt idx="1">
                  <c:v>13</c:v>
                </c:pt>
                <c:pt idx="2">
                  <c:v>13</c:v>
                </c:pt>
                <c:pt idx="3">
                  <c:v>13</c:v>
                </c:pt>
                <c:pt idx="4">
                  <c:v>14</c:v>
                </c:pt>
              </c:numCache>
            </c:numRef>
          </c:val>
          <c:smooth val="0"/>
          <c:extLst>
            <c:ext xmlns:c16="http://schemas.microsoft.com/office/drawing/2014/chart" uri="{C3380CC4-5D6E-409C-BE32-E72D297353CC}">
              <c16:uniqueId val="{00000003-84AB-4857-B67A-2C2A0A866367}"/>
            </c:ext>
          </c:extLst>
        </c:ser>
        <c:dLbls>
          <c:showLegendKey val="0"/>
          <c:showVal val="0"/>
          <c:showCatName val="0"/>
          <c:showSerName val="0"/>
          <c:showPercent val="0"/>
          <c:showBubbleSize val="0"/>
        </c:dLbls>
        <c:marker val="1"/>
        <c:smooth val="0"/>
        <c:axId val="201398528"/>
        <c:axId val="201408512"/>
      </c:lineChart>
      <c:catAx>
        <c:axId val="201398528"/>
        <c:scaling>
          <c:orientation val="minMax"/>
        </c:scaling>
        <c:delete val="0"/>
        <c:axPos val="b"/>
        <c:numFmt formatCode="General" sourceLinked="1"/>
        <c:majorTickMark val="out"/>
        <c:minorTickMark val="none"/>
        <c:tickLblPos val="nextTo"/>
        <c:crossAx val="201408512"/>
        <c:crosses val="autoZero"/>
        <c:auto val="1"/>
        <c:lblAlgn val="ctr"/>
        <c:lblOffset val="100"/>
        <c:noMultiLvlLbl val="0"/>
      </c:catAx>
      <c:valAx>
        <c:axId val="201408512"/>
        <c:scaling>
          <c:orientation val="minMax"/>
          <c:max val="50"/>
        </c:scaling>
        <c:delete val="0"/>
        <c:axPos val="l"/>
        <c:majorGridlines/>
        <c:numFmt formatCode="0" sourceLinked="1"/>
        <c:majorTickMark val="out"/>
        <c:minorTickMark val="none"/>
        <c:tickLblPos val="nextTo"/>
        <c:crossAx val="201398528"/>
        <c:crosses val="autoZero"/>
        <c:crossBetween val="between"/>
      </c:valAx>
      <c:dTable>
        <c:showHorzBorder val="1"/>
        <c:showVertBorder val="1"/>
        <c:showOutline val="1"/>
        <c:showKeys val="0"/>
      </c:dTable>
    </c:plotArea>
    <c:legend>
      <c:legendPos val="r"/>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315278771971"/>
          <c:y val="7.4548702245552628E-2"/>
          <c:w val="0.75860685596118671"/>
          <c:h val="0.80947142023913676"/>
        </c:manualLayout>
      </c:layout>
      <c:barChart>
        <c:barDir val="col"/>
        <c:grouping val="clustered"/>
        <c:varyColors val="0"/>
        <c:ser>
          <c:idx val="0"/>
          <c:order val="0"/>
          <c:spPr>
            <a:solidFill>
              <a:schemeClr val="tx1"/>
            </a:solidFill>
          </c:spPr>
          <c:invertIfNegative val="0"/>
          <c:dPt>
            <c:idx val="0"/>
            <c:invertIfNegative val="0"/>
            <c:bubble3D val="0"/>
            <c:extLst>
              <c:ext xmlns:c16="http://schemas.microsoft.com/office/drawing/2014/chart" uri="{C3380CC4-5D6E-409C-BE32-E72D297353CC}">
                <c16:uniqueId val="{00000001-FFB7-4F20-8AF2-4B786262D816}"/>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FFB7-4F20-8AF2-4B786262D816}"/>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8-A875-4CF9-B781-CD99FC0E9103}"/>
              </c:ext>
            </c:extLst>
          </c:dPt>
          <c:cat>
            <c:strRef>
              <c:f>'2'!$B$7:$B$9</c:f>
              <c:strCache>
                <c:ptCount val="3"/>
                <c:pt idx="0">
                  <c:v>Totalt</c:v>
                </c:pt>
                <c:pt idx="1">
                  <c:v>Kvinnor </c:v>
                </c:pt>
                <c:pt idx="2">
                  <c:v>Män</c:v>
                </c:pt>
              </c:strCache>
            </c:strRef>
          </c:cat>
          <c:val>
            <c:numRef>
              <c:f>'2'!$C$7:$C$9</c:f>
              <c:numCache>
                <c:formatCode>General</c:formatCode>
                <c:ptCount val="3"/>
                <c:pt idx="0">
                  <c:v>10</c:v>
                </c:pt>
                <c:pt idx="1">
                  <c:v>9</c:v>
                </c:pt>
                <c:pt idx="2" formatCode="0">
                  <c:v>11</c:v>
                </c:pt>
              </c:numCache>
            </c:numRef>
          </c:val>
          <c:extLst>
            <c:ext xmlns:c16="http://schemas.microsoft.com/office/drawing/2014/chart" uri="{C3380CC4-5D6E-409C-BE32-E72D297353CC}">
              <c16:uniqueId val="{00000004-FFB7-4F20-8AF2-4B786262D816}"/>
            </c:ext>
          </c:extLst>
        </c:ser>
        <c:dLbls>
          <c:showLegendKey val="0"/>
          <c:showVal val="0"/>
          <c:showCatName val="0"/>
          <c:showSerName val="0"/>
          <c:showPercent val="0"/>
          <c:showBubbleSize val="0"/>
        </c:dLbls>
        <c:gapWidth val="150"/>
        <c:axId val="150422656"/>
        <c:axId val="150424192"/>
      </c:barChart>
      <c:catAx>
        <c:axId val="150422656"/>
        <c:scaling>
          <c:orientation val="minMax"/>
        </c:scaling>
        <c:delete val="0"/>
        <c:axPos val="b"/>
        <c:numFmt formatCode="General" sourceLinked="0"/>
        <c:majorTickMark val="out"/>
        <c:minorTickMark val="none"/>
        <c:tickLblPos val="nextTo"/>
        <c:crossAx val="150424192"/>
        <c:crosses val="autoZero"/>
        <c:auto val="1"/>
        <c:lblAlgn val="ctr"/>
        <c:lblOffset val="100"/>
        <c:noMultiLvlLbl val="0"/>
      </c:catAx>
      <c:valAx>
        <c:axId val="150424192"/>
        <c:scaling>
          <c:orientation val="minMax"/>
          <c:max val="50"/>
        </c:scaling>
        <c:delete val="0"/>
        <c:axPos val="l"/>
        <c:majorGridlines/>
        <c:title>
          <c:tx>
            <c:rich>
              <a:bodyPr rot="-5400000" vert="horz"/>
              <a:lstStyle/>
              <a:p>
                <a:pPr>
                  <a:defRPr/>
                </a:pPr>
                <a:r>
                  <a:rPr lang="en-US"/>
                  <a:t>Andel i %</a:t>
                </a:r>
              </a:p>
            </c:rich>
          </c:tx>
          <c:overlay val="0"/>
        </c:title>
        <c:numFmt formatCode="General" sourceLinked="1"/>
        <c:majorTickMark val="out"/>
        <c:minorTickMark val="none"/>
        <c:tickLblPos val="nextTo"/>
        <c:crossAx val="150422656"/>
        <c:crosses val="autoZero"/>
        <c:crossBetween val="between"/>
        <c:majorUnit val="10"/>
      </c:valAx>
    </c:plotArea>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549670816288057"/>
          <c:y val="4.6551429851456834E-2"/>
          <c:w val="0.78353494919279165"/>
          <c:h val="0.84841022519017362"/>
        </c:manualLayout>
      </c:layout>
      <c:barChart>
        <c:barDir val="col"/>
        <c:grouping val="clustered"/>
        <c:varyColors val="0"/>
        <c:ser>
          <c:idx val="0"/>
          <c:order val="0"/>
          <c:invertIfNegative val="0"/>
          <c:dPt>
            <c:idx val="0"/>
            <c:invertIfNegative val="0"/>
            <c:bubble3D val="0"/>
            <c:spPr>
              <a:solidFill>
                <a:schemeClr val="tx1"/>
              </a:solidFill>
            </c:spPr>
            <c:extLst>
              <c:ext xmlns:c16="http://schemas.microsoft.com/office/drawing/2014/chart" uri="{C3380CC4-5D6E-409C-BE32-E72D297353CC}">
                <c16:uniqueId val="{00000001-F8F4-43F3-9513-ED399671E351}"/>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F8F4-43F3-9513-ED399671E351}"/>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6-5529-4F58-A40A-7D6C381DB70F}"/>
              </c:ext>
            </c:extLst>
          </c:dPt>
          <c:cat>
            <c:strRef>
              <c:f>'40'!$B$7:$B$9</c:f>
              <c:strCache>
                <c:ptCount val="3"/>
                <c:pt idx="0">
                  <c:v>Totalt</c:v>
                </c:pt>
                <c:pt idx="1">
                  <c:v>Kvinnor</c:v>
                </c:pt>
                <c:pt idx="2">
                  <c:v>Män</c:v>
                </c:pt>
              </c:strCache>
            </c:strRef>
          </c:cat>
          <c:val>
            <c:numRef>
              <c:f>'40'!$C$7:$C$9</c:f>
              <c:numCache>
                <c:formatCode>General</c:formatCode>
                <c:ptCount val="3"/>
                <c:pt idx="0" formatCode="0">
                  <c:v>16</c:v>
                </c:pt>
                <c:pt idx="1">
                  <c:v>12</c:v>
                </c:pt>
                <c:pt idx="2" formatCode="0">
                  <c:v>19</c:v>
                </c:pt>
              </c:numCache>
            </c:numRef>
          </c:val>
          <c:extLst>
            <c:ext xmlns:c16="http://schemas.microsoft.com/office/drawing/2014/chart" uri="{C3380CC4-5D6E-409C-BE32-E72D297353CC}">
              <c16:uniqueId val="{00000004-F8F4-43F3-9513-ED399671E351}"/>
            </c:ext>
          </c:extLst>
        </c:ser>
        <c:dLbls>
          <c:showLegendKey val="0"/>
          <c:showVal val="0"/>
          <c:showCatName val="0"/>
          <c:showSerName val="0"/>
          <c:showPercent val="0"/>
          <c:showBubbleSize val="0"/>
        </c:dLbls>
        <c:gapWidth val="150"/>
        <c:axId val="202941184"/>
        <c:axId val="202942720"/>
      </c:barChart>
      <c:catAx>
        <c:axId val="202941184"/>
        <c:scaling>
          <c:orientation val="minMax"/>
        </c:scaling>
        <c:delete val="0"/>
        <c:axPos val="b"/>
        <c:numFmt formatCode="General" sourceLinked="0"/>
        <c:majorTickMark val="out"/>
        <c:minorTickMark val="none"/>
        <c:tickLblPos val="nextTo"/>
        <c:crossAx val="202942720"/>
        <c:crosses val="autoZero"/>
        <c:auto val="1"/>
        <c:lblAlgn val="ctr"/>
        <c:lblOffset val="100"/>
        <c:noMultiLvlLbl val="0"/>
      </c:catAx>
      <c:valAx>
        <c:axId val="202942720"/>
        <c:scaling>
          <c:orientation val="minMax"/>
          <c:max val="50"/>
          <c:min val="0"/>
        </c:scaling>
        <c:delete val="0"/>
        <c:axPos val="l"/>
        <c:majorGridlines/>
        <c:title>
          <c:tx>
            <c:rich>
              <a:bodyPr rot="-5400000" vert="horz"/>
              <a:lstStyle/>
              <a:p>
                <a:pPr>
                  <a:defRPr/>
                </a:pPr>
                <a:r>
                  <a:rPr lang="en-US"/>
                  <a:t>Andel i %</a:t>
                </a:r>
              </a:p>
            </c:rich>
          </c:tx>
          <c:overlay val="0"/>
        </c:title>
        <c:numFmt formatCode="0" sourceLinked="1"/>
        <c:majorTickMark val="out"/>
        <c:minorTickMark val="none"/>
        <c:tickLblPos val="nextTo"/>
        <c:crossAx val="202941184"/>
        <c:crosses val="autoZero"/>
        <c:crossBetween val="between"/>
        <c:majorUnit val="10"/>
        <c:minorUnit val="4.0000000000000022E-2"/>
      </c:valAx>
    </c:plotArea>
    <c:plotVisOnly val="1"/>
    <c:dispBlanksAs val="gap"/>
    <c:showDLblsOverMax val="0"/>
  </c:chart>
  <c:printSettings>
    <c:headerFooter/>
    <c:pageMargins b="0.75000000000001066" l="0.70000000000000062" r="0.70000000000000062" t="0.75000000000001066"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97193078438944"/>
          <c:y val="9.4106891990981767E-2"/>
          <c:w val="0.71125033077798516"/>
          <c:h val="0.57792863359444335"/>
        </c:manualLayout>
      </c:layout>
      <c:lineChart>
        <c:grouping val="standard"/>
        <c:varyColors val="0"/>
        <c:ser>
          <c:idx val="0"/>
          <c:order val="0"/>
          <c:tx>
            <c:strRef>
              <c:f>'41utv'!$B$6</c:f>
              <c:strCache>
                <c:ptCount val="1"/>
                <c:pt idx="0">
                  <c:v>Flickor Gotland</c:v>
                </c:pt>
              </c:strCache>
            </c:strRef>
          </c:tx>
          <c:spPr>
            <a:ln>
              <a:solidFill>
                <a:schemeClr val="accent3">
                  <a:lumMod val="75000"/>
                </a:schemeClr>
              </a:solidFill>
            </a:ln>
          </c:spPr>
          <c:marker>
            <c:symbol val="triangle"/>
            <c:size val="7"/>
            <c:spPr>
              <a:solidFill>
                <a:schemeClr val="accent3">
                  <a:lumMod val="75000"/>
                </a:schemeClr>
              </a:solidFill>
              <a:ln>
                <a:noFill/>
              </a:ln>
            </c:spPr>
          </c:marker>
          <c:cat>
            <c:numRef>
              <c:f>'41utv'!$C$5:$O$5</c:f>
              <c:numCache>
                <c:formatCode>General</c:formatCode>
                <c:ptCount val="13"/>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2023</c:v>
                </c:pt>
              </c:numCache>
            </c:numRef>
          </c:cat>
          <c:val>
            <c:numRef>
              <c:f>'41utv'!$C$6:$O$6</c:f>
              <c:numCache>
                <c:formatCode>General</c:formatCode>
                <c:ptCount val="13"/>
                <c:pt idx="0">
                  <c:v>68</c:v>
                </c:pt>
                <c:pt idx="1">
                  <c:v>74</c:v>
                </c:pt>
                <c:pt idx="2">
                  <c:v>76</c:v>
                </c:pt>
                <c:pt idx="3">
                  <c:v>62</c:v>
                </c:pt>
                <c:pt idx="4">
                  <c:v>68</c:v>
                </c:pt>
                <c:pt idx="5">
                  <c:v>59</c:v>
                </c:pt>
                <c:pt idx="6">
                  <c:v>71</c:v>
                </c:pt>
                <c:pt idx="7">
                  <c:v>63</c:v>
                </c:pt>
                <c:pt idx="8">
                  <c:v>57</c:v>
                </c:pt>
                <c:pt idx="9">
                  <c:v>52</c:v>
                </c:pt>
                <c:pt idx="10">
                  <c:v>44</c:v>
                </c:pt>
                <c:pt idx="11">
                  <c:v>43</c:v>
                </c:pt>
                <c:pt idx="12">
                  <c:v>50</c:v>
                </c:pt>
              </c:numCache>
            </c:numRef>
          </c:val>
          <c:smooth val="0"/>
          <c:extLst>
            <c:ext xmlns:c16="http://schemas.microsoft.com/office/drawing/2014/chart" uri="{C3380CC4-5D6E-409C-BE32-E72D297353CC}">
              <c16:uniqueId val="{00000000-0D81-4FBD-9351-0AD986E23B26}"/>
            </c:ext>
          </c:extLst>
        </c:ser>
        <c:ser>
          <c:idx val="1"/>
          <c:order val="1"/>
          <c:tx>
            <c:strRef>
              <c:f>'41utv'!$B$7</c:f>
              <c:strCache>
                <c:ptCount val="1"/>
                <c:pt idx="0">
                  <c:v>Flickor Riket</c:v>
                </c:pt>
              </c:strCache>
            </c:strRef>
          </c:tx>
          <c:spPr>
            <a:ln>
              <a:solidFill>
                <a:schemeClr val="accent3">
                  <a:lumMod val="60000"/>
                  <a:lumOff val="40000"/>
                </a:schemeClr>
              </a:solidFill>
            </a:ln>
          </c:spPr>
          <c:marker>
            <c:symbol val="circle"/>
            <c:size val="7"/>
            <c:spPr>
              <a:solidFill>
                <a:schemeClr val="accent3">
                  <a:lumMod val="60000"/>
                  <a:lumOff val="40000"/>
                </a:schemeClr>
              </a:solidFill>
              <a:ln>
                <a:noFill/>
              </a:ln>
            </c:spPr>
          </c:marker>
          <c:cat>
            <c:numRef>
              <c:f>'41utv'!$C$5:$O$5</c:f>
              <c:numCache>
                <c:formatCode>General</c:formatCode>
                <c:ptCount val="13"/>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2023</c:v>
                </c:pt>
              </c:numCache>
            </c:numRef>
          </c:cat>
          <c:val>
            <c:numRef>
              <c:f>'41utv'!$C$7:$O$7</c:f>
              <c:numCache>
                <c:formatCode>General</c:formatCode>
                <c:ptCount val="13"/>
                <c:pt idx="0">
                  <c:v>80</c:v>
                </c:pt>
                <c:pt idx="1">
                  <c:v>79</c:v>
                </c:pt>
                <c:pt idx="2">
                  <c:v>75</c:v>
                </c:pt>
                <c:pt idx="3">
                  <c:v>73</c:v>
                </c:pt>
                <c:pt idx="4">
                  <c:v>66</c:v>
                </c:pt>
                <c:pt idx="5">
                  <c:v>66</c:v>
                </c:pt>
                <c:pt idx="6">
                  <c:v>65</c:v>
                </c:pt>
                <c:pt idx="7">
                  <c:v>55</c:v>
                </c:pt>
                <c:pt idx="8">
                  <c:v>50</c:v>
                </c:pt>
                <c:pt idx="9">
                  <c:v>44</c:v>
                </c:pt>
                <c:pt idx="10">
                  <c:v>43</c:v>
                </c:pt>
                <c:pt idx="11">
                  <c:v>48</c:v>
                </c:pt>
                <c:pt idx="12">
                  <c:v>43</c:v>
                </c:pt>
              </c:numCache>
            </c:numRef>
          </c:val>
          <c:smooth val="0"/>
          <c:extLst>
            <c:ext xmlns:c16="http://schemas.microsoft.com/office/drawing/2014/chart" uri="{C3380CC4-5D6E-409C-BE32-E72D297353CC}">
              <c16:uniqueId val="{00000001-0D81-4FBD-9351-0AD986E23B26}"/>
            </c:ext>
          </c:extLst>
        </c:ser>
        <c:ser>
          <c:idx val="2"/>
          <c:order val="2"/>
          <c:tx>
            <c:strRef>
              <c:f>'41utv'!$B$8</c:f>
              <c:strCache>
                <c:ptCount val="1"/>
                <c:pt idx="0">
                  <c:v>Pojkar Gotland</c:v>
                </c:pt>
              </c:strCache>
            </c:strRef>
          </c:tx>
          <c:spPr>
            <a:ln>
              <a:solidFill>
                <a:schemeClr val="accent6">
                  <a:lumMod val="75000"/>
                </a:schemeClr>
              </a:solidFill>
            </a:ln>
          </c:spPr>
          <c:marker>
            <c:symbol val="square"/>
            <c:size val="7"/>
            <c:spPr>
              <a:solidFill>
                <a:schemeClr val="accent6">
                  <a:lumMod val="75000"/>
                </a:schemeClr>
              </a:solidFill>
              <a:ln>
                <a:noFill/>
              </a:ln>
            </c:spPr>
          </c:marker>
          <c:cat>
            <c:numRef>
              <c:f>'41utv'!$C$5:$O$5</c:f>
              <c:numCache>
                <c:formatCode>General</c:formatCode>
                <c:ptCount val="13"/>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2023</c:v>
                </c:pt>
              </c:numCache>
            </c:numRef>
          </c:cat>
          <c:val>
            <c:numRef>
              <c:f>'41utv'!$C$8:$O$8</c:f>
              <c:numCache>
                <c:formatCode>General</c:formatCode>
                <c:ptCount val="13"/>
                <c:pt idx="0">
                  <c:v>72</c:v>
                </c:pt>
                <c:pt idx="1">
                  <c:v>75</c:v>
                </c:pt>
                <c:pt idx="2">
                  <c:v>72</c:v>
                </c:pt>
                <c:pt idx="3">
                  <c:v>58</c:v>
                </c:pt>
                <c:pt idx="4">
                  <c:v>55</c:v>
                </c:pt>
                <c:pt idx="5">
                  <c:v>57</c:v>
                </c:pt>
                <c:pt idx="6">
                  <c:v>62</c:v>
                </c:pt>
                <c:pt idx="7">
                  <c:v>57</c:v>
                </c:pt>
                <c:pt idx="8">
                  <c:v>46</c:v>
                </c:pt>
                <c:pt idx="9">
                  <c:v>43</c:v>
                </c:pt>
                <c:pt idx="10">
                  <c:v>42</c:v>
                </c:pt>
                <c:pt idx="11">
                  <c:v>39</c:v>
                </c:pt>
                <c:pt idx="12">
                  <c:v>41</c:v>
                </c:pt>
              </c:numCache>
            </c:numRef>
          </c:val>
          <c:smooth val="0"/>
          <c:extLst>
            <c:ext xmlns:c16="http://schemas.microsoft.com/office/drawing/2014/chart" uri="{C3380CC4-5D6E-409C-BE32-E72D297353CC}">
              <c16:uniqueId val="{00000002-0D81-4FBD-9351-0AD986E23B26}"/>
            </c:ext>
          </c:extLst>
        </c:ser>
        <c:ser>
          <c:idx val="3"/>
          <c:order val="3"/>
          <c:tx>
            <c:strRef>
              <c:f>'41utv'!$B$9</c:f>
              <c:strCache>
                <c:ptCount val="1"/>
                <c:pt idx="0">
                  <c:v>Pojkar Riket</c:v>
                </c:pt>
              </c:strCache>
            </c:strRef>
          </c:tx>
          <c:spPr>
            <a:ln>
              <a:solidFill>
                <a:schemeClr val="accent6">
                  <a:lumMod val="60000"/>
                  <a:lumOff val="40000"/>
                </a:schemeClr>
              </a:solidFill>
            </a:ln>
          </c:spPr>
          <c:marker>
            <c:symbol val="x"/>
            <c:size val="7"/>
            <c:spPr>
              <a:noFill/>
              <a:ln>
                <a:solidFill>
                  <a:srgbClr val="F79646">
                    <a:lumMod val="60000"/>
                    <a:lumOff val="40000"/>
                  </a:srgbClr>
                </a:solidFill>
              </a:ln>
            </c:spPr>
          </c:marker>
          <c:cat>
            <c:numRef>
              <c:f>'41utv'!$C$5:$O$5</c:f>
              <c:numCache>
                <c:formatCode>General</c:formatCode>
                <c:ptCount val="13"/>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2023</c:v>
                </c:pt>
              </c:numCache>
            </c:numRef>
          </c:cat>
          <c:val>
            <c:numRef>
              <c:f>'41utv'!$C$9:$O$9</c:f>
              <c:numCache>
                <c:formatCode>General</c:formatCode>
                <c:ptCount val="13"/>
                <c:pt idx="0">
                  <c:v>74</c:v>
                </c:pt>
                <c:pt idx="1">
                  <c:v>77</c:v>
                </c:pt>
                <c:pt idx="2">
                  <c:v>74</c:v>
                </c:pt>
                <c:pt idx="3">
                  <c:v>69</c:v>
                </c:pt>
                <c:pt idx="4">
                  <c:v>64</c:v>
                </c:pt>
                <c:pt idx="5">
                  <c:v>63</c:v>
                </c:pt>
                <c:pt idx="6">
                  <c:v>56</c:v>
                </c:pt>
                <c:pt idx="7">
                  <c:v>49</c:v>
                </c:pt>
                <c:pt idx="8">
                  <c:v>43</c:v>
                </c:pt>
                <c:pt idx="9">
                  <c:v>36</c:v>
                </c:pt>
                <c:pt idx="10">
                  <c:v>36</c:v>
                </c:pt>
                <c:pt idx="11">
                  <c:v>38</c:v>
                </c:pt>
                <c:pt idx="12">
                  <c:v>34</c:v>
                </c:pt>
              </c:numCache>
            </c:numRef>
          </c:val>
          <c:smooth val="0"/>
          <c:extLst>
            <c:ext xmlns:c16="http://schemas.microsoft.com/office/drawing/2014/chart" uri="{C3380CC4-5D6E-409C-BE32-E72D297353CC}">
              <c16:uniqueId val="{00000003-0D81-4FBD-9351-0AD986E23B26}"/>
            </c:ext>
          </c:extLst>
        </c:ser>
        <c:dLbls>
          <c:showLegendKey val="0"/>
          <c:showVal val="0"/>
          <c:showCatName val="0"/>
          <c:showSerName val="0"/>
          <c:showPercent val="0"/>
          <c:showBubbleSize val="0"/>
        </c:dLbls>
        <c:marker val="1"/>
        <c:smooth val="0"/>
        <c:axId val="203609216"/>
        <c:axId val="203610752"/>
      </c:lineChart>
      <c:catAx>
        <c:axId val="203609216"/>
        <c:scaling>
          <c:orientation val="minMax"/>
        </c:scaling>
        <c:delete val="0"/>
        <c:axPos val="b"/>
        <c:numFmt formatCode="General" sourceLinked="1"/>
        <c:majorTickMark val="none"/>
        <c:minorTickMark val="none"/>
        <c:tickLblPos val="nextTo"/>
        <c:crossAx val="203610752"/>
        <c:crosses val="autoZero"/>
        <c:auto val="1"/>
        <c:lblAlgn val="ctr"/>
        <c:lblOffset val="100"/>
        <c:noMultiLvlLbl val="0"/>
      </c:catAx>
      <c:valAx>
        <c:axId val="203610752"/>
        <c:scaling>
          <c:orientation val="minMax"/>
          <c:max val="100"/>
        </c:scaling>
        <c:delete val="0"/>
        <c:axPos val="l"/>
        <c:majorGridlines/>
        <c:title>
          <c:tx>
            <c:rich>
              <a:bodyPr rot="0" vert="horz"/>
              <a:lstStyle/>
              <a:p>
                <a:pPr>
                  <a:defRPr/>
                </a:pPr>
                <a:r>
                  <a:rPr lang="en-US"/>
                  <a:t>Andel %</a:t>
                </a:r>
              </a:p>
            </c:rich>
          </c:tx>
          <c:layout>
            <c:manualLayout>
              <c:xMode val="edge"/>
              <c:yMode val="edge"/>
              <c:x val="0.17437630165659171"/>
              <c:y val="1.3355405385286461E-2"/>
            </c:manualLayout>
          </c:layout>
          <c:overlay val="0"/>
        </c:title>
        <c:numFmt formatCode="General" sourceLinked="1"/>
        <c:majorTickMark val="none"/>
        <c:minorTickMark val="none"/>
        <c:tickLblPos val="nextTo"/>
        <c:crossAx val="203609216"/>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65454162628011"/>
          <c:y val="0.1084439629321519"/>
          <c:w val="0.73150326797385623"/>
          <c:h val="0.62063701496772361"/>
        </c:manualLayout>
      </c:layout>
      <c:lineChart>
        <c:grouping val="standard"/>
        <c:varyColors val="0"/>
        <c:ser>
          <c:idx val="0"/>
          <c:order val="0"/>
          <c:tx>
            <c:strRef>
              <c:f>'41utv'!$Q$6</c:f>
              <c:strCache>
                <c:ptCount val="1"/>
                <c:pt idx="0">
                  <c:v>Flickor Gotland</c:v>
                </c:pt>
              </c:strCache>
            </c:strRef>
          </c:tx>
          <c:spPr>
            <a:ln>
              <a:solidFill>
                <a:schemeClr val="accent3">
                  <a:lumMod val="75000"/>
                </a:schemeClr>
              </a:solidFill>
            </a:ln>
          </c:spPr>
          <c:marker>
            <c:symbol val="triangle"/>
            <c:size val="7"/>
            <c:spPr>
              <a:solidFill>
                <a:schemeClr val="accent3">
                  <a:lumMod val="75000"/>
                </a:schemeClr>
              </a:solidFill>
              <a:ln>
                <a:solidFill>
                  <a:schemeClr val="accent3">
                    <a:lumMod val="75000"/>
                  </a:schemeClr>
                </a:solidFill>
              </a:ln>
            </c:spPr>
          </c:marker>
          <c:cat>
            <c:numRef>
              <c:f>'41utv'!$R$5:$AD$5</c:f>
              <c:numCache>
                <c:formatCode>General</c:formatCode>
                <c:ptCount val="13"/>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2023</c:v>
                </c:pt>
              </c:numCache>
            </c:numRef>
          </c:cat>
          <c:val>
            <c:numRef>
              <c:f>'41utv'!$R$6:$AD$6</c:f>
              <c:numCache>
                <c:formatCode>General</c:formatCode>
                <c:ptCount val="13"/>
                <c:pt idx="0">
                  <c:v>23</c:v>
                </c:pt>
                <c:pt idx="1">
                  <c:v>29</c:v>
                </c:pt>
                <c:pt idx="2">
                  <c:v>31</c:v>
                </c:pt>
                <c:pt idx="3">
                  <c:v>24</c:v>
                </c:pt>
                <c:pt idx="4">
                  <c:v>27</c:v>
                </c:pt>
                <c:pt idx="5">
                  <c:v>17</c:v>
                </c:pt>
                <c:pt idx="6">
                  <c:v>23</c:v>
                </c:pt>
                <c:pt idx="7">
                  <c:v>18</c:v>
                </c:pt>
                <c:pt idx="8">
                  <c:v>12</c:v>
                </c:pt>
                <c:pt idx="9">
                  <c:v>8</c:v>
                </c:pt>
                <c:pt idx="10">
                  <c:v>6</c:v>
                </c:pt>
                <c:pt idx="11">
                  <c:v>4</c:v>
                </c:pt>
                <c:pt idx="12">
                  <c:v>9</c:v>
                </c:pt>
              </c:numCache>
            </c:numRef>
          </c:val>
          <c:smooth val="0"/>
          <c:extLst>
            <c:ext xmlns:c16="http://schemas.microsoft.com/office/drawing/2014/chart" uri="{C3380CC4-5D6E-409C-BE32-E72D297353CC}">
              <c16:uniqueId val="{00000000-DF1D-41C3-BA2F-F96A71038E74}"/>
            </c:ext>
          </c:extLst>
        </c:ser>
        <c:ser>
          <c:idx val="1"/>
          <c:order val="1"/>
          <c:tx>
            <c:strRef>
              <c:f>'41utv'!$Q$7</c:f>
              <c:strCache>
                <c:ptCount val="1"/>
                <c:pt idx="0">
                  <c:v>Flickor Riket</c:v>
                </c:pt>
              </c:strCache>
            </c:strRef>
          </c:tx>
          <c:spPr>
            <a:ln>
              <a:solidFill>
                <a:schemeClr val="accent3">
                  <a:lumMod val="60000"/>
                  <a:lumOff val="40000"/>
                </a:schemeClr>
              </a:solidFill>
            </a:ln>
          </c:spPr>
          <c:marker>
            <c:symbol val="circle"/>
            <c:size val="7"/>
            <c:spPr>
              <a:solidFill>
                <a:schemeClr val="accent3">
                  <a:lumMod val="60000"/>
                  <a:lumOff val="40000"/>
                </a:schemeClr>
              </a:solidFill>
              <a:ln>
                <a:noFill/>
              </a:ln>
            </c:spPr>
          </c:marker>
          <c:cat>
            <c:numRef>
              <c:f>'41utv'!$R$5:$AD$5</c:f>
              <c:numCache>
                <c:formatCode>General</c:formatCode>
                <c:ptCount val="13"/>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2023</c:v>
                </c:pt>
              </c:numCache>
            </c:numRef>
          </c:cat>
          <c:val>
            <c:numRef>
              <c:f>'41utv'!$R$7:$AD$7</c:f>
              <c:numCache>
                <c:formatCode>General</c:formatCode>
                <c:ptCount val="13"/>
                <c:pt idx="0">
                  <c:v>22</c:v>
                </c:pt>
                <c:pt idx="1">
                  <c:v>23</c:v>
                </c:pt>
                <c:pt idx="2">
                  <c:v>24</c:v>
                </c:pt>
                <c:pt idx="3">
                  <c:v>23</c:v>
                </c:pt>
                <c:pt idx="4">
                  <c:v>22</c:v>
                </c:pt>
                <c:pt idx="5">
                  <c:v>23</c:v>
                </c:pt>
                <c:pt idx="6">
                  <c:v>20</c:v>
                </c:pt>
                <c:pt idx="7">
                  <c:v>17</c:v>
                </c:pt>
                <c:pt idx="8">
                  <c:v>11</c:v>
                </c:pt>
                <c:pt idx="9">
                  <c:v>8</c:v>
                </c:pt>
                <c:pt idx="10">
                  <c:v>7</c:v>
                </c:pt>
                <c:pt idx="11">
                  <c:v>9</c:v>
                </c:pt>
                <c:pt idx="12">
                  <c:v>14</c:v>
                </c:pt>
              </c:numCache>
            </c:numRef>
          </c:val>
          <c:smooth val="0"/>
          <c:extLst>
            <c:ext xmlns:c16="http://schemas.microsoft.com/office/drawing/2014/chart" uri="{C3380CC4-5D6E-409C-BE32-E72D297353CC}">
              <c16:uniqueId val="{00000001-DF1D-41C3-BA2F-F96A71038E74}"/>
            </c:ext>
          </c:extLst>
        </c:ser>
        <c:ser>
          <c:idx val="2"/>
          <c:order val="2"/>
          <c:tx>
            <c:strRef>
              <c:f>'41utv'!$Q$8</c:f>
              <c:strCache>
                <c:ptCount val="1"/>
                <c:pt idx="0">
                  <c:v>Pojkar Gotland</c:v>
                </c:pt>
              </c:strCache>
            </c:strRef>
          </c:tx>
          <c:spPr>
            <a:ln>
              <a:solidFill>
                <a:schemeClr val="accent6">
                  <a:lumMod val="75000"/>
                </a:schemeClr>
              </a:solidFill>
            </a:ln>
          </c:spPr>
          <c:marker>
            <c:symbol val="square"/>
            <c:size val="7"/>
            <c:spPr>
              <a:solidFill>
                <a:schemeClr val="accent6">
                  <a:lumMod val="75000"/>
                </a:schemeClr>
              </a:solidFill>
              <a:ln>
                <a:noFill/>
              </a:ln>
            </c:spPr>
          </c:marker>
          <c:cat>
            <c:numRef>
              <c:f>'41utv'!$R$5:$AD$5</c:f>
              <c:numCache>
                <c:formatCode>General</c:formatCode>
                <c:ptCount val="13"/>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2023</c:v>
                </c:pt>
              </c:numCache>
            </c:numRef>
          </c:cat>
          <c:val>
            <c:numRef>
              <c:f>'41utv'!$R$8:$AD$8</c:f>
              <c:numCache>
                <c:formatCode>General</c:formatCode>
                <c:ptCount val="13"/>
                <c:pt idx="0">
                  <c:v>32</c:v>
                </c:pt>
                <c:pt idx="1">
                  <c:v>38</c:v>
                </c:pt>
                <c:pt idx="2">
                  <c:v>37</c:v>
                </c:pt>
                <c:pt idx="3">
                  <c:v>21</c:v>
                </c:pt>
                <c:pt idx="4">
                  <c:v>18</c:v>
                </c:pt>
                <c:pt idx="5">
                  <c:v>19</c:v>
                </c:pt>
                <c:pt idx="6">
                  <c:v>19</c:v>
                </c:pt>
                <c:pt idx="7">
                  <c:v>25</c:v>
                </c:pt>
                <c:pt idx="8">
                  <c:v>15</c:v>
                </c:pt>
                <c:pt idx="9">
                  <c:v>9</c:v>
                </c:pt>
                <c:pt idx="10">
                  <c:v>9</c:v>
                </c:pt>
                <c:pt idx="11">
                  <c:v>11</c:v>
                </c:pt>
                <c:pt idx="12">
                  <c:v>9</c:v>
                </c:pt>
              </c:numCache>
            </c:numRef>
          </c:val>
          <c:smooth val="0"/>
          <c:extLst>
            <c:ext xmlns:c16="http://schemas.microsoft.com/office/drawing/2014/chart" uri="{C3380CC4-5D6E-409C-BE32-E72D297353CC}">
              <c16:uniqueId val="{00000002-DF1D-41C3-BA2F-F96A71038E74}"/>
            </c:ext>
          </c:extLst>
        </c:ser>
        <c:ser>
          <c:idx val="3"/>
          <c:order val="3"/>
          <c:tx>
            <c:strRef>
              <c:f>'41utv'!$Q$9</c:f>
              <c:strCache>
                <c:ptCount val="1"/>
                <c:pt idx="0">
                  <c:v>Pojkar Riket</c:v>
                </c:pt>
              </c:strCache>
            </c:strRef>
          </c:tx>
          <c:spPr>
            <a:ln>
              <a:solidFill>
                <a:schemeClr val="accent6">
                  <a:lumMod val="60000"/>
                  <a:lumOff val="40000"/>
                </a:schemeClr>
              </a:solidFill>
            </a:ln>
          </c:spPr>
          <c:marker>
            <c:spPr>
              <a:noFill/>
              <a:ln>
                <a:solidFill>
                  <a:srgbClr val="F79646">
                    <a:lumMod val="60000"/>
                    <a:lumOff val="40000"/>
                  </a:srgbClr>
                </a:solidFill>
              </a:ln>
            </c:spPr>
          </c:marker>
          <c:cat>
            <c:numRef>
              <c:f>'41utv'!$R$5:$AD$5</c:f>
              <c:numCache>
                <c:formatCode>General</c:formatCode>
                <c:ptCount val="13"/>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2023</c:v>
                </c:pt>
              </c:numCache>
            </c:numRef>
          </c:cat>
          <c:val>
            <c:numRef>
              <c:f>'41utv'!$R$9:$AD$9</c:f>
              <c:numCache>
                <c:formatCode>General</c:formatCode>
                <c:ptCount val="13"/>
                <c:pt idx="0">
                  <c:v>29</c:v>
                </c:pt>
                <c:pt idx="1">
                  <c:v>31</c:v>
                </c:pt>
                <c:pt idx="2">
                  <c:v>28</c:v>
                </c:pt>
                <c:pt idx="3">
                  <c:v>26</c:v>
                </c:pt>
                <c:pt idx="4">
                  <c:v>23</c:v>
                </c:pt>
                <c:pt idx="5">
                  <c:v>23</c:v>
                </c:pt>
                <c:pt idx="6">
                  <c:v>19</c:v>
                </c:pt>
                <c:pt idx="7">
                  <c:v>16</c:v>
                </c:pt>
                <c:pt idx="8">
                  <c:v>10</c:v>
                </c:pt>
                <c:pt idx="9">
                  <c:v>8</c:v>
                </c:pt>
                <c:pt idx="10">
                  <c:v>7</c:v>
                </c:pt>
                <c:pt idx="11">
                  <c:v>8</c:v>
                </c:pt>
                <c:pt idx="12">
                  <c:v>7</c:v>
                </c:pt>
              </c:numCache>
            </c:numRef>
          </c:val>
          <c:smooth val="0"/>
          <c:extLst>
            <c:ext xmlns:c16="http://schemas.microsoft.com/office/drawing/2014/chart" uri="{C3380CC4-5D6E-409C-BE32-E72D297353CC}">
              <c16:uniqueId val="{00000003-DF1D-41C3-BA2F-F96A71038E74}"/>
            </c:ext>
          </c:extLst>
        </c:ser>
        <c:dLbls>
          <c:showLegendKey val="0"/>
          <c:showVal val="0"/>
          <c:showCatName val="0"/>
          <c:showSerName val="0"/>
          <c:showPercent val="0"/>
          <c:showBubbleSize val="0"/>
        </c:dLbls>
        <c:marker val="1"/>
        <c:smooth val="0"/>
        <c:axId val="203654272"/>
        <c:axId val="203655808"/>
      </c:lineChart>
      <c:catAx>
        <c:axId val="203654272"/>
        <c:scaling>
          <c:orientation val="minMax"/>
        </c:scaling>
        <c:delete val="0"/>
        <c:axPos val="b"/>
        <c:numFmt formatCode="General" sourceLinked="1"/>
        <c:majorTickMark val="none"/>
        <c:minorTickMark val="none"/>
        <c:tickLblPos val="nextTo"/>
        <c:crossAx val="203655808"/>
        <c:crosses val="autoZero"/>
        <c:auto val="1"/>
        <c:lblAlgn val="ctr"/>
        <c:lblOffset val="100"/>
        <c:noMultiLvlLbl val="0"/>
      </c:catAx>
      <c:valAx>
        <c:axId val="203655808"/>
        <c:scaling>
          <c:orientation val="minMax"/>
          <c:max val="100"/>
        </c:scaling>
        <c:delete val="0"/>
        <c:axPos val="l"/>
        <c:majorGridlines/>
        <c:title>
          <c:tx>
            <c:rich>
              <a:bodyPr rot="0" vert="horz"/>
              <a:lstStyle/>
              <a:p>
                <a:pPr>
                  <a:defRPr/>
                </a:pPr>
                <a:r>
                  <a:rPr lang="en-US"/>
                  <a:t>Andel %</a:t>
                </a:r>
              </a:p>
            </c:rich>
          </c:tx>
          <c:layout>
            <c:manualLayout>
              <c:xMode val="edge"/>
              <c:yMode val="edge"/>
              <c:x val="0.15638848311382125"/>
              <c:y val="2.6944224109578471E-2"/>
            </c:manualLayout>
          </c:layout>
          <c:overlay val="0"/>
        </c:title>
        <c:numFmt formatCode="General" sourceLinked="1"/>
        <c:majorTickMark val="none"/>
        <c:minorTickMark val="none"/>
        <c:tickLblPos val="nextTo"/>
        <c:crossAx val="203654272"/>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'41utv'!$AF$6</c:f>
              <c:strCache>
                <c:ptCount val="1"/>
                <c:pt idx="0">
                  <c:v>Flickor Gotland</c:v>
                </c:pt>
              </c:strCache>
            </c:strRef>
          </c:tx>
          <c:spPr>
            <a:ln>
              <a:solidFill>
                <a:schemeClr val="accent3">
                  <a:lumMod val="75000"/>
                </a:schemeClr>
              </a:solidFill>
            </a:ln>
          </c:spPr>
          <c:marker>
            <c:symbol val="triangle"/>
            <c:size val="7"/>
            <c:spPr>
              <a:solidFill>
                <a:schemeClr val="accent3">
                  <a:lumMod val="75000"/>
                </a:schemeClr>
              </a:solidFill>
              <a:ln>
                <a:noFill/>
              </a:ln>
            </c:spPr>
          </c:marker>
          <c:cat>
            <c:numRef>
              <c:f>'41utv'!$AG$5:$AJ$5</c:f>
              <c:numCache>
                <c:formatCode>General</c:formatCode>
                <c:ptCount val="4"/>
                <c:pt idx="0">
                  <c:v>2016</c:v>
                </c:pt>
                <c:pt idx="1">
                  <c:v>2018</c:v>
                </c:pt>
                <c:pt idx="2">
                  <c:v>2020</c:v>
                </c:pt>
                <c:pt idx="3">
                  <c:v>2023</c:v>
                </c:pt>
              </c:numCache>
            </c:numRef>
          </c:cat>
          <c:val>
            <c:numRef>
              <c:f>'41utv'!$AG$6:$AJ$6</c:f>
              <c:numCache>
                <c:formatCode>General</c:formatCode>
                <c:ptCount val="4"/>
                <c:pt idx="0">
                  <c:v>7</c:v>
                </c:pt>
                <c:pt idx="1">
                  <c:v>4</c:v>
                </c:pt>
                <c:pt idx="2">
                  <c:v>3</c:v>
                </c:pt>
                <c:pt idx="3">
                  <c:v>9</c:v>
                </c:pt>
              </c:numCache>
            </c:numRef>
          </c:val>
          <c:smooth val="0"/>
          <c:extLst>
            <c:ext xmlns:c16="http://schemas.microsoft.com/office/drawing/2014/chart" uri="{C3380CC4-5D6E-409C-BE32-E72D297353CC}">
              <c16:uniqueId val="{00000000-691A-46FF-B85C-81ACF2709934}"/>
            </c:ext>
          </c:extLst>
        </c:ser>
        <c:ser>
          <c:idx val="1"/>
          <c:order val="1"/>
          <c:tx>
            <c:strRef>
              <c:f>'41utv'!$AF$7</c:f>
              <c:strCache>
                <c:ptCount val="1"/>
                <c:pt idx="0">
                  <c:v>Flickor Riket</c:v>
                </c:pt>
              </c:strCache>
            </c:strRef>
          </c:tx>
          <c:spPr>
            <a:ln>
              <a:solidFill>
                <a:schemeClr val="accent3">
                  <a:lumMod val="60000"/>
                  <a:lumOff val="40000"/>
                </a:schemeClr>
              </a:solidFill>
            </a:ln>
          </c:spPr>
          <c:marker>
            <c:symbol val="circle"/>
            <c:size val="7"/>
            <c:spPr>
              <a:solidFill>
                <a:schemeClr val="accent3">
                  <a:lumMod val="60000"/>
                  <a:lumOff val="40000"/>
                </a:schemeClr>
              </a:solidFill>
              <a:ln>
                <a:noFill/>
              </a:ln>
            </c:spPr>
          </c:marker>
          <c:cat>
            <c:numRef>
              <c:f>'41utv'!$AG$5:$AJ$5</c:f>
              <c:numCache>
                <c:formatCode>General</c:formatCode>
                <c:ptCount val="4"/>
                <c:pt idx="0">
                  <c:v>2016</c:v>
                </c:pt>
                <c:pt idx="1">
                  <c:v>2018</c:v>
                </c:pt>
                <c:pt idx="2">
                  <c:v>2020</c:v>
                </c:pt>
                <c:pt idx="3">
                  <c:v>2023</c:v>
                </c:pt>
              </c:numCache>
            </c:numRef>
          </c:cat>
          <c:val>
            <c:numRef>
              <c:f>'41utv'!$AG$7:$AJ$7</c:f>
              <c:numCache>
                <c:formatCode>General</c:formatCode>
                <c:ptCount val="4"/>
                <c:pt idx="0">
                  <c:v>4</c:v>
                </c:pt>
                <c:pt idx="1">
                  <c:v>5</c:v>
                </c:pt>
                <c:pt idx="2">
                  <c:v>5</c:v>
                </c:pt>
              </c:numCache>
            </c:numRef>
          </c:val>
          <c:smooth val="0"/>
          <c:extLst>
            <c:ext xmlns:c16="http://schemas.microsoft.com/office/drawing/2014/chart" uri="{C3380CC4-5D6E-409C-BE32-E72D297353CC}">
              <c16:uniqueId val="{00000001-691A-46FF-B85C-81ACF2709934}"/>
            </c:ext>
          </c:extLst>
        </c:ser>
        <c:ser>
          <c:idx val="2"/>
          <c:order val="2"/>
          <c:tx>
            <c:strRef>
              <c:f>'41utv'!$AF$8</c:f>
              <c:strCache>
                <c:ptCount val="1"/>
                <c:pt idx="0">
                  <c:v>Pojkar Gotland</c:v>
                </c:pt>
              </c:strCache>
            </c:strRef>
          </c:tx>
          <c:spPr>
            <a:ln>
              <a:solidFill>
                <a:schemeClr val="accent6">
                  <a:lumMod val="75000"/>
                </a:schemeClr>
              </a:solidFill>
            </a:ln>
          </c:spPr>
          <c:marker>
            <c:symbol val="square"/>
            <c:size val="7"/>
            <c:spPr>
              <a:solidFill>
                <a:schemeClr val="accent6">
                  <a:lumMod val="75000"/>
                </a:schemeClr>
              </a:solidFill>
              <a:ln>
                <a:noFill/>
              </a:ln>
            </c:spPr>
          </c:marker>
          <c:cat>
            <c:numRef>
              <c:f>'41utv'!$AG$5:$AJ$5</c:f>
              <c:numCache>
                <c:formatCode>General</c:formatCode>
                <c:ptCount val="4"/>
                <c:pt idx="0">
                  <c:v>2016</c:v>
                </c:pt>
                <c:pt idx="1">
                  <c:v>2018</c:v>
                </c:pt>
                <c:pt idx="2">
                  <c:v>2020</c:v>
                </c:pt>
                <c:pt idx="3">
                  <c:v>2023</c:v>
                </c:pt>
              </c:numCache>
            </c:numRef>
          </c:cat>
          <c:val>
            <c:numRef>
              <c:f>'41utv'!$AG$8:$AJ$8</c:f>
              <c:numCache>
                <c:formatCode>General</c:formatCode>
                <c:ptCount val="4"/>
                <c:pt idx="0">
                  <c:v>4</c:v>
                </c:pt>
                <c:pt idx="1">
                  <c:v>5</c:v>
                </c:pt>
                <c:pt idx="2">
                  <c:v>7</c:v>
                </c:pt>
                <c:pt idx="3">
                  <c:v>3</c:v>
                </c:pt>
              </c:numCache>
            </c:numRef>
          </c:val>
          <c:smooth val="0"/>
          <c:extLst>
            <c:ext xmlns:c16="http://schemas.microsoft.com/office/drawing/2014/chart" uri="{C3380CC4-5D6E-409C-BE32-E72D297353CC}">
              <c16:uniqueId val="{00000002-691A-46FF-B85C-81ACF2709934}"/>
            </c:ext>
          </c:extLst>
        </c:ser>
        <c:ser>
          <c:idx val="3"/>
          <c:order val="3"/>
          <c:tx>
            <c:strRef>
              <c:f>'41utv'!$AF$9</c:f>
              <c:strCache>
                <c:ptCount val="1"/>
                <c:pt idx="0">
                  <c:v>Pojkar Riket</c:v>
                </c:pt>
              </c:strCache>
            </c:strRef>
          </c:tx>
          <c:spPr>
            <a:ln>
              <a:solidFill>
                <a:schemeClr val="accent6">
                  <a:lumMod val="60000"/>
                  <a:lumOff val="40000"/>
                </a:schemeClr>
              </a:solidFill>
            </a:ln>
          </c:spPr>
          <c:marker>
            <c:spPr>
              <a:ln>
                <a:solidFill>
                  <a:schemeClr val="accent6">
                    <a:lumMod val="60000"/>
                    <a:lumOff val="40000"/>
                  </a:schemeClr>
                </a:solidFill>
              </a:ln>
            </c:spPr>
          </c:marker>
          <c:cat>
            <c:numRef>
              <c:f>'41utv'!$AG$5:$AJ$5</c:f>
              <c:numCache>
                <c:formatCode>General</c:formatCode>
                <c:ptCount val="4"/>
                <c:pt idx="0">
                  <c:v>2016</c:v>
                </c:pt>
                <c:pt idx="1">
                  <c:v>2018</c:v>
                </c:pt>
                <c:pt idx="2">
                  <c:v>2020</c:v>
                </c:pt>
                <c:pt idx="3">
                  <c:v>2023</c:v>
                </c:pt>
              </c:numCache>
            </c:numRef>
          </c:cat>
          <c:val>
            <c:numRef>
              <c:f>'41utv'!$AG$9:$AJ$9</c:f>
              <c:numCache>
                <c:formatCode>General</c:formatCode>
                <c:ptCount val="4"/>
                <c:pt idx="0">
                  <c:v>4</c:v>
                </c:pt>
                <c:pt idx="1">
                  <c:v>4</c:v>
                </c:pt>
                <c:pt idx="2">
                  <c:v>4</c:v>
                </c:pt>
              </c:numCache>
            </c:numRef>
          </c:val>
          <c:smooth val="0"/>
          <c:extLst>
            <c:ext xmlns:c16="http://schemas.microsoft.com/office/drawing/2014/chart" uri="{C3380CC4-5D6E-409C-BE32-E72D297353CC}">
              <c16:uniqueId val="{00000003-691A-46FF-B85C-81ACF2709934}"/>
            </c:ext>
          </c:extLst>
        </c:ser>
        <c:dLbls>
          <c:showLegendKey val="0"/>
          <c:showVal val="0"/>
          <c:showCatName val="0"/>
          <c:showSerName val="0"/>
          <c:showPercent val="0"/>
          <c:showBubbleSize val="0"/>
        </c:dLbls>
        <c:marker val="1"/>
        <c:smooth val="0"/>
        <c:axId val="201398528"/>
        <c:axId val="201408512"/>
      </c:lineChart>
      <c:catAx>
        <c:axId val="201398528"/>
        <c:scaling>
          <c:orientation val="minMax"/>
        </c:scaling>
        <c:delete val="0"/>
        <c:axPos val="b"/>
        <c:numFmt formatCode="General" sourceLinked="1"/>
        <c:majorTickMark val="out"/>
        <c:minorTickMark val="none"/>
        <c:tickLblPos val="nextTo"/>
        <c:crossAx val="201408512"/>
        <c:crosses val="autoZero"/>
        <c:auto val="1"/>
        <c:lblAlgn val="ctr"/>
        <c:lblOffset val="100"/>
        <c:noMultiLvlLbl val="0"/>
      </c:catAx>
      <c:valAx>
        <c:axId val="201408512"/>
        <c:scaling>
          <c:orientation val="minMax"/>
          <c:max val="50"/>
        </c:scaling>
        <c:delete val="0"/>
        <c:axPos val="l"/>
        <c:majorGridlines/>
        <c:numFmt formatCode="General" sourceLinked="1"/>
        <c:majorTickMark val="out"/>
        <c:minorTickMark val="none"/>
        <c:tickLblPos val="nextTo"/>
        <c:crossAx val="201398528"/>
        <c:crosses val="autoZero"/>
        <c:crossBetween val="between"/>
      </c:valAx>
      <c:dTable>
        <c:showHorzBorder val="1"/>
        <c:showVertBorder val="1"/>
        <c:showOutline val="1"/>
        <c:showKeys val="0"/>
      </c:dTable>
    </c:plotArea>
    <c:legend>
      <c:legendPos val="r"/>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65454162628011"/>
          <c:y val="0.1084439629321519"/>
          <c:w val="0.73150326797385623"/>
          <c:h val="0.62063701496772361"/>
        </c:manualLayout>
      </c:layout>
      <c:lineChart>
        <c:grouping val="standard"/>
        <c:varyColors val="0"/>
        <c:ser>
          <c:idx val="0"/>
          <c:order val="0"/>
          <c:tx>
            <c:strRef>
              <c:f>'[5]41utv'!$O$42</c:f>
              <c:strCache>
                <c:ptCount val="1"/>
                <c:pt idx="0">
                  <c:v>Flickor Gotland</c:v>
                </c:pt>
              </c:strCache>
            </c:strRef>
          </c:tx>
          <c:spPr>
            <a:ln>
              <a:solidFill>
                <a:schemeClr val="accent3">
                  <a:lumMod val="75000"/>
                </a:schemeClr>
              </a:solidFill>
            </a:ln>
          </c:spPr>
          <c:marker>
            <c:symbol val="triangle"/>
            <c:size val="7"/>
            <c:spPr>
              <a:solidFill>
                <a:schemeClr val="accent3">
                  <a:lumMod val="75000"/>
                </a:schemeClr>
              </a:solidFill>
              <a:ln>
                <a:solidFill>
                  <a:schemeClr val="accent3">
                    <a:lumMod val="75000"/>
                  </a:schemeClr>
                </a:solidFill>
              </a:ln>
            </c:spPr>
          </c:marker>
          <c:cat>
            <c:numRef>
              <c:f>'[5]41utv'!$P$41:$AA$41</c:f>
              <c:numCache>
                <c:formatCode>General</c:formatCode>
                <c:ptCount val="12"/>
                <c:pt idx="0">
                  <c:v>1998</c:v>
                </c:pt>
                <c:pt idx="1">
                  <c:v>2000</c:v>
                </c:pt>
                <c:pt idx="2">
                  <c:v>2002</c:v>
                </c:pt>
                <c:pt idx="3">
                  <c:v>2004</c:v>
                </c:pt>
                <c:pt idx="4">
                  <c:v>2006</c:v>
                </c:pt>
                <c:pt idx="5">
                  <c:v>2008</c:v>
                </c:pt>
                <c:pt idx="6">
                  <c:v>2010</c:v>
                </c:pt>
                <c:pt idx="7">
                  <c:v>2012</c:v>
                </c:pt>
                <c:pt idx="8">
                  <c:v>2014</c:v>
                </c:pt>
                <c:pt idx="9">
                  <c:v>2016</c:v>
                </c:pt>
                <c:pt idx="10">
                  <c:v>2018</c:v>
                </c:pt>
                <c:pt idx="11">
                  <c:v>2020</c:v>
                </c:pt>
              </c:numCache>
            </c:numRef>
          </c:cat>
          <c:val>
            <c:numRef>
              <c:f>'[5]41utv'!$P$42:$AA$42</c:f>
              <c:numCache>
                <c:formatCode>General</c:formatCode>
                <c:ptCount val="12"/>
                <c:pt idx="0">
                  <c:v>23</c:v>
                </c:pt>
                <c:pt idx="1">
                  <c:v>29</c:v>
                </c:pt>
                <c:pt idx="2">
                  <c:v>31</c:v>
                </c:pt>
                <c:pt idx="3">
                  <c:v>24</c:v>
                </c:pt>
                <c:pt idx="4">
                  <c:v>27</c:v>
                </c:pt>
                <c:pt idx="5">
                  <c:v>17</c:v>
                </c:pt>
                <c:pt idx="6">
                  <c:v>23</c:v>
                </c:pt>
                <c:pt idx="7">
                  <c:v>18</c:v>
                </c:pt>
                <c:pt idx="8">
                  <c:v>12</c:v>
                </c:pt>
                <c:pt idx="9">
                  <c:v>8</c:v>
                </c:pt>
                <c:pt idx="10">
                  <c:v>6</c:v>
                </c:pt>
                <c:pt idx="11">
                  <c:v>4</c:v>
                </c:pt>
              </c:numCache>
            </c:numRef>
          </c:val>
          <c:smooth val="0"/>
          <c:extLst>
            <c:ext xmlns:c16="http://schemas.microsoft.com/office/drawing/2014/chart" uri="{C3380CC4-5D6E-409C-BE32-E72D297353CC}">
              <c16:uniqueId val="{00000000-CFB4-45B6-8B43-E965E0594D0D}"/>
            </c:ext>
          </c:extLst>
        </c:ser>
        <c:ser>
          <c:idx val="1"/>
          <c:order val="1"/>
          <c:tx>
            <c:strRef>
              <c:f>'[5]41utv'!$O$43</c:f>
              <c:strCache>
                <c:ptCount val="1"/>
                <c:pt idx="0">
                  <c:v>Pojkar Gotland</c:v>
                </c:pt>
              </c:strCache>
            </c:strRef>
          </c:tx>
          <c:spPr>
            <a:ln>
              <a:solidFill>
                <a:schemeClr val="accent3">
                  <a:lumMod val="60000"/>
                  <a:lumOff val="40000"/>
                </a:schemeClr>
              </a:solidFill>
            </a:ln>
          </c:spPr>
          <c:marker>
            <c:symbol val="circle"/>
            <c:size val="7"/>
            <c:spPr>
              <a:solidFill>
                <a:schemeClr val="accent3">
                  <a:lumMod val="60000"/>
                  <a:lumOff val="40000"/>
                </a:schemeClr>
              </a:solidFill>
              <a:ln>
                <a:noFill/>
              </a:ln>
            </c:spPr>
          </c:marker>
          <c:cat>
            <c:numRef>
              <c:f>'[5]41utv'!$P$41:$AA$41</c:f>
              <c:numCache>
                <c:formatCode>General</c:formatCode>
                <c:ptCount val="12"/>
                <c:pt idx="0">
                  <c:v>1998</c:v>
                </c:pt>
                <c:pt idx="1">
                  <c:v>2000</c:v>
                </c:pt>
                <c:pt idx="2">
                  <c:v>2002</c:v>
                </c:pt>
                <c:pt idx="3">
                  <c:v>2004</c:v>
                </c:pt>
                <c:pt idx="4">
                  <c:v>2006</c:v>
                </c:pt>
                <c:pt idx="5">
                  <c:v>2008</c:v>
                </c:pt>
                <c:pt idx="6">
                  <c:v>2010</c:v>
                </c:pt>
                <c:pt idx="7">
                  <c:v>2012</c:v>
                </c:pt>
                <c:pt idx="8">
                  <c:v>2014</c:v>
                </c:pt>
                <c:pt idx="9">
                  <c:v>2016</c:v>
                </c:pt>
                <c:pt idx="10">
                  <c:v>2018</c:v>
                </c:pt>
                <c:pt idx="11">
                  <c:v>2020</c:v>
                </c:pt>
              </c:numCache>
            </c:numRef>
          </c:cat>
          <c:val>
            <c:numRef>
              <c:f>'[5]41utv'!$P$43:$AA$43</c:f>
              <c:numCache>
                <c:formatCode>General</c:formatCode>
                <c:ptCount val="12"/>
                <c:pt idx="0">
                  <c:v>32</c:v>
                </c:pt>
                <c:pt idx="1">
                  <c:v>38</c:v>
                </c:pt>
                <c:pt idx="2">
                  <c:v>37</c:v>
                </c:pt>
                <c:pt idx="3">
                  <c:v>21</c:v>
                </c:pt>
                <c:pt idx="4">
                  <c:v>18</c:v>
                </c:pt>
                <c:pt idx="5">
                  <c:v>19</c:v>
                </c:pt>
                <c:pt idx="6">
                  <c:v>19</c:v>
                </c:pt>
                <c:pt idx="7">
                  <c:v>25</c:v>
                </c:pt>
                <c:pt idx="8">
                  <c:v>15</c:v>
                </c:pt>
                <c:pt idx="9">
                  <c:v>9</c:v>
                </c:pt>
                <c:pt idx="10">
                  <c:v>9</c:v>
                </c:pt>
                <c:pt idx="11">
                  <c:v>11</c:v>
                </c:pt>
              </c:numCache>
            </c:numRef>
          </c:val>
          <c:smooth val="0"/>
          <c:extLst>
            <c:ext xmlns:c16="http://schemas.microsoft.com/office/drawing/2014/chart" uri="{C3380CC4-5D6E-409C-BE32-E72D297353CC}">
              <c16:uniqueId val="{00000001-CFB4-45B6-8B43-E965E0594D0D}"/>
            </c:ext>
          </c:extLst>
        </c:ser>
        <c:dLbls>
          <c:showLegendKey val="0"/>
          <c:showVal val="0"/>
          <c:showCatName val="0"/>
          <c:showSerName val="0"/>
          <c:showPercent val="0"/>
          <c:showBubbleSize val="0"/>
        </c:dLbls>
        <c:marker val="1"/>
        <c:smooth val="0"/>
        <c:axId val="203654272"/>
        <c:axId val="203655808"/>
      </c:lineChart>
      <c:catAx>
        <c:axId val="203654272"/>
        <c:scaling>
          <c:orientation val="minMax"/>
        </c:scaling>
        <c:delete val="0"/>
        <c:axPos val="b"/>
        <c:numFmt formatCode="General" sourceLinked="1"/>
        <c:majorTickMark val="none"/>
        <c:minorTickMark val="none"/>
        <c:tickLblPos val="nextTo"/>
        <c:crossAx val="203655808"/>
        <c:crosses val="autoZero"/>
        <c:auto val="1"/>
        <c:lblAlgn val="ctr"/>
        <c:lblOffset val="100"/>
        <c:noMultiLvlLbl val="0"/>
      </c:catAx>
      <c:valAx>
        <c:axId val="203655808"/>
        <c:scaling>
          <c:orientation val="minMax"/>
          <c:max val="100"/>
        </c:scaling>
        <c:delete val="0"/>
        <c:axPos val="l"/>
        <c:majorGridlines/>
        <c:title>
          <c:tx>
            <c:rich>
              <a:bodyPr rot="0" vert="horz"/>
              <a:lstStyle/>
              <a:p>
                <a:pPr>
                  <a:defRPr/>
                </a:pPr>
                <a:r>
                  <a:rPr lang="en-US"/>
                  <a:t>Andel %</a:t>
                </a:r>
              </a:p>
            </c:rich>
          </c:tx>
          <c:layout>
            <c:manualLayout>
              <c:xMode val="edge"/>
              <c:yMode val="edge"/>
              <c:x val="0.15638848311382125"/>
              <c:y val="2.6944224109578471E-2"/>
            </c:manualLayout>
          </c:layout>
          <c:overlay val="0"/>
        </c:title>
        <c:numFmt formatCode="General" sourceLinked="1"/>
        <c:majorTickMark val="none"/>
        <c:minorTickMark val="none"/>
        <c:tickLblPos val="nextTo"/>
        <c:crossAx val="203654272"/>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19675821410829"/>
          <c:y val="9.4106977749461848E-2"/>
          <c:w val="0.71125033077798516"/>
          <c:h val="0.57792863359444335"/>
        </c:manualLayout>
      </c:layout>
      <c:lineChart>
        <c:grouping val="standard"/>
        <c:varyColors val="0"/>
        <c:ser>
          <c:idx val="0"/>
          <c:order val="0"/>
          <c:tx>
            <c:strRef>
              <c:f>'41utv'!$B$39</c:f>
              <c:strCache>
                <c:ptCount val="1"/>
                <c:pt idx="0">
                  <c:v>Flickor Gotland</c:v>
                </c:pt>
              </c:strCache>
            </c:strRef>
          </c:tx>
          <c:spPr>
            <a:ln>
              <a:solidFill>
                <a:schemeClr val="accent3">
                  <a:lumMod val="75000"/>
                </a:schemeClr>
              </a:solidFill>
            </a:ln>
          </c:spPr>
          <c:marker>
            <c:symbol val="triangle"/>
            <c:size val="7"/>
            <c:spPr>
              <a:solidFill>
                <a:schemeClr val="accent3">
                  <a:lumMod val="75000"/>
                </a:schemeClr>
              </a:solidFill>
              <a:ln>
                <a:noFill/>
              </a:ln>
            </c:spPr>
          </c:marker>
          <c:cat>
            <c:numRef>
              <c:f>'41utv'!$C$38:$O$38</c:f>
              <c:numCache>
                <c:formatCode>General</c:formatCode>
                <c:ptCount val="13"/>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2023</c:v>
                </c:pt>
              </c:numCache>
            </c:numRef>
          </c:cat>
          <c:val>
            <c:numRef>
              <c:f>'41utv'!$C$39:$O$39</c:f>
              <c:numCache>
                <c:formatCode>General</c:formatCode>
                <c:ptCount val="13"/>
                <c:pt idx="0">
                  <c:v>68</c:v>
                </c:pt>
                <c:pt idx="1">
                  <c:v>74</c:v>
                </c:pt>
                <c:pt idx="2">
                  <c:v>76</c:v>
                </c:pt>
                <c:pt idx="3">
                  <c:v>62</c:v>
                </c:pt>
                <c:pt idx="4">
                  <c:v>68</c:v>
                </c:pt>
                <c:pt idx="5">
                  <c:v>59</c:v>
                </c:pt>
                <c:pt idx="6">
                  <c:v>71</c:v>
                </c:pt>
                <c:pt idx="7">
                  <c:v>63</c:v>
                </c:pt>
                <c:pt idx="8">
                  <c:v>57</c:v>
                </c:pt>
                <c:pt idx="9">
                  <c:v>52</c:v>
                </c:pt>
                <c:pt idx="10">
                  <c:v>44</c:v>
                </c:pt>
                <c:pt idx="11">
                  <c:v>43</c:v>
                </c:pt>
                <c:pt idx="12">
                  <c:v>50</c:v>
                </c:pt>
              </c:numCache>
            </c:numRef>
          </c:val>
          <c:smooth val="0"/>
          <c:extLst>
            <c:ext xmlns:c16="http://schemas.microsoft.com/office/drawing/2014/chart" uri="{C3380CC4-5D6E-409C-BE32-E72D297353CC}">
              <c16:uniqueId val="{00000000-5466-47BF-9193-825377F64FA9}"/>
            </c:ext>
          </c:extLst>
        </c:ser>
        <c:ser>
          <c:idx val="1"/>
          <c:order val="1"/>
          <c:tx>
            <c:strRef>
              <c:f>'41utv'!$B$40</c:f>
              <c:strCache>
                <c:ptCount val="1"/>
                <c:pt idx="0">
                  <c:v>Pojkar Gotland</c:v>
                </c:pt>
              </c:strCache>
            </c:strRef>
          </c:tx>
          <c:spPr>
            <a:ln>
              <a:solidFill>
                <a:schemeClr val="accent3">
                  <a:lumMod val="60000"/>
                  <a:lumOff val="40000"/>
                </a:schemeClr>
              </a:solidFill>
            </a:ln>
          </c:spPr>
          <c:marker>
            <c:symbol val="circle"/>
            <c:size val="7"/>
            <c:spPr>
              <a:solidFill>
                <a:schemeClr val="accent3">
                  <a:lumMod val="60000"/>
                  <a:lumOff val="40000"/>
                </a:schemeClr>
              </a:solidFill>
              <a:ln>
                <a:noFill/>
              </a:ln>
            </c:spPr>
          </c:marker>
          <c:cat>
            <c:numRef>
              <c:f>'41utv'!$C$38:$O$38</c:f>
              <c:numCache>
                <c:formatCode>General</c:formatCode>
                <c:ptCount val="13"/>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2023</c:v>
                </c:pt>
              </c:numCache>
            </c:numRef>
          </c:cat>
          <c:val>
            <c:numRef>
              <c:f>'41utv'!$C$40:$O$40</c:f>
              <c:numCache>
                <c:formatCode>General</c:formatCode>
                <c:ptCount val="13"/>
                <c:pt idx="0">
                  <c:v>72</c:v>
                </c:pt>
                <c:pt idx="1">
                  <c:v>75</c:v>
                </c:pt>
                <c:pt idx="2">
                  <c:v>72</c:v>
                </c:pt>
                <c:pt idx="3">
                  <c:v>58</c:v>
                </c:pt>
                <c:pt idx="4">
                  <c:v>55</c:v>
                </c:pt>
                <c:pt idx="5">
                  <c:v>57</c:v>
                </c:pt>
                <c:pt idx="6">
                  <c:v>62</c:v>
                </c:pt>
                <c:pt idx="7">
                  <c:v>57</c:v>
                </c:pt>
                <c:pt idx="8">
                  <c:v>46</c:v>
                </c:pt>
                <c:pt idx="9">
                  <c:v>43</c:v>
                </c:pt>
                <c:pt idx="10">
                  <c:v>42</c:v>
                </c:pt>
                <c:pt idx="11">
                  <c:v>39</c:v>
                </c:pt>
                <c:pt idx="12">
                  <c:v>41</c:v>
                </c:pt>
              </c:numCache>
            </c:numRef>
          </c:val>
          <c:smooth val="0"/>
          <c:extLst>
            <c:ext xmlns:c16="http://schemas.microsoft.com/office/drawing/2014/chart" uri="{C3380CC4-5D6E-409C-BE32-E72D297353CC}">
              <c16:uniqueId val="{00000001-5466-47BF-9193-825377F64FA9}"/>
            </c:ext>
          </c:extLst>
        </c:ser>
        <c:dLbls>
          <c:showLegendKey val="0"/>
          <c:showVal val="0"/>
          <c:showCatName val="0"/>
          <c:showSerName val="0"/>
          <c:showPercent val="0"/>
          <c:showBubbleSize val="0"/>
        </c:dLbls>
        <c:marker val="1"/>
        <c:smooth val="0"/>
        <c:axId val="203609216"/>
        <c:axId val="203610752"/>
      </c:lineChart>
      <c:catAx>
        <c:axId val="203609216"/>
        <c:scaling>
          <c:orientation val="minMax"/>
        </c:scaling>
        <c:delete val="0"/>
        <c:axPos val="b"/>
        <c:numFmt formatCode="General" sourceLinked="1"/>
        <c:majorTickMark val="none"/>
        <c:minorTickMark val="none"/>
        <c:tickLblPos val="nextTo"/>
        <c:crossAx val="203610752"/>
        <c:crosses val="autoZero"/>
        <c:auto val="1"/>
        <c:lblAlgn val="ctr"/>
        <c:lblOffset val="100"/>
        <c:noMultiLvlLbl val="0"/>
      </c:catAx>
      <c:valAx>
        <c:axId val="203610752"/>
        <c:scaling>
          <c:orientation val="minMax"/>
          <c:max val="100"/>
        </c:scaling>
        <c:delete val="0"/>
        <c:axPos val="l"/>
        <c:majorGridlines/>
        <c:title>
          <c:tx>
            <c:rich>
              <a:bodyPr rot="0" vert="horz"/>
              <a:lstStyle/>
              <a:p>
                <a:pPr>
                  <a:defRPr/>
                </a:pPr>
                <a:r>
                  <a:rPr lang="en-US"/>
                  <a:t>Andel %</a:t>
                </a:r>
              </a:p>
            </c:rich>
          </c:tx>
          <c:layout>
            <c:manualLayout>
              <c:xMode val="edge"/>
              <c:yMode val="edge"/>
              <c:x val="0.17437630165659171"/>
              <c:y val="1.3355405385286461E-2"/>
            </c:manualLayout>
          </c:layout>
          <c:overlay val="0"/>
        </c:title>
        <c:numFmt formatCode="General" sourceLinked="1"/>
        <c:majorTickMark val="none"/>
        <c:minorTickMark val="none"/>
        <c:tickLblPos val="nextTo"/>
        <c:crossAx val="203609216"/>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6"/>
            </a:solidFill>
          </c:spPr>
          <c:invertIfNegative val="0"/>
          <c:dPt>
            <c:idx val="0"/>
            <c:invertIfNegative val="0"/>
            <c:bubble3D val="0"/>
            <c:spPr>
              <a:solidFill>
                <a:schemeClr val="tx1"/>
              </a:solidFill>
            </c:spPr>
            <c:extLst>
              <c:ext xmlns:c16="http://schemas.microsoft.com/office/drawing/2014/chart" uri="{C3380CC4-5D6E-409C-BE32-E72D297353CC}">
                <c16:uniqueId val="{00000001-0DA2-4067-B749-B8DD912BE1AF}"/>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0DA2-4067-B749-B8DD912BE1AF}"/>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A-C4F5-4017-ADC5-C8740B3F5FB7}"/>
              </c:ext>
            </c:extLst>
          </c:dPt>
          <c:cat>
            <c:strRef>
              <c:f>'42'!$B$7:$B$9</c:f>
              <c:strCache>
                <c:ptCount val="3"/>
                <c:pt idx="0">
                  <c:v>Totalt</c:v>
                </c:pt>
                <c:pt idx="1">
                  <c:v>Kvinnor</c:v>
                </c:pt>
                <c:pt idx="2">
                  <c:v>Män</c:v>
                </c:pt>
              </c:strCache>
            </c:strRef>
          </c:cat>
          <c:val>
            <c:numRef>
              <c:f>'42'!$C$7:$C$9</c:f>
              <c:numCache>
                <c:formatCode>General</c:formatCode>
                <c:ptCount val="3"/>
                <c:pt idx="0" formatCode="0.0">
                  <c:v>1.7</c:v>
                </c:pt>
                <c:pt idx="1">
                  <c:v>1.3</c:v>
                </c:pt>
                <c:pt idx="2" formatCode="0.0">
                  <c:v>2.2000000000000002</c:v>
                </c:pt>
              </c:numCache>
            </c:numRef>
          </c:val>
          <c:extLst>
            <c:ext xmlns:c16="http://schemas.microsoft.com/office/drawing/2014/chart" uri="{C3380CC4-5D6E-409C-BE32-E72D297353CC}">
              <c16:uniqueId val="{00000004-0DA2-4067-B749-B8DD912BE1AF}"/>
            </c:ext>
          </c:extLst>
        </c:ser>
        <c:dLbls>
          <c:showLegendKey val="0"/>
          <c:showVal val="0"/>
          <c:showCatName val="0"/>
          <c:showSerName val="0"/>
          <c:showPercent val="0"/>
          <c:showBubbleSize val="0"/>
        </c:dLbls>
        <c:gapWidth val="150"/>
        <c:axId val="203730944"/>
        <c:axId val="203732480"/>
      </c:barChart>
      <c:catAx>
        <c:axId val="203730944"/>
        <c:scaling>
          <c:orientation val="minMax"/>
        </c:scaling>
        <c:delete val="0"/>
        <c:axPos val="b"/>
        <c:numFmt formatCode="General" sourceLinked="0"/>
        <c:majorTickMark val="out"/>
        <c:minorTickMark val="none"/>
        <c:tickLblPos val="nextTo"/>
        <c:crossAx val="203732480"/>
        <c:crosses val="autoZero"/>
        <c:auto val="1"/>
        <c:lblAlgn val="ctr"/>
        <c:lblOffset val="100"/>
        <c:noMultiLvlLbl val="0"/>
      </c:catAx>
      <c:valAx>
        <c:axId val="203732480"/>
        <c:scaling>
          <c:orientation val="minMax"/>
          <c:max val="25"/>
        </c:scaling>
        <c:delete val="0"/>
        <c:axPos val="l"/>
        <c:majorGridlines/>
        <c:title>
          <c:tx>
            <c:rich>
              <a:bodyPr rot="-5400000" vert="horz"/>
              <a:lstStyle/>
              <a:p>
                <a:pPr>
                  <a:defRPr/>
                </a:pPr>
                <a:r>
                  <a:rPr lang="en-US"/>
                  <a:t>Andel i %</a:t>
                </a:r>
              </a:p>
            </c:rich>
          </c:tx>
          <c:overlay val="0"/>
        </c:title>
        <c:numFmt formatCode="0" sourceLinked="0"/>
        <c:majorTickMark val="out"/>
        <c:minorTickMark val="none"/>
        <c:tickLblPos val="nextTo"/>
        <c:crossAx val="203730944"/>
        <c:crosses val="autoZero"/>
        <c:crossBetween val="between"/>
        <c:majorUnit val="5"/>
      </c:valAx>
    </c:plotArea>
    <c:plotVisOnly val="1"/>
    <c:dispBlanksAs val="gap"/>
    <c:showDLblsOverMax val="0"/>
  </c:chart>
  <c:printSettings>
    <c:headerFooter/>
    <c:pageMargins b="0.75000000000001055" l="0.70000000000000062" r="0.70000000000000062" t="0.7500000000000105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56613410875508"/>
          <c:y val="8.4860366113505295E-2"/>
          <c:w val="0.7846314024025004"/>
          <c:h val="0.66999557628966133"/>
        </c:manualLayout>
      </c:layout>
      <c:barChart>
        <c:barDir val="col"/>
        <c:grouping val="clustered"/>
        <c:varyColors val="0"/>
        <c:ser>
          <c:idx val="1"/>
          <c:order val="0"/>
          <c:tx>
            <c:strRef>
              <c:f>'[6]Figur 7'!$A$4</c:f>
              <c:strCache>
                <c:ptCount val="1"/>
                <c:pt idx="0">
                  <c:v>Pojkar</c:v>
                </c:pt>
              </c:strCache>
            </c:strRef>
          </c:tx>
          <c:spPr>
            <a:solidFill>
              <a:srgbClr val="004687"/>
            </a:solidFill>
            <a:ln>
              <a:noFill/>
            </a:ln>
          </c:spPr>
          <c:invertIfNegative val="0"/>
          <c:cat>
            <c:strRef>
              <c:f>'[6]Figur 7'!$B$3:$C$3</c:f>
              <c:strCache>
                <c:ptCount val="2"/>
                <c:pt idx="0">
                  <c:v>Gotland</c:v>
                </c:pt>
                <c:pt idx="1">
                  <c:v>Riket</c:v>
                </c:pt>
              </c:strCache>
            </c:strRef>
          </c:cat>
          <c:val>
            <c:numRef>
              <c:f>'[6]Figur 7'!$B$4:$C$4</c:f>
              <c:numCache>
                <c:formatCode>General</c:formatCode>
                <c:ptCount val="2"/>
                <c:pt idx="0">
                  <c:v>5</c:v>
                </c:pt>
                <c:pt idx="1">
                  <c:v>5</c:v>
                </c:pt>
              </c:numCache>
            </c:numRef>
          </c:val>
          <c:extLst>
            <c:ext xmlns:c16="http://schemas.microsoft.com/office/drawing/2014/chart" uri="{C3380CC4-5D6E-409C-BE32-E72D297353CC}">
              <c16:uniqueId val="{00000000-DF8B-4B21-AB41-BAB671F2E7C8}"/>
            </c:ext>
          </c:extLst>
        </c:ser>
        <c:ser>
          <c:idx val="0"/>
          <c:order val="1"/>
          <c:tx>
            <c:strRef>
              <c:f>'[6]Figur 7'!$A$5</c:f>
              <c:strCache>
                <c:ptCount val="1"/>
                <c:pt idx="0">
                  <c:v>Flickor</c:v>
                </c:pt>
              </c:strCache>
            </c:strRef>
          </c:tx>
          <c:spPr>
            <a:solidFill>
              <a:srgbClr val="BEBC00"/>
            </a:solidFill>
          </c:spPr>
          <c:invertIfNegative val="0"/>
          <c:cat>
            <c:strRef>
              <c:f>'[6]Figur 7'!$B$3:$C$3</c:f>
              <c:strCache>
                <c:ptCount val="2"/>
                <c:pt idx="0">
                  <c:v>Gotland</c:v>
                </c:pt>
                <c:pt idx="1">
                  <c:v>Riket</c:v>
                </c:pt>
              </c:strCache>
            </c:strRef>
          </c:cat>
          <c:val>
            <c:numRef>
              <c:f>'[6]Figur 7'!$B$5:$C$5</c:f>
              <c:numCache>
                <c:formatCode>General</c:formatCode>
                <c:ptCount val="2"/>
                <c:pt idx="0">
                  <c:v>2</c:v>
                </c:pt>
                <c:pt idx="1">
                  <c:v>6</c:v>
                </c:pt>
              </c:numCache>
            </c:numRef>
          </c:val>
          <c:extLst>
            <c:ext xmlns:c16="http://schemas.microsoft.com/office/drawing/2014/chart" uri="{C3380CC4-5D6E-409C-BE32-E72D297353CC}">
              <c16:uniqueId val="{00000001-DF8B-4B21-AB41-BAB671F2E7C8}"/>
            </c:ext>
          </c:extLst>
        </c:ser>
        <c:ser>
          <c:idx val="2"/>
          <c:order val="2"/>
          <c:tx>
            <c:strRef>
              <c:f>'[6]Figur 7'!$A$6</c:f>
              <c:strCache>
                <c:ptCount val="1"/>
                <c:pt idx="0">
                  <c:v>Totalt</c:v>
                </c:pt>
              </c:strCache>
            </c:strRef>
          </c:tx>
          <c:spPr>
            <a:solidFill>
              <a:srgbClr val="F29200"/>
            </a:solidFill>
          </c:spPr>
          <c:invertIfNegative val="0"/>
          <c:cat>
            <c:strRef>
              <c:f>'[6]Figur 7'!$B$3:$C$3</c:f>
              <c:strCache>
                <c:ptCount val="2"/>
                <c:pt idx="0">
                  <c:v>Gotland</c:v>
                </c:pt>
                <c:pt idx="1">
                  <c:v>Riket</c:v>
                </c:pt>
              </c:strCache>
            </c:strRef>
          </c:cat>
          <c:val>
            <c:numRef>
              <c:f>'[6]Figur 7'!$B$6:$C$6</c:f>
              <c:numCache>
                <c:formatCode>General</c:formatCode>
                <c:ptCount val="2"/>
                <c:pt idx="0">
                  <c:v>3</c:v>
                </c:pt>
                <c:pt idx="1">
                  <c:v>5</c:v>
                </c:pt>
              </c:numCache>
            </c:numRef>
          </c:val>
          <c:extLst>
            <c:ext xmlns:c16="http://schemas.microsoft.com/office/drawing/2014/chart" uri="{C3380CC4-5D6E-409C-BE32-E72D297353CC}">
              <c16:uniqueId val="{00000002-DF8B-4B21-AB41-BAB671F2E7C8}"/>
            </c:ext>
          </c:extLst>
        </c:ser>
        <c:dLbls>
          <c:showLegendKey val="0"/>
          <c:showVal val="0"/>
          <c:showCatName val="0"/>
          <c:showSerName val="0"/>
          <c:showPercent val="0"/>
          <c:showBubbleSize val="0"/>
        </c:dLbls>
        <c:gapWidth val="150"/>
        <c:axId val="345488080"/>
        <c:axId val="345489648"/>
      </c:barChart>
      <c:catAx>
        <c:axId val="345488080"/>
        <c:scaling>
          <c:orientation val="minMax"/>
        </c:scaling>
        <c:delete val="0"/>
        <c:axPos val="b"/>
        <c:numFmt formatCode="General" sourceLinked="1"/>
        <c:majorTickMark val="none"/>
        <c:minorTickMark val="none"/>
        <c:tickLblPos val="nextTo"/>
        <c:txPr>
          <a:bodyPr rot="0" vert="horz"/>
          <a:lstStyle/>
          <a:p>
            <a:pPr>
              <a:defRPr sz="900">
                <a:latin typeface="Gill Sans MT" panose="020B0502020104020203" pitchFamily="34" charset="0"/>
                <a:cs typeface="Arial" pitchFamily="34" charset="0"/>
              </a:defRPr>
            </a:pPr>
            <a:endParaRPr lang="sv-SE"/>
          </a:p>
        </c:txPr>
        <c:crossAx val="345489648"/>
        <c:crosses val="autoZero"/>
        <c:auto val="1"/>
        <c:lblAlgn val="ctr"/>
        <c:lblOffset val="100"/>
        <c:noMultiLvlLbl val="0"/>
      </c:catAx>
      <c:valAx>
        <c:axId val="345489648"/>
        <c:scaling>
          <c:orientation val="minMax"/>
          <c:max val="25"/>
          <c:min val="0"/>
        </c:scaling>
        <c:delete val="0"/>
        <c:axPos val="l"/>
        <c:majorGridlines>
          <c:spPr>
            <a:ln>
              <a:noFill/>
            </a:ln>
          </c:spPr>
        </c:majorGridlines>
        <c:numFmt formatCode="General" sourceLinked="0"/>
        <c:majorTickMark val="out"/>
        <c:minorTickMark val="none"/>
        <c:tickLblPos val="nextTo"/>
        <c:spPr>
          <a:ln/>
        </c:spPr>
        <c:txPr>
          <a:bodyPr/>
          <a:lstStyle/>
          <a:p>
            <a:pPr>
              <a:defRPr sz="900">
                <a:latin typeface="Gill Sans MT" panose="020B0502020104020203" pitchFamily="34" charset="0"/>
                <a:cs typeface="Arial" pitchFamily="34" charset="0"/>
              </a:defRPr>
            </a:pPr>
            <a:endParaRPr lang="sv-SE"/>
          </a:p>
        </c:txPr>
        <c:crossAx val="345488080"/>
        <c:crosses val="autoZero"/>
        <c:crossBetween val="between"/>
        <c:majorUnit val="5"/>
      </c:valAx>
      <c:spPr>
        <a:ln>
          <a:noFill/>
        </a:ln>
      </c:spPr>
    </c:plotArea>
    <c:legend>
      <c:legendPos val="t"/>
      <c:layout>
        <c:manualLayout>
          <c:xMode val="edge"/>
          <c:yMode val="edge"/>
          <c:x val="0.22252176889987049"/>
          <c:y val="1.2268981376330897E-3"/>
          <c:w val="0.64396106736657921"/>
          <c:h val="0.16249086712833813"/>
        </c:manualLayout>
      </c:layout>
      <c:overlay val="0"/>
      <c:txPr>
        <a:bodyPr/>
        <a:lstStyle/>
        <a:p>
          <a:pPr>
            <a:defRPr sz="900">
              <a:latin typeface="Gill Sans MT" panose="020B0502020104020203" pitchFamily="34" charset="0"/>
            </a:defRPr>
          </a:pPr>
          <a:endParaRPr lang="sv-SE"/>
        </a:p>
      </c:txPr>
    </c:legend>
    <c:plotVisOnly val="1"/>
    <c:dispBlanksAs val="gap"/>
    <c:showDLblsOverMax val="0"/>
  </c:chart>
  <c:spPr>
    <a:ln>
      <a:noFill/>
    </a:ln>
  </c:spPr>
  <c:printSettings>
    <c:headerFooter/>
    <c:pageMargins b="0.75000000000001399" l="0.70000000000000095" r="0.70000000000000095" t="0.75000000000001399"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27588640261264"/>
          <c:y val="0.13407543840060232"/>
          <c:w val="0.72974379670109835"/>
          <c:h val="0.59616530061697626"/>
        </c:manualLayout>
      </c:layout>
      <c:lineChart>
        <c:grouping val="standard"/>
        <c:varyColors val="0"/>
        <c:ser>
          <c:idx val="0"/>
          <c:order val="0"/>
          <c:tx>
            <c:strRef>
              <c:f>'43utv'!$B$6</c:f>
              <c:strCache>
                <c:ptCount val="1"/>
                <c:pt idx="0">
                  <c:v>Flickor Gotland</c:v>
                </c:pt>
              </c:strCache>
            </c:strRef>
          </c:tx>
          <c:spPr>
            <a:ln>
              <a:solidFill>
                <a:schemeClr val="accent3">
                  <a:lumMod val="75000"/>
                </a:schemeClr>
              </a:solidFill>
            </a:ln>
          </c:spPr>
          <c:marker>
            <c:symbol val="triangle"/>
            <c:size val="7"/>
            <c:spPr>
              <a:solidFill>
                <a:schemeClr val="accent3">
                  <a:lumMod val="75000"/>
                </a:schemeClr>
              </a:solidFill>
              <a:ln>
                <a:noFill/>
              </a:ln>
            </c:spPr>
          </c:marker>
          <c:cat>
            <c:numRef>
              <c:f>'43utv'!$C$5:$G$5</c:f>
              <c:numCache>
                <c:formatCode>General</c:formatCode>
                <c:ptCount val="5"/>
                <c:pt idx="0">
                  <c:v>2014</c:v>
                </c:pt>
                <c:pt idx="1">
                  <c:v>2016</c:v>
                </c:pt>
                <c:pt idx="2">
                  <c:v>2018</c:v>
                </c:pt>
                <c:pt idx="3">
                  <c:v>2020</c:v>
                </c:pt>
                <c:pt idx="4">
                  <c:v>2023</c:v>
                </c:pt>
              </c:numCache>
            </c:numRef>
          </c:cat>
          <c:val>
            <c:numRef>
              <c:f>'43utv'!$C$6:$G$6</c:f>
              <c:numCache>
                <c:formatCode>General</c:formatCode>
                <c:ptCount val="5"/>
                <c:pt idx="0">
                  <c:v>6</c:v>
                </c:pt>
                <c:pt idx="1">
                  <c:v>6</c:v>
                </c:pt>
                <c:pt idx="2">
                  <c:v>3</c:v>
                </c:pt>
                <c:pt idx="3">
                  <c:v>2</c:v>
                </c:pt>
                <c:pt idx="4">
                  <c:v>2</c:v>
                </c:pt>
              </c:numCache>
            </c:numRef>
          </c:val>
          <c:smooth val="0"/>
          <c:extLst>
            <c:ext xmlns:c16="http://schemas.microsoft.com/office/drawing/2014/chart" uri="{C3380CC4-5D6E-409C-BE32-E72D297353CC}">
              <c16:uniqueId val="{00000000-7420-4BAA-9A45-A53407C3069F}"/>
            </c:ext>
          </c:extLst>
        </c:ser>
        <c:ser>
          <c:idx val="1"/>
          <c:order val="1"/>
          <c:tx>
            <c:strRef>
              <c:f>'43utv'!$B$7</c:f>
              <c:strCache>
                <c:ptCount val="1"/>
                <c:pt idx="0">
                  <c:v>Flickor Riket</c:v>
                </c:pt>
              </c:strCache>
            </c:strRef>
          </c:tx>
          <c:spPr>
            <a:ln>
              <a:solidFill>
                <a:schemeClr val="accent3">
                  <a:lumMod val="60000"/>
                  <a:lumOff val="40000"/>
                </a:schemeClr>
              </a:solidFill>
            </a:ln>
          </c:spPr>
          <c:marker>
            <c:symbol val="circle"/>
            <c:size val="7"/>
            <c:spPr>
              <a:solidFill>
                <a:schemeClr val="accent3">
                  <a:lumMod val="60000"/>
                  <a:lumOff val="40000"/>
                </a:schemeClr>
              </a:solidFill>
              <a:ln>
                <a:noFill/>
              </a:ln>
            </c:spPr>
          </c:marker>
          <c:cat>
            <c:numRef>
              <c:f>'43utv'!$C$5:$G$5</c:f>
              <c:numCache>
                <c:formatCode>General</c:formatCode>
                <c:ptCount val="5"/>
                <c:pt idx="0">
                  <c:v>2014</c:v>
                </c:pt>
                <c:pt idx="1">
                  <c:v>2016</c:v>
                </c:pt>
                <c:pt idx="2">
                  <c:v>2018</c:v>
                </c:pt>
                <c:pt idx="3">
                  <c:v>2020</c:v>
                </c:pt>
                <c:pt idx="4">
                  <c:v>2023</c:v>
                </c:pt>
              </c:numCache>
            </c:numRef>
          </c:cat>
          <c:val>
            <c:numRef>
              <c:f>'43utv'!$C$7:$G$7</c:f>
              <c:numCache>
                <c:formatCode>General</c:formatCode>
                <c:ptCount val="5"/>
                <c:pt idx="0">
                  <c:v>6</c:v>
                </c:pt>
                <c:pt idx="1">
                  <c:v>4</c:v>
                </c:pt>
                <c:pt idx="2">
                  <c:v>5</c:v>
                </c:pt>
                <c:pt idx="3">
                  <c:v>5</c:v>
                </c:pt>
                <c:pt idx="4">
                  <c:v>6</c:v>
                </c:pt>
              </c:numCache>
            </c:numRef>
          </c:val>
          <c:smooth val="0"/>
          <c:extLst>
            <c:ext xmlns:c16="http://schemas.microsoft.com/office/drawing/2014/chart" uri="{C3380CC4-5D6E-409C-BE32-E72D297353CC}">
              <c16:uniqueId val="{00000001-7420-4BAA-9A45-A53407C3069F}"/>
            </c:ext>
          </c:extLst>
        </c:ser>
        <c:ser>
          <c:idx val="2"/>
          <c:order val="2"/>
          <c:tx>
            <c:strRef>
              <c:f>'43utv'!$B$8</c:f>
              <c:strCache>
                <c:ptCount val="1"/>
                <c:pt idx="0">
                  <c:v>Pojkar Gotland</c:v>
                </c:pt>
              </c:strCache>
            </c:strRef>
          </c:tx>
          <c:spPr>
            <a:ln>
              <a:solidFill>
                <a:schemeClr val="accent6">
                  <a:lumMod val="75000"/>
                </a:schemeClr>
              </a:solidFill>
            </a:ln>
          </c:spPr>
          <c:marker>
            <c:symbol val="square"/>
            <c:size val="7"/>
            <c:spPr>
              <a:solidFill>
                <a:schemeClr val="accent6">
                  <a:lumMod val="75000"/>
                </a:schemeClr>
              </a:solidFill>
              <a:ln>
                <a:noFill/>
              </a:ln>
            </c:spPr>
          </c:marker>
          <c:cat>
            <c:numRef>
              <c:f>'43utv'!$C$5:$G$5</c:f>
              <c:numCache>
                <c:formatCode>General</c:formatCode>
                <c:ptCount val="5"/>
                <c:pt idx="0">
                  <c:v>2014</c:v>
                </c:pt>
                <c:pt idx="1">
                  <c:v>2016</c:v>
                </c:pt>
                <c:pt idx="2">
                  <c:v>2018</c:v>
                </c:pt>
                <c:pt idx="3">
                  <c:v>2020</c:v>
                </c:pt>
                <c:pt idx="4">
                  <c:v>2023</c:v>
                </c:pt>
              </c:numCache>
            </c:numRef>
          </c:cat>
          <c:val>
            <c:numRef>
              <c:f>'43utv'!$C$8:$G$8</c:f>
              <c:numCache>
                <c:formatCode>General</c:formatCode>
                <c:ptCount val="5"/>
                <c:pt idx="0">
                  <c:v>4</c:v>
                </c:pt>
                <c:pt idx="1">
                  <c:v>6</c:v>
                </c:pt>
                <c:pt idx="2">
                  <c:v>10</c:v>
                </c:pt>
                <c:pt idx="3">
                  <c:v>5</c:v>
                </c:pt>
                <c:pt idx="4">
                  <c:v>5</c:v>
                </c:pt>
              </c:numCache>
            </c:numRef>
          </c:val>
          <c:smooth val="0"/>
          <c:extLst>
            <c:ext xmlns:c16="http://schemas.microsoft.com/office/drawing/2014/chart" uri="{C3380CC4-5D6E-409C-BE32-E72D297353CC}">
              <c16:uniqueId val="{00000002-7420-4BAA-9A45-A53407C3069F}"/>
            </c:ext>
          </c:extLst>
        </c:ser>
        <c:ser>
          <c:idx val="3"/>
          <c:order val="3"/>
          <c:tx>
            <c:strRef>
              <c:f>'43utv'!$B$9</c:f>
              <c:strCache>
                <c:ptCount val="1"/>
                <c:pt idx="0">
                  <c:v>Pojkar Riket</c:v>
                </c:pt>
              </c:strCache>
            </c:strRef>
          </c:tx>
          <c:spPr>
            <a:ln>
              <a:solidFill>
                <a:schemeClr val="accent6">
                  <a:lumMod val="60000"/>
                  <a:lumOff val="40000"/>
                </a:schemeClr>
              </a:solidFill>
            </a:ln>
          </c:spPr>
          <c:marker>
            <c:symbol val="x"/>
            <c:size val="7"/>
            <c:spPr>
              <a:noFill/>
              <a:ln>
                <a:solidFill>
                  <a:schemeClr val="accent6">
                    <a:lumMod val="60000"/>
                    <a:lumOff val="40000"/>
                  </a:schemeClr>
                </a:solidFill>
              </a:ln>
            </c:spPr>
          </c:marker>
          <c:cat>
            <c:numRef>
              <c:f>'43utv'!$C$5:$G$5</c:f>
              <c:numCache>
                <c:formatCode>General</c:formatCode>
                <c:ptCount val="5"/>
                <c:pt idx="0">
                  <c:v>2014</c:v>
                </c:pt>
                <c:pt idx="1">
                  <c:v>2016</c:v>
                </c:pt>
                <c:pt idx="2">
                  <c:v>2018</c:v>
                </c:pt>
                <c:pt idx="3">
                  <c:v>2020</c:v>
                </c:pt>
                <c:pt idx="4">
                  <c:v>2023</c:v>
                </c:pt>
              </c:numCache>
            </c:numRef>
          </c:cat>
          <c:val>
            <c:numRef>
              <c:f>'43utv'!$C$9:$G$9</c:f>
              <c:numCache>
                <c:formatCode>General</c:formatCode>
                <c:ptCount val="5"/>
                <c:pt idx="0">
                  <c:v>7</c:v>
                </c:pt>
                <c:pt idx="1">
                  <c:v>4</c:v>
                </c:pt>
                <c:pt idx="2">
                  <c:v>6</c:v>
                </c:pt>
                <c:pt idx="3">
                  <c:v>7</c:v>
                </c:pt>
                <c:pt idx="4">
                  <c:v>5</c:v>
                </c:pt>
              </c:numCache>
            </c:numRef>
          </c:val>
          <c:smooth val="0"/>
          <c:extLst>
            <c:ext xmlns:c16="http://schemas.microsoft.com/office/drawing/2014/chart" uri="{C3380CC4-5D6E-409C-BE32-E72D297353CC}">
              <c16:uniqueId val="{00000003-7420-4BAA-9A45-A53407C3069F}"/>
            </c:ext>
          </c:extLst>
        </c:ser>
        <c:dLbls>
          <c:showLegendKey val="0"/>
          <c:showVal val="0"/>
          <c:showCatName val="0"/>
          <c:showSerName val="0"/>
          <c:showPercent val="0"/>
          <c:showBubbleSize val="0"/>
        </c:dLbls>
        <c:marker val="1"/>
        <c:smooth val="0"/>
        <c:axId val="202831360"/>
        <c:axId val="202832896"/>
      </c:lineChart>
      <c:catAx>
        <c:axId val="202831360"/>
        <c:scaling>
          <c:orientation val="minMax"/>
        </c:scaling>
        <c:delete val="0"/>
        <c:axPos val="b"/>
        <c:numFmt formatCode="General" sourceLinked="1"/>
        <c:majorTickMark val="none"/>
        <c:minorTickMark val="none"/>
        <c:tickLblPos val="nextTo"/>
        <c:crossAx val="202832896"/>
        <c:crosses val="autoZero"/>
        <c:auto val="1"/>
        <c:lblAlgn val="ctr"/>
        <c:lblOffset val="100"/>
        <c:noMultiLvlLbl val="0"/>
      </c:catAx>
      <c:valAx>
        <c:axId val="202832896"/>
        <c:scaling>
          <c:orientation val="minMax"/>
          <c:max val="50"/>
        </c:scaling>
        <c:delete val="0"/>
        <c:axPos val="l"/>
        <c:majorGridlines/>
        <c:title>
          <c:tx>
            <c:rich>
              <a:bodyPr rot="0" vert="horz"/>
              <a:lstStyle/>
              <a:p>
                <a:pPr>
                  <a:defRPr/>
                </a:pPr>
                <a:r>
                  <a:rPr lang="en-US"/>
                  <a:t>Andel %</a:t>
                </a:r>
              </a:p>
            </c:rich>
          </c:tx>
          <c:layout>
            <c:manualLayout>
              <c:xMode val="edge"/>
              <c:yMode val="edge"/>
              <c:x val="0.16927978925220291"/>
              <c:y val="3.7083555186378812E-2"/>
            </c:manualLayout>
          </c:layout>
          <c:overlay val="0"/>
        </c:title>
        <c:numFmt formatCode="General" sourceLinked="1"/>
        <c:majorTickMark val="none"/>
        <c:minorTickMark val="none"/>
        <c:tickLblPos val="nextTo"/>
        <c:crossAx val="202831360"/>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'[7]43B'!$K$5</c:f>
              <c:strCache>
                <c:ptCount val="1"/>
                <c:pt idx="0">
                  <c:v>Flickor Gotland</c:v>
                </c:pt>
              </c:strCache>
            </c:strRef>
          </c:tx>
          <c:spPr>
            <a:solidFill>
              <a:schemeClr val="accent3">
                <a:lumMod val="40000"/>
                <a:lumOff val="60000"/>
              </a:schemeClr>
            </a:solidFill>
            <a:ln>
              <a:noFill/>
            </a:ln>
            <a:effectLst/>
          </c:spPr>
          <c:invertIfNegative val="0"/>
          <c:cat>
            <c:strRef>
              <c:f>'[7]43B'!$J$6:$J$12</c:f>
              <c:strCache>
                <c:ptCount val="7"/>
                <c:pt idx="0">
                  <c:v>Rökning, totalt</c:v>
                </c:pt>
                <c:pt idx="1">
                  <c:v>Rökning, dagligen/nästan dagligen</c:v>
                </c:pt>
                <c:pt idx="2">
                  <c:v>Snusning, totalt</c:v>
                </c:pt>
                <c:pt idx="3">
                  <c:v>Snusning, dagligen</c:v>
                </c:pt>
                <c:pt idx="4">
                  <c:v>Druckit alkohol</c:v>
                </c:pt>
                <c:pt idx="5">
                  <c:v>Intensivkonsumtion alkohol</c:v>
                </c:pt>
                <c:pt idx="6">
                  <c:v>Använt narkotika</c:v>
                </c:pt>
              </c:strCache>
            </c:strRef>
          </c:cat>
          <c:val>
            <c:numRef>
              <c:f>'[7]43B'!$K$6:$K$12</c:f>
              <c:numCache>
                <c:formatCode>General</c:formatCode>
                <c:ptCount val="7"/>
                <c:pt idx="0">
                  <c:v>14</c:v>
                </c:pt>
                <c:pt idx="1">
                  <c:v>3</c:v>
                </c:pt>
                <c:pt idx="2">
                  <c:v>15</c:v>
                </c:pt>
                <c:pt idx="3">
                  <c:v>8</c:v>
                </c:pt>
                <c:pt idx="4">
                  <c:v>50</c:v>
                </c:pt>
                <c:pt idx="5">
                  <c:v>9</c:v>
                </c:pt>
                <c:pt idx="6">
                  <c:v>2</c:v>
                </c:pt>
              </c:numCache>
            </c:numRef>
          </c:val>
          <c:extLst>
            <c:ext xmlns:c16="http://schemas.microsoft.com/office/drawing/2014/chart" uri="{C3380CC4-5D6E-409C-BE32-E72D297353CC}">
              <c16:uniqueId val="{00000000-2174-47A5-BDCC-1320BA761C9E}"/>
            </c:ext>
          </c:extLst>
        </c:ser>
        <c:ser>
          <c:idx val="1"/>
          <c:order val="1"/>
          <c:tx>
            <c:strRef>
              <c:f>'[7]43B'!$L$5</c:f>
              <c:strCache>
                <c:ptCount val="1"/>
                <c:pt idx="0">
                  <c:v>Pojkar Gotland</c:v>
                </c:pt>
              </c:strCache>
            </c:strRef>
          </c:tx>
          <c:spPr>
            <a:solidFill>
              <a:schemeClr val="accent6">
                <a:lumMod val="75000"/>
              </a:schemeClr>
            </a:solidFill>
            <a:ln>
              <a:noFill/>
            </a:ln>
            <a:effectLst/>
          </c:spPr>
          <c:invertIfNegative val="0"/>
          <c:cat>
            <c:strRef>
              <c:f>'[7]43B'!$J$6:$J$12</c:f>
              <c:strCache>
                <c:ptCount val="7"/>
                <c:pt idx="0">
                  <c:v>Rökning, totalt</c:v>
                </c:pt>
                <c:pt idx="1">
                  <c:v>Rökning, dagligen/nästan dagligen</c:v>
                </c:pt>
                <c:pt idx="2">
                  <c:v>Snusning, totalt</c:v>
                </c:pt>
                <c:pt idx="3">
                  <c:v>Snusning, dagligen</c:v>
                </c:pt>
                <c:pt idx="4">
                  <c:v>Druckit alkohol</c:v>
                </c:pt>
                <c:pt idx="5">
                  <c:v>Intensivkonsumtion alkohol</c:v>
                </c:pt>
                <c:pt idx="6">
                  <c:v>Använt narkotika</c:v>
                </c:pt>
              </c:strCache>
            </c:strRef>
          </c:cat>
          <c:val>
            <c:numRef>
              <c:f>'[7]43B'!$L$6:$L$12</c:f>
              <c:numCache>
                <c:formatCode>General</c:formatCode>
                <c:ptCount val="7"/>
                <c:pt idx="0">
                  <c:v>10</c:v>
                </c:pt>
                <c:pt idx="1">
                  <c:v>2</c:v>
                </c:pt>
                <c:pt idx="2">
                  <c:v>18</c:v>
                </c:pt>
                <c:pt idx="3">
                  <c:v>9</c:v>
                </c:pt>
                <c:pt idx="4">
                  <c:v>41</c:v>
                </c:pt>
                <c:pt idx="5">
                  <c:v>9</c:v>
                </c:pt>
                <c:pt idx="6">
                  <c:v>5</c:v>
                </c:pt>
              </c:numCache>
            </c:numRef>
          </c:val>
          <c:extLst>
            <c:ext xmlns:c16="http://schemas.microsoft.com/office/drawing/2014/chart" uri="{C3380CC4-5D6E-409C-BE32-E72D297353CC}">
              <c16:uniqueId val="{00000001-2174-47A5-BDCC-1320BA761C9E}"/>
            </c:ext>
          </c:extLst>
        </c:ser>
        <c:dLbls>
          <c:showLegendKey val="0"/>
          <c:showVal val="0"/>
          <c:showCatName val="0"/>
          <c:showSerName val="0"/>
          <c:showPercent val="0"/>
          <c:showBubbleSize val="0"/>
        </c:dLbls>
        <c:gapWidth val="219"/>
        <c:overlap val="-27"/>
        <c:axId val="318235392"/>
        <c:axId val="318237688"/>
      </c:barChart>
      <c:catAx>
        <c:axId val="31823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8237688"/>
        <c:crosses val="autoZero"/>
        <c:auto val="1"/>
        <c:lblAlgn val="ctr"/>
        <c:lblOffset val="100"/>
        <c:noMultiLvlLbl val="0"/>
      </c:catAx>
      <c:valAx>
        <c:axId val="318237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8235392"/>
        <c:crosses val="autoZero"/>
        <c:crossBetween val="between"/>
      </c:valAx>
      <c:spPr>
        <a:noFill/>
        <a:ln>
          <a:noFill/>
        </a:ln>
        <a:effectLst/>
      </c:spPr>
    </c:plotArea>
    <c:legend>
      <c:legendPos val="b"/>
      <c:layout>
        <c:manualLayout>
          <c:xMode val="edge"/>
          <c:yMode val="edge"/>
          <c:x val="0.24837442048715874"/>
          <c:y val="0.82543776764746513"/>
          <c:w val="0.48842407199100113"/>
          <c:h val="0.160527144633236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3"/>
            </a:solidFill>
          </c:spPr>
          <c:invertIfNegative val="0"/>
          <c:dPt>
            <c:idx val="0"/>
            <c:invertIfNegative val="0"/>
            <c:bubble3D val="0"/>
            <c:spPr>
              <a:solidFill>
                <a:schemeClr val="tx1"/>
              </a:solidFill>
            </c:spPr>
            <c:extLst>
              <c:ext xmlns:c16="http://schemas.microsoft.com/office/drawing/2014/chart" uri="{C3380CC4-5D6E-409C-BE32-E72D297353CC}">
                <c16:uniqueId val="{00000001-32F9-4201-BE80-F2F3535CCFB6}"/>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32F9-4201-BE80-F2F3535CCFB6}"/>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C-2618-4D6E-9082-1554AAED6732}"/>
              </c:ext>
            </c:extLst>
          </c:dPt>
          <c:cat>
            <c:strRef>
              <c:f>'4'!$B$7:$B$9</c:f>
              <c:strCache>
                <c:ptCount val="3"/>
                <c:pt idx="0">
                  <c:v>Totalt Gotland </c:v>
                </c:pt>
                <c:pt idx="1">
                  <c:v>Kvinnor Gotland</c:v>
                </c:pt>
                <c:pt idx="2">
                  <c:v>Män Gotland</c:v>
                </c:pt>
              </c:strCache>
            </c:strRef>
          </c:cat>
          <c:val>
            <c:numRef>
              <c:f>'4'!$C$7:$C$9</c:f>
              <c:numCache>
                <c:formatCode>General</c:formatCode>
                <c:ptCount val="3"/>
                <c:pt idx="0">
                  <c:v>85</c:v>
                </c:pt>
                <c:pt idx="1">
                  <c:v>85</c:v>
                </c:pt>
                <c:pt idx="2">
                  <c:v>85</c:v>
                </c:pt>
              </c:numCache>
            </c:numRef>
          </c:val>
          <c:extLst>
            <c:ext xmlns:c16="http://schemas.microsoft.com/office/drawing/2014/chart" uri="{C3380CC4-5D6E-409C-BE32-E72D297353CC}">
              <c16:uniqueId val="{00000004-32F9-4201-BE80-F2F3535CCFB6}"/>
            </c:ext>
          </c:extLst>
        </c:ser>
        <c:dLbls>
          <c:showLegendKey val="0"/>
          <c:showVal val="0"/>
          <c:showCatName val="0"/>
          <c:showSerName val="0"/>
          <c:showPercent val="0"/>
          <c:showBubbleSize val="0"/>
        </c:dLbls>
        <c:gapWidth val="150"/>
        <c:axId val="143746944"/>
        <c:axId val="143748480"/>
      </c:barChart>
      <c:catAx>
        <c:axId val="143746944"/>
        <c:scaling>
          <c:orientation val="minMax"/>
        </c:scaling>
        <c:delete val="0"/>
        <c:axPos val="b"/>
        <c:numFmt formatCode="General" sourceLinked="0"/>
        <c:majorTickMark val="out"/>
        <c:minorTickMark val="none"/>
        <c:tickLblPos val="nextTo"/>
        <c:crossAx val="143748480"/>
        <c:crosses val="autoZero"/>
        <c:auto val="1"/>
        <c:lblAlgn val="ctr"/>
        <c:lblOffset val="100"/>
        <c:noMultiLvlLbl val="0"/>
      </c:catAx>
      <c:valAx>
        <c:axId val="143748480"/>
        <c:scaling>
          <c:orientation val="minMax"/>
          <c:max val="100"/>
          <c:min val="0"/>
        </c:scaling>
        <c:delete val="0"/>
        <c:axPos val="l"/>
        <c:majorGridlines/>
        <c:title>
          <c:tx>
            <c:rich>
              <a:bodyPr rot="-5400000" vert="horz"/>
              <a:lstStyle/>
              <a:p>
                <a:pPr>
                  <a:defRPr/>
                </a:pPr>
                <a:r>
                  <a:rPr lang="en-US"/>
                  <a:t>Andel i %</a:t>
                </a:r>
              </a:p>
            </c:rich>
          </c:tx>
          <c:overlay val="0"/>
        </c:title>
        <c:numFmt formatCode="General" sourceLinked="1"/>
        <c:majorTickMark val="out"/>
        <c:minorTickMark val="none"/>
        <c:tickLblPos val="nextTo"/>
        <c:crossAx val="143746944"/>
        <c:crosses val="autoZero"/>
        <c:crossBetween val="between"/>
        <c:majorUnit val="10"/>
      </c:valAx>
    </c:plotArea>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2042469341176E-2"/>
          <c:y val="5.7705316376136996E-2"/>
          <c:w val="0.82200119047619302"/>
          <c:h val="0.37849007477262325"/>
        </c:manualLayout>
      </c:layout>
      <c:barChart>
        <c:barDir val="col"/>
        <c:grouping val="clustered"/>
        <c:varyColors val="0"/>
        <c:ser>
          <c:idx val="0"/>
          <c:order val="0"/>
          <c:tx>
            <c:strRef>
              <c:f>'[6]Figur 1'!$B$3</c:f>
              <c:strCache>
                <c:ptCount val="1"/>
                <c:pt idx="0">
                  <c:v>Gotland</c:v>
                </c:pt>
              </c:strCache>
            </c:strRef>
          </c:tx>
          <c:spPr>
            <a:solidFill>
              <a:srgbClr val="BEBC00"/>
            </a:solidFill>
          </c:spPr>
          <c:invertIfNegative val="0"/>
          <c:cat>
            <c:strRef>
              <c:f>'[6]Figur 1'!$A$4:$A$13</c:f>
              <c:strCache>
                <c:ptCount val="10"/>
                <c:pt idx="0">
                  <c:v>Alkoholkonsument,12 mån</c:v>
                </c:pt>
                <c:pt idx="1">
                  <c:v>Intensivkonsumtion av alkohol
ngn gång i mån. el. oftare</c:v>
                </c:pt>
                <c:pt idx="2">
                  <c:v>Berusningsdebut 13 år</c:v>
                </c:pt>
                <c:pt idx="3">
                  <c:v>Använt narkotika, 12 mån</c:v>
                </c:pt>
                <c:pt idx="4">
                  <c:v>Röker</c:v>
                </c:pt>
                <c:pt idx="5">
                  <c:v>Snusar</c:v>
                </c:pt>
                <c:pt idx="6">
                  <c:v>Tobaksdebut 13 år</c:v>
                </c:pt>
                <c:pt idx="7">
                  <c:v>Spelat om pengar, 12 mån</c:v>
                </c:pt>
                <c:pt idx="9">
                  <c:v>Årskonsumtion, liter</c:v>
                </c:pt>
              </c:strCache>
            </c:strRef>
          </c:cat>
          <c:val>
            <c:numRef>
              <c:f>'[6]Figur 1'!$B$4:$B$13</c:f>
              <c:numCache>
                <c:formatCode>General</c:formatCode>
                <c:ptCount val="10"/>
                <c:pt idx="0">
                  <c:v>45</c:v>
                </c:pt>
                <c:pt idx="1">
                  <c:v>9</c:v>
                </c:pt>
                <c:pt idx="2">
                  <c:v>6</c:v>
                </c:pt>
                <c:pt idx="3">
                  <c:v>3</c:v>
                </c:pt>
                <c:pt idx="4">
                  <c:v>12</c:v>
                </c:pt>
                <c:pt idx="5">
                  <c:v>16</c:v>
                </c:pt>
                <c:pt idx="6">
                  <c:v>16</c:v>
                </c:pt>
                <c:pt idx="7">
                  <c:v>15</c:v>
                </c:pt>
              </c:numCache>
            </c:numRef>
          </c:val>
          <c:extLst>
            <c:ext xmlns:c16="http://schemas.microsoft.com/office/drawing/2014/chart" uri="{C3380CC4-5D6E-409C-BE32-E72D297353CC}">
              <c16:uniqueId val="{00000000-1106-425D-8C7D-4C7F658967E1}"/>
            </c:ext>
          </c:extLst>
        </c:ser>
        <c:ser>
          <c:idx val="1"/>
          <c:order val="1"/>
          <c:tx>
            <c:strRef>
              <c:f>'[6]Figur 1'!$C$3</c:f>
              <c:strCache>
                <c:ptCount val="1"/>
                <c:pt idx="0">
                  <c:v>Riket</c:v>
                </c:pt>
              </c:strCache>
            </c:strRef>
          </c:tx>
          <c:spPr>
            <a:solidFill>
              <a:srgbClr val="004687"/>
            </a:solidFill>
          </c:spPr>
          <c:invertIfNegative val="0"/>
          <c:cat>
            <c:strRef>
              <c:f>'[6]Figur 1'!$A$4:$A$13</c:f>
              <c:strCache>
                <c:ptCount val="10"/>
                <c:pt idx="0">
                  <c:v>Alkoholkonsument,12 mån</c:v>
                </c:pt>
                <c:pt idx="1">
                  <c:v>Intensivkonsumtion av alkohol
ngn gång i mån. el. oftare</c:v>
                </c:pt>
                <c:pt idx="2">
                  <c:v>Berusningsdebut 13 år</c:v>
                </c:pt>
                <c:pt idx="3">
                  <c:v>Använt narkotika, 12 mån</c:v>
                </c:pt>
                <c:pt idx="4">
                  <c:v>Röker</c:v>
                </c:pt>
                <c:pt idx="5">
                  <c:v>Snusar</c:v>
                </c:pt>
                <c:pt idx="6">
                  <c:v>Tobaksdebut 13 år</c:v>
                </c:pt>
                <c:pt idx="7">
                  <c:v>Spelat om pengar, 12 mån</c:v>
                </c:pt>
                <c:pt idx="9">
                  <c:v>Årskonsumtion, liter</c:v>
                </c:pt>
              </c:strCache>
            </c:strRef>
          </c:cat>
          <c:val>
            <c:numRef>
              <c:f>'[6]Figur 1'!$C$4:$C$13</c:f>
              <c:numCache>
                <c:formatCode>General</c:formatCode>
                <c:ptCount val="10"/>
                <c:pt idx="0">
                  <c:v>39</c:v>
                </c:pt>
                <c:pt idx="1">
                  <c:v>6</c:v>
                </c:pt>
                <c:pt idx="2">
                  <c:v>5</c:v>
                </c:pt>
                <c:pt idx="3">
                  <c:v>5</c:v>
                </c:pt>
                <c:pt idx="4">
                  <c:v>10</c:v>
                </c:pt>
                <c:pt idx="5">
                  <c:v>14</c:v>
                </c:pt>
                <c:pt idx="6">
                  <c:v>14</c:v>
                </c:pt>
                <c:pt idx="7">
                  <c:v>16</c:v>
                </c:pt>
              </c:numCache>
            </c:numRef>
          </c:val>
          <c:extLst>
            <c:ext xmlns:c16="http://schemas.microsoft.com/office/drawing/2014/chart" uri="{C3380CC4-5D6E-409C-BE32-E72D297353CC}">
              <c16:uniqueId val="{00000001-1106-425D-8C7D-4C7F658967E1}"/>
            </c:ext>
          </c:extLst>
        </c:ser>
        <c:dLbls>
          <c:showLegendKey val="0"/>
          <c:showVal val="0"/>
          <c:showCatName val="0"/>
          <c:showSerName val="0"/>
          <c:showPercent val="0"/>
          <c:showBubbleSize val="0"/>
        </c:dLbls>
        <c:gapWidth val="51"/>
        <c:axId val="434760488"/>
        <c:axId val="434760096"/>
      </c:barChart>
      <c:barChart>
        <c:barDir val="col"/>
        <c:grouping val="clustered"/>
        <c:varyColors val="0"/>
        <c:ser>
          <c:idx val="2"/>
          <c:order val="2"/>
          <c:tx>
            <c:strRef>
              <c:f>'[6]Figur 1'!$D$3</c:f>
              <c:strCache>
                <c:ptCount val="1"/>
                <c:pt idx="0">
                  <c:v>Gotland</c:v>
                </c:pt>
              </c:strCache>
            </c:strRef>
          </c:tx>
          <c:spPr>
            <a:solidFill>
              <a:srgbClr val="BEBC00"/>
            </a:solidFill>
            <a:ln w="19050">
              <a:noFill/>
            </a:ln>
          </c:spPr>
          <c:invertIfNegative val="0"/>
          <c:trendline>
            <c:trendlineType val="linear"/>
            <c:dispRSqr val="0"/>
            <c:dispEq val="0"/>
          </c:trendline>
          <c:cat>
            <c:strRef>
              <c:f>'[6]Figur 1'!$A$4:$A$13</c:f>
              <c:strCache>
                <c:ptCount val="10"/>
                <c:pt idx="0">
                  <c:v>Alkoholkonsument,12 mån</c:v>
                </c:pt>
                <c:pt idx="1">
                  <c:v>Intensivkonsumtion av alkohol
ngn gång i mån. el. oftare</c:v>
                </c:pt>
                <c:pt idx="2">
                  <c:v>Berusningsdebut 13 år</c:v>
                </c:pt>
                <c:pt idx="3">
                  <c:v>Använt narkotika, 12 mån</c:v>
                </c:pt>
                <c:pt idx="4">
                  <c:v>Röker</c:v>
                </c:pt>
                <c:pt idx="5">
                  <c:v>Snusar</c:v>
                </c:pt>
                <c:pt idx="6">
                  <c:v>Tobaksdebut 13 år</c:v>
                </c:pt>
                <c:pt idx="7">
                  <c:v>Spelat om pengar, 12 mån</c:v>
                </c:pt>
                <c:pt idx="9">
                  <c:v>Årskonsumtion, liter</c:v>
                </c:pt>
              </c:strCache>
            </c:strRef>
          </c:cat>
          <c:val>
            <c:numRef>
              <c:f>'[6]Figur 1'!$D$4:$D$13</c:f>
              <c:numCache>
                <c:formatCode>General</c:formatCode>
                <c:ptCount val="10"/>
                <c:pt idx="9">
                  <c:v>0.87</c:v>
                </c:pt>
              </c:numCache>
            </c:numRef>
          </c:val>
          <c:extLst>
            <c:ext xmlns:c16="http://schemas.microsoft.com/office/drawing/2014/chart" uri="{C3380CC4-5D6E-409C-BE32-E72D297353CC}">
              <c16:uniqueId val="{00000002-1106-425D-8C7D-4C7F658967E1}"/>
            </c:ext>
          </c:extLst>
        </c:ser>
        <c:ser>
          <c:idx val="3"/>
          <c:order val="3"/>
          <c:tx>
            <c:strRef>
              <c:f>'[6]Figur 1'!$E$3</c:f>
              <c:strCache>
                <c:ptCount val="1"/>
                <c:pt idx="0">
                  <c:v>Riket</c:v>
                </c:pt>
              </c:strCache>
            </c:strRef>
          </c:tx>
          <c:spPr>
            <a:solidFill>
              <a:srgbClr val="004687"/>
            </a:solidFill>
            <a:ln w="19050">
              <a:noFill/>
            </a:ln>
          </c:spPr>
          <c:invertIfNegative val="0"/>
          <c:cat>
            <c:strRef>
              <c:f>'[6]Figur 1'!$A$4:$A$13</c:f>
              <c:strCache>
                <c:ptCount val="10"/>
                <c:pt idx="0">
                  <c:v>Alkoholkonsument,12 mån</c:v>
                </c:pt>
                <c:pt idx="1">
                  <c:v>Intensivkonsumtion av alkohol
ngn gång i mån. el. oftare</c:v>
                </c:pt>
                <c:pt idx="2">
                  <c:v>Berusningsdebut 13 år</c:v>
                </c:pt>
                <c:pt idx="3">
                  <c:v>Använt narkotika, 12 mån</c:v>
                </c:pt>
                <c:pt idx="4">
                  <c:v>Röker</c:v>
                </c:pt>
                <c:pt idx="5">
                  <c:v>Snusar</c:v>
                </c:pt>
                <c:pt idx="6">
                  <c:v>Tobaksdebut 13 år</c:v>
                </c:pt>
                <c:pt idx="7">
                  <c:v>Spelat om pengar, 12 mån</c:v>
                </c:pt>
                <c:pt idx="9">
                  <c:v>Årskonsumtion, liter</c:v>
                </c:pt>
              </c:strCache>
            </c:strRef>
          </c:cat>
          <c:val>
            <c:numRef>
              <c:f>'[6]Figur 1'!$E$4:$E$13</c:f>
              <c:numCache>
                <c:formatCode>General</c:formatCode>
                <c:ptCount val="10"/>
                <c:pt idx="9">
                  <c:v>0.87</c:v>
                </c:pt>
              </c:numCache>
            </c:numRef>
          </c:val>
          <c:extLst>
            <c:ext xmlns:c16="http://schemas.microsoft.com/office/drawing/2014/chart" uri="{C3380CC4-5D6E-409C-BE32-E72D297353CC}">
              <c16:uniqueId val="{00000003-1106-425D-8C7D-4C7F658967E1}"/>
            </c:ext>
          </c:extLst>
        </c:ser>
        <c:dLbls>
          <c:showLegendKey val="0"/>
          <c:showVal val="0"/>
          <c:showCatName val="0"/>
          <c:showSerName val="0"/>
          <c:showPercent val="0"/>
          <c:showBubbleSize val="0"/>
        </c:dLbls>
        <c:gapWidth val="51"/>
        <c:axId val="434756960"/>
        <c:axId val="434761664"/>
      </c:barChart>
      <c:catAx>
        <c:axId val="434760488"/>
        <c:scaling>
          <c:orientation val="minMax"/>
        </c:scaling>
        <c:delete val="0"/>
        <c:axPos val="b"/>
        <c:numFmt formatCode="General" sourceLinked="1"/>
        <c:majorTickMark val="none"/>
        <c:minorTickMark val="none"/>
        <c:tickLblPos val="nextTo"/>
        <c:txPr>
          <a:bodyPr rot="-5400000" vert="horz"/>
          <a:lstStyle/>
          <a:p>
            <a:pPr>
              <a:defRPr sz="900">
                <a:latin typeface="Gill Sans MT" panose="020B0502020104020203" pitchFamily="34" charset="0"/>
                <a:cs typeface="Arial" pitchFamily="34" charset="0"/>
              </a:defRPr>
            </a:pPr>
            <a:endParaRPr lang="sv-SE"/>
          </a:p>
        </c:txPr>
        <c:crossAx val="434760096"/>
        <c:crosses val="autoZero"/>
        <c:auto val="1"/>
        <c:lblAlgn val="ctr"/>
        <c:lblOffset val="100"/>
        <c:noMultiLvlLbl val="0"/>
      </c:catAx>
      <c:valAx>
        <c:axId val="434760096"/>
        <c:scaling>
          <c:orientation val="minMax"/>
          <c:max val="60"/>
          <c:min val="0"/>
        </c:scaling>
        <c:delete val="0"/>
        <c:axPos val="l"/>
        <c:majorGridlines>
          <c:spPr>
            <a:ln>
              <a:noFill/>
            </a:ln>
          </c:spPr>
        </c:majorGridlines>
        <c:numFmt formatCode="General" sourceLinked="1"/>
        <c:majorTickMark val="out"/>
        <c:minorTickMark val="none"/>
        <c:tickLblPos val="nextTo"/>
        <c:spPr>
          <a:ln/>
        </c:spPr>
        <c:txPr>
          <a:bodyPr/>
          <a:lstStyle/>
          <a:p>
            <a:pPr>
              <a:defRPr sz="900">
                <a:latin typeface="Gill Sans MT" panose="020B0502020104020203" pitchFamily="34" charset="0"/>
                <a:cs typeface="Arial" pitchFamily="34" charset="0"/>
              </a:defRPr>
            </a:pPr>
            <a:endParaRPr lang="sv-SE"/>
          </a:p>
        </c:txPr>
        <c:crossAx val="434760488"/>
        <c:crosses val="autoZero"/>
        <c:crossBetween val="between"/>
        <c:majorUnit val="20"/>
      </c:valAx>
      <c:valAx>
        <c:axId val="434761664"/>
        <c:scaling>
          <c:orientation val="minMax"/>
          <c:max val="2"/>
        </c:scaling>
        <c:delete val="0"/>
        <c:axPos val="r"/>
        <c:numFmt formatCode="0.0" sourceLinked="0"/>
        <c:majorTickMark val="out"/>
        <c:minorTickMark val="none"/>
        <c:tickLblPos val="nextTo"/>
        <c:spPr>
          <a:ln/>
        </c:spPr>
        <c:txPr>
          <a:bodyPr/>
          <a:lstStyle/>
          <a:p>
            <a:pPr>
              <a:defRPr sz="900">
                <a:latin typeface="Gill Sans MT" panose="020B0502020104020203" pitchFamily="34" charset="0"/>
                <a:cs typeface="Arial" pitchFamily="34" charset="0"/>
              </a:defRPr>
            </a:pPr>
            <a:endParaRPr lang="sv-SE"/>
          </a:p>
        </c:txPr>
        <c:crossAx val="434756960"/>
        <c:crosses val="max"/>
        <c:crossBetween val="between"/>
        <c:majorUnit val="0.5"/>
      </c:valAx>
      <c:catAx>
        <c:axId val="434756960"/>
        <c:scaling>
          <c:orientation val="minMax"/>
        </c:scaling>
        <c:delete val="1"/>
        <c:axPos val="b"/>
        <c:numFmt formatCode="General" sourceLinked="1"/>
        <c:majorTickMark val="out"/>
        <c:minorTickMark val="none"/>
        <c:tickLblPos val="none"/>
        <c:crossAx val="434761664"/>
        <c:crossesAt val="0"/>
        <c:auto val="1"/>
        <c:lblAlgn val="ctr"/>
        <c:lblOffset val="100"/>
        <c:noMultiLvlLbl val="0"/>
      </c:catAx>
      <c:spPr>
        <a:ln>
          <a:noFill/>
        </a:ln>
      </c:spPr>
    </c:plotArea>
    <c:legend>
      <c:legendPos val="t"/>
      <c:legendEntry>
        <c:idx val="2"/>
        <c:delete val="1"/>
      </c:legendEntry>
      <c:legendEntry>
        <c:idx val="3"/>
        <c:delete val="1"/>
      </c:legendEntry>
      <c:legendEntry>
        <c:idx val="4"/>
        <c:delete val="1"/>
      </c:legendEntry>
      <c:layout>
        <c:manualLayout>
          <c:xMode val="edge"/>
          <c:yMode val="edge"/>
          <c:x val="0.38135337301587302"/>
          <c:y val="5.7491363645440198E-2"/>
          <c:w val="0.32800753968253998"/>
          <c:h val="4.1686480455524803E-2"/>
        </c:manualLayout>
      </c:layout>
      <c:overlay val="0"/>
      <c:txPr>
        <a:bodyPr/>
        <a:lstStyle/>
        <a:p>
          <a:pPr>
            <a:defRPr sz="900">
              <a:latin typeface="Gill Sans MT" panose="020B0502020104020203" pitchFamily="34" charset="0"/>
              <a:cs typeface="Arial" pitchFamily="34" charset="0"/>
            </a:defRPr>
          </a:pPr>
          <a:endParaRPr lang="sv-SE"/>
        </a:p>
      </c:txPr>
    </c:legend>
    <c:plotVisOnly val="1"/>
    <c:dispBlanksAs val="gap"/>
    <c:showDLblsOverMax val="0"/>
  </c:chart>
  <c:spPr>
    <a:ln>
      <a:noFill/>
    </a:ln>
  </c:spPr>
  <c:printSettings>
    <c:headerFooter/>
    <c:pageMargins b="0.750000000000005" l="0.70000000000000095" r="0.70000000000000095" t="0.750000000000005" header="0.3" footer="0.3"/>
    <c:pageSetup orientation="portrait"/>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'[7]43Butv'!$B$6</c:f>
              <c:strCache>
                <c:ptCount val="1"/>
                <c:pt idx="0">
                  <c:v>Flickor år 2010</c:v>
                </c:pt>
              </c:strCache>
            </c:strRef>
          </c:tx>
          <c:spPr>
            <a:solidFill>
              <a:schemeClr val="accent3">
                <a:lumMod val="40000"/>
                <a:lumOff val="60000"/>
              </a:schemeClr>
            </a:solidFill>
          </c:spPr>
          <c:invertIfNegative val="0"/>
          <c:cat>
            <c:strRef>
              <c:f>'[7]43Butv'!$C$5:$H$5</c:f>
              <c:strCache>
                <c:ptCount val="6"/>
                <c:pt idx="0">
                  <c:v>Daglig rökning</c:v>
                </c:pt>
                <c:pt idx="1">
                  <c:v>Rökning</c:v>
                </c:pt>
                <c:pt idx="2">
                  <c:v>Snusning</c:v>
                </c:pt>
                <c:pt idx="3">
                  <c:v>Intensiv-konsumtion av alkohol</c:v>
                </c:pt>
                <c:pt idx="4">
                  <c:v>Alkohol komsumtion</c:v>
                </c:pt>
                <c:pt idx="5">
                  <c:v>Använt narkotika</c:v>
                </c:pt>
              </c:strCache>
            </c:strRef>
          </c:cat>
          <c:val>
            <c:numRef>
              <c:f>'[7]43Butv'!$C$6:$H$6</c:f>
              <c:numCache>
                <c:formatCode>General</c:formatCode>
                <c:ptCount val="6"/>
                <c:pt idx="0">
                  <c:v>15</c:v>
                </c:pt>
                <c:pt idx="1">
                  <c:v>28</c:v>
                </c:pt>
                <c:pt idx="2">
                  <c:v>6</c:v>
                </c:pt>
                <c:pt idx="3">
                  <c:v>23</c:v>
                </c:pt>
                <c:pt idx="4">
                  <c:v>71</c:v>
                </c:pt>
                <c:pt idx="5">
                  <c:v>8</c:v>
                </c:pt>
              </c:numCache>
            </c:numRef>
          </c:val>
          <c:extLst>
            <c:ext xmlns:c16="http://schemas.microsoft.com/office/drawing/2014/chart" uri="{C3380CC4-5D6E-409C-BE32-E72D297353CC}">
              <c16:uniqueId val="{00000000-5603-43F8-8D62-12CBD09C363F}"/>
            </c:ext>
          </c:extLst>
        </c:ser>
        <c:ser>
          <c:idx val="1"/>
          <c:order val="1"/>
          <c:tx>
            <c:strRef>
              <c:f>'[7]43Butv'!$B$7</c:f>
              <c:strCache>
                <c:ptCount val="1"/>
                <c:pt idx="0">
                  <c:v>Flickor år 2014</c:v>
                </c:pt>
              </c:strCache>
            </c:strRef>
          </c:tx>
          <c:spPr>
            <a:solidFill>
              <a:schemeClr val="accent3">
                <a:lumMod val="75000"/>
              </a:schemeClr>
            </a:solidFill>
          </c:spPr>
          <c:invertIfNegative val="0"/>
          <c:cat>
            <c:strRef>
              <c:f>'[7]43Butv'!$C$5:$H$5</c:f>
              <c:strCache>
                <c:ptCount val="6"/>
                <c:pt idx="0">
                  <c:v>Daglig rökning</c:v>
                </c:pt>
                <c:pt idx="1">
                  <c:v>Rökning</c:v>
                </c:pt>
                <c:pt idx="2">
                  <c:v>Snusning</c:v>
                </c:pt>
                <c:pt idx="3">
                  <c:v>Intensiv-konsumtion av alkohol</c:v>
                </c:pt>
                <c:pt idx="4">
                  <c:v>Alkohol komsumtion</c:v>
                </c:pt>
                <c:pt idx="5">
                  <c:v>Använt narkotika</c:v>
                </c:pt>
              </c:strCache>
            </c:strRef>
          </c:cat>
          <c:val>
            <c:numRef>
              <c:f>'[7]43Butv'!$C$7:$H$7</c:f>
              <c:numCache>
                <c:formatCode>General</c:formatCode>
                <c:ptCount val="6"/>
                <c:pt idx="0">
                  <c:v>4</c:v>
                </c:pt>
                <c:pt idx="1">
                  <c:v>18</c:v>
                </c:pt>
                <c:pt idx="2">
                  <c:v>5</c:v>
                </c:pt>
                <c:pt idx="3">
                  <c:v>12</c:v>
                </c:pt>
                <c:pt idx="4">
                  <c:v>62</c:v>
                </c:pt>
                <c:pt idx="5">
                  <c:v>8</c:v>
                </c:pt>
              </c:numCache>
            </c:numRef>
          </c:val>
          <c:extLst>
            <c:ext xmlns:c16="http://schemas.microsoft.com/office/drawing/2014/chart" uri="{C3380CC4-5D6E-409C-BE32-E72D297353CC}">
              <c16:uniqueId val="{00000001-5603-43F8-8D62-12CBD09C363F}"/>
            </c:ext>
          </c:extLst>
        </c:ser>
        <c:ser>
          <c:idx val="2"/>
          <c:order val="2"/>
          <c:tx>
            <c:strRef>
              <c:f>'[7]43Butv'!$B$8</c:f>
              <c:strCache>
                <c:ptCount val="1"/>
                <c:pt idx="0">
                  <c:v>Flickor år 2016</c:v>
                </c:pt>
              </c:strCache>
            </c:strRef>
          </c:tx>
          <c:invertIfNegative val="0"/>
          <c:cat>
            <c:strRef>
              <c:f>'[7]43Butv'!$C$5:$H$5</c:f>
              <c:strCache>
                <c:ptCount val="6"/>
                <c:pt idx="0">
                  <c:v>Daglig rökning</c:v>
                </c:pt>
                <c:pt idx="1">
                  <c:v>Rökning</c:v>
                </c:pt>
                <c:pt idx="2">
                  <c:v>Snusning</c:v>
                </c:pt>
                <c:pt idx="3">
                  <c:v>Intensiv-konsumtion av alkohol</c:v>
                </c:pt>
                <c:pt idx="4">
                  <c:v>Alkohol komsumtion</c:v>
                </c:pt>
                <c:pt idx="5">
                  <c:v>Använt narkotika</c:v>
                </c:pt>
              </c:strCache>
            </c:strRef>
          </c:cat>
          <c:val>
            <c:numRef>
              <c:f>'[7]43Butv'!$C$8:$H$8</c:f>
              <c:numCache>
                <c:formatCode>General</c:formatCode>
                <c:ptCount val="6"/>
                <c:pt idx="0">
                  <c:v>8</c:v>
                </c:pt>
                <c:pt idx="1">
                  <c:v>19</c:v>
                </c:pt>
                <c:pt idx="2">
                  <c:v>6</c:v>
                </c:pt>
                <c:pt idx="3">
                  <c:v>8</c:v>
                </c:pt>
                <c:pt idx="4">
                  <c:v>52</c:v>
                </c:pt>
                <c:pt idx="5">
                  <c:v>7</c:v>
                </c:pt>
              </c:numCache>
            </c:numRef>
          </c:val>
          <c:extLst>
            <c:ext xmlns:c16="http://schemas.microsoft.com/office/drawing/2014/chart" uri="{C3380CC4-5D6E-409C-BE32-E72D297353CC}">
              <c16:uniqueId val="{00000002-5603-43F8-8D62-12CBD09C363F}"/>
            </c:ext>
          </c:extLst>
        </c:ser>
        <c:ser>
          <c:idx val="3"/>
          <c:order val="3"/>
          <c:tx>
            <c:strRef>
              <c:f>'[7]43Butv'!$B$9</c:f>
              <c:strCache>
                <c:ptCount val="1"/>
                <c:pt idx="0">
                  <c:v>Flickor år 2018</c:v>
                </c:pt>
              </c:strCache>
            </c:strRef>
          </c:tx>
          <c:invertIfNegative val="0"/>
          <c:cat>
            <c:strRef>
              <c:f>'[7]43Butv'!$C$5:$H$5</c:f>
              <c:strCache>
                <c:ptCount val="6"/>
                <c:pt idx="0">
                  <c:v>Daglig rökning</c:v>
                </c:pt>
                <c:pt idx="1">
                  <c:v>Rökning</c:v>
                </c:pt>
                <c:pt idx="2">
                  <c:v>Snusning</c:v>
                </c:pt>
                <c:pt idx="3">
                  <c:v>Intensiv-konsumtion av alkohol</c:v>
                </c:pt>
                <c:pt idx="4">
                  <c:v>Alkohol komsumtion</c:v>
                </c:pt>
                <c:pt idx="5">
                  <c:v>Använt narkotika</c:v>
                </c:pt>
              </c:strCache>
            </c:strRef>
          </c:cat>
          <c:val>
            <c:numRef>
              <c:f>'[7]43Butv'!$C$9:$H$9</c:f>
              <c:numCache>
                <c:formatCode>General</c:formatCode>
                <c:ptCount val="6"/>
                <c:pt idx="0">
                  <c:v>3</c:v>
                </c:pt>
                <c:pt idx="1">
                  <c:v>13</c:v>
                </c:pt>
                <c:pt idx="2">
                  <c:v>2</c:v>
                </c:pt>
                <c:pt idx="3">
                  <c:v>6</c:v>
                </c:pt>
                <c:pt idx="4">
                  <c:v>44</c:v>
                </c:pt>
                <c:pt idx="5">
                  <c:v>5</c:v>
                </c:pt>
              </c:numCache>
            </c:numRef>
          </c:val>
          <c:extLst>
            <c:ext xmlns:c16="http://schemas.microsoft.com/office/drawing/2014/chart" uri="{C3380CC4-5D6E-409C-BE32-E72D297353CC}">
              <c16:uniqueId val="{00000003-5603-43F8-8D62-12CBD09C363F}"/>
            </c:ext>
          </c:extLst>
        </c:ser>
        <c:ser>
          <c:idx val="4"/>
          <c:order val="4"/>
          <c:tx>
            <c:strRef>
              <c:f>'[7]43Butv'!$B$10</c:f>
              <c:strCache>
                <c:ptCount val="1"/>
                <c:pt idx="0">
                  <c:v>Flickor år 2020</c:v>
                </c:pt>
              </c:strCache>
            </c:strRef>
          </c:tx>
          <c:invertIfNegative val="0"/>
          <c:cat>
            <c:strRef>
              <c:f>'[7]43Butv'!$C$5:$H$5</c:f>
              <c:strCache>
                <c:ptCount val="6"/>
                <c:pt idx="0">
                  <c:v>Daglig rökning</c:v>
                </c:pt>
                <c:pt idx="1">
                  <c:v>Rökning</c:v>
                </c:pt>
                <c:pt idx="2">
                  <c:v>Snusning</c:v>
                </c:pt>
                <c:pt idx="3">
                  <c:v>Intensiv-konsumtion av alkohol</c:v>
                </c:pt>
                <c:pt idx="4">
                  <c:v>Alkohol komsumtion</c:v>
                </c:pt>
                <c:pt idx="5">
                  <c:v>Använt narkotika</c:v>
                </c:pt>
              </c:strCache>
            </c:strRef>
          </c:cat>
          <c:val>
            <c:numRef>
              <c:f>'[7]43Butv'!$C$10:$H$10</c:f>
              <c:numCache>
                <c:formatCode>General</c:formatCode>
                <c:ptCount val="6"/>
                <c:pt idx="0">
                  <c:v>3</c:v>
                </c:pt>
                <c:pt idx="1">
                  <c:v>13</c:v>
                </c:pt>
                <c:pt idx="2">
                  <c:v>7</c:v>
                </c:pt>
                <c:pt idx="3">
                  <c:v>4</c:v>
                </c:pt>
                <c:pt idx="4">
                  <c:v>43</c:v>
                </c:pt>
                <c:pt idx="5">
                  <c:v>4</c:v>
                </c:pt>
              </c:numCache>
            </c:numRef>
          </c:val>
          <c:extLst>
            <c:ext xmlns:c16="http://schemas.microsoft.com/office/drawing/2014/chart" uri="{C3380CC4-5D6E-409C-BE32-E72D297353CC}">
              <c16:uniqueId val="{00000004-5603-43F8-8D62-12CBD09C363F}"/>
            </c:ext>
          </c:extLst>
        </c:ser>
        <c:ser>
          <c:idx val="5"/>
          <c:order val="5"/>
          <c:tx>
            <c:strRef>
              <c:f>'[7]43Butv'!$B$11</c:f>
              <c:strCache>
                <c:ptCount val="1"/>
                <c:pt idx="0">
                  <c:v>Flickor år 2023</c:v>
                </c:pt>
              </c:strCache>
            </c:strRef>
          </c:tx>
          <c:invertIfNegative val="0"/>
          <c:cat>
            <c:strRef>
              <c:f>'[7]43Butv'!$C$5:$H$5</c:f>
              <c:strCache>
                <c:ptCount val="6"/>
                <c:pt idx="0">
                  <c:v>Daglig rökning</c:v>
                </c:pt>
                <c:pt idx="1">
                  <c:v>Rökning</c:v>
                </c:pt>
                <c:pt idx="2">
                  <c:v>Snusning</c:v>
                </c:pt>
                <c:pt idx="3">
                  <c:v>Intensiv-konsumtion av alkohol</c:v>
                </c:pt>
                <c:pt idx="4">
                  <c:v>Alkohol komsumtion</c:v>
                </c:pt>
                <c:pt idx="5">
                  <c:v>Använt narkotika</c:v>
                </c:pt>
              </c:strCache>
            </c:strRef>
          </c:cat>
          <c:val>
            <c:numRef>
              <c:f>'[7]43Butv'!$C$11:$H$11</c:f>
              <c:numCache>
                <c:formatCode>General</c:formatCode>
                <c:ptCount val="6"/>
                <c:pt idx="0">
                  <c:v>0</c:v>
                </c:pt>
                <c:pt idx="1">
                  <c:v>14</c:v>
                </c:pt>
                <c:pt idx="2">
                  <c:v>15</c:v>
                </c:pt>
                <c:pt idx="3">
                  <c:v>9</c:v>
                </c:pt>
                <c:pt idx="4">
                  <c:v>50</c:v>
                </c:pt>
                <c:pt idx="5">
                  <c:v>2</c:v>
                </c:pt>
              </c:numCache>
            </c:numRef>
          </c:val>
          <c:extLst>
            <c:ext xmlns:c16="http://schemas.microsoft.com/office/drawing/2014/chart" uri="{C3380CC4-5D6E-409C-BE32-E72D297353CC}">
              <c16:uniqueId val="{00000005-5603-43F8-8D62-12CBD09C363F}"/>
            </c:ext>
          </c:extLst>
        </c:ser>
        <c:dLbls>
          <c:showLegendKey val="0"/>
          <c:showVal val="0"/>
          <c:showCatName val="0"/>
          <c:showSerName val="0"/>
          <c:showPercent val="0"/>
          <c:showBubbleSize val="0"/>
        </c:dLbls>
        <c:gapWidth val="150"/>
        <c:axId val="204107136"/>
        <c:axId val="204117120"/>
      </c:barChart>
      <c:catAx>
        <c:axId val="204107136"/>
        <c:scaling>
          <c:orientation val="minMax"/>
        </c:scaling>
        <c:delete val="0"/>
        <c:axPos val="b"/>
        <c:numFmt formatCode="General" sourceLinked="0"/>
        <c:majorTickMark val="out"/>
        <c:minorTickMark val="none"/>
        <c:tickLblPos val="nextTo"/>
        <c:crossAx val="204117120"/>
        <c:crosses val="autoZero"/>
        <c:auto val="1"/>
        <c:lblAlgn val="ctr"/>
        <c:lblOffset val="100"/>
        <c:noMultiLvlLbl val="0"/>
      </c:catAx>
      <c:valAx>
        <c:axId val="204117120"/>
        <c:scaling>
          <c:orientation val="minMax"/>
          <c:max val="100"/>
        </c:scaling>
        <c:delete val="0"/>
        <c:axPos val="l"/>
        <c:majorGridlines/>
        <c:numFmt formatCode="General" sourceLinked="1"/>
        <c:majorTickMark val="out"/>
        <c:minorTickMark val="none"/>
        <c:tickLblPos val="nextTo"/>
        <c:crossAx val="204107136"/>
        <c:crosses val="autoZero"/>
        <c:crossBetween val="between"/>
      </c:valAx>
    </c:plotArea>
    <c:legend>
      <c:legendPos val="r"/>
      <c:overlay val="0"/>
    </c:legend>
    <c:plotVisOnly val="1"/>
    <c:dispBlanksAs val="gap"/>
    <c:showDLblsOverMax val="0"/>
  </c:chart>
  <c:printSettings>
    <c:headerFooter/>
    <c:pageMargins b="0.75000000000001121" l="0.70000000000000062" r="0.70000000000000062" t="0.75000000000001121"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'[7]43Butv'!$B$12</c:f>
              <c:strCache>
                <c:ptCount val="1"/>
                <c:pt idx="0">
                  <c:v>Pojkar år 2010</c:v>
                </c:pt>
              </c:strCache>
            </c:strRef>
          </c:tx>
          <c:spPr>
            <a:solidFill>
              <a:schemeClr val="accent6">
                <a:lumMod val="60000"/>
                <a:lumOff val="40000"/>
              </a:schemeClr>
            </a:solidFill>
          </c:spPr>
          <c:invertIfNegative val="0"/>
          <c:cat>
            <c:strRef>
              <c:f>'[7]43Butv'!$C$5:$H$5</c:f>
              <c:strCache>
                <c:ptCount val="6"/>
                <c:pt idx="0">
                  <c:v>Daglig rökning</c:v>
                </c:pt>
                <c:pt idx="1">
                  <c:v>Rökning</c:v>
                </c:pt>
                <c:pt idx="2">
                  <c:v>Snusning</c:v>
                </c:pt>
                <c:pt idx="3">
                  <c:v>Intensiv-konsumtion av alkohol</c:v>
                </c:pt>
                <c:pt idx="4">
                  <c:v>Alkohol komsumtion</c:v>
                </c:pt>
                <c:pt idx="5">
                  <c:v>Använt narkotika</c:v>
                </c:pt>
              </c:strCache>
            </c:strRef>
          </c:cat>
          <c:val>
            <c:numRef>
              <c:f>'[7]43Butv'!$C$12:$H$12</c:f>
              <c:numCache>
                <c:formatCode>General</c:formatCode>
                <c:ptCount val="6"/>
                <c:pt idx="0">
                  <c:v>8</c:v>
                </c:pt>
                <c:pt idx="1">
                  <c:v>22</c:v>
                </c:pt>
                <c:pt idx="2">
                  <c:v>18</c:v>
                </c:pt>
                <c:pt idx="3">
                  <c:v>19</c:v>
                </c:pt>
                <c:pt idx="4">
                  <c:v>62</c:v>
                </c:pt>
                <c:pt idx="5">
                  <c:v>10</c:v>
                </c:pt>
              </c:numCache>
            </c:numRef>
          </c:val>
          <c:extLst>
            <c:ext xmlns:c16="http://schemas.microsoft.com/office/drawing/2014/chart" uri="{C3380CC4-5D6E-409C-BE32-E72D297353CC}">
              <c16:uniqueId val="{00000000-EBCE-4D38-B88F-C42AEBF65871}"/>
            </c:ext>
          </c:extLst>
        </c:ser>
        <c:ser>
          <c:idx val="1"/>
          <c:order val="1"/>
          <c:tx>
            <c:strRef>
              <c:f>'[7]43Butv'!$B$13</c:f>
              <c:strCache>
                <c:ptCount val="1"/>
                <c:pt idx="0">
                  <c:v>Pojkar år 2014</c:v>
                </c:pt>
              </c:strCache>
            </c:strRef>
          </c:tx>
          <c:invertIfNegative val="0"/>
          <c:cat>
            <c:strRef>
              <c:f>'[7]43Butv'!$C$5:$H$5</c:f>
              <c:strCache>
                <c:ptCount val="6"/>
                <c:pt idx="0">
                  <c:v>Daglig rökning</c:v>
                </c:pt>
                <c:pt idx="1">
                  <c:v>Rökning</c:v>
                </c:pt>
                <c:pt idx="2">
                  <c:v>Snusning</c:v>
                </c:pt>
                <c:pt idx="3">
                  <c:v>Intensiv-konsumtion av alkohol</c:v>
                </c:pt>
                <c:pt idx="4">
                  <c:v>Alkohol komsumtion</c:v>
                </c:pt>
                <c:pt idx="5">
                  <c:v>Använt narkotika</c:v>
                </c:pt>
              </c:strCache>
            </c:strRef>
          </c:cat>
          <c:val>
            <c:numRef>
              <c:f>'[7]43Butv'!$C$13:$H$13</c:f>
              <c:numCache>
                <c:formatCode>General</c:formatCode>
                <c:ptCount val="6"/>
                <c:pt idx="0">
                  <c:v>3</c:v>
                </c:pt>
                <c:pt idx="1">
                  <c:v>12</c:v>
                </c:pt>
                <c:pt idx="2">
                  <c:v>14</c:v>
                </c:pt>
                <c:pt idx="3">
                  <c:v>15</c:v>
                </c:pt>
                <c:pt idx="4">
                  <c:v>54</c:v>
                </c:pt>
                <c:pt idx="5">
                  <c:v>6</c:v>
                </c:pt>
              </c:numCache>
            </c:numRef>
          </c:val>
          <c:extLst>
            <c:ext xmlns:c16="http://schemas.microsoft.com/office/drawing/2014/chart" uri="{C3380CC4-5D6E-409C-BE32-E72D297353CC}">
              <c16:uniqueId val="{00000001-EBCE-4D38-B88F-C42AEBF65871}"/>
            </c:ext>
          </c:extLst>
        </c:ser>
        <c:ser>
          <c:idx val="2"/>
          <c:order val="2"/>
          <c:tx>
            <c:strRef>
              <c:f>'[7]43Butv'!$B$14</c:f>
              <c:strCache>
                <c:ptCount val="1"/>
                <c:pt idx="0">
                  <c:v>Pojkar år 2016</c:v>
                </c:pt>
              </c:strCache>
            </c:strRef>
          </c:tx>
          <c:invertIfNegative val="0"/>
          <c:cat>
            <c:strRef>
              <c:f>'[7]43Butv'!$C$5:$H$5</c:f>
              <c:strCache>
                <c:ptCount val="6"/>
                <c:pt idx="0">
                  <c:v>Daglig rökning</c:v>
                </c:pt>
                <c:pt idx="1">
                  <c:v>Rökning</c:v>
                </c:pt>
                <c:pt idx="2">
                  <c:v>Snusning</c:v>
                </c:pt>
                <c:pt idx="3">
                  <c:v>Intensiv-konsumtion av alkohol</c:v>
                </c:pt>
                <c:pt idx="4">
                  <c:v>Alkohol komsumtion</c:v>
                </c:pt>
                <c:pt idx="5">
                  <c:v>Använt narkotika</c:v>
                </c:pt>
              </c:strCache>
            </c:strRef>
          </c:cat>
          <c:val>
            <c:numRef>
              <c:f>'[7]43Butv'!$C$14:$H$14</c:f>
              <c:numCache>
                <c:formatCode>General</c:formatCode>
                <c:ptCount val="6"/>
                <c:pt idx="0">
                  <c:v>4</c:v>
                </c:pt>
                <c:pt idx="1">
                  <c:v>11</c:v>
                </c:pt>
                <c:pt idx="2">
                  <c:v>18</c:v>
                </c:pt>
                <c:pt idx="3">
                  <c:v>9</c:v>
                </c:pt>
                <c:pt idx="4">
                  <c:v>43</c:v>
                </c:pt>
                <c:pt idx="5">
                  <c:v>7</c:v>
                </c:pt>
              </c:numCache>
            </c:numRef>
          </c:val>
          <c:extLst>
            <c:ext xmlns:c16="http://schemas.microsoft.com/office/drawing/2014/chart" uri="{C3380CC4-5D6E-409C-BE32-E72D297353CC}">
              <c16:uniqueId val="{00000002-EBCE-4D38-B88F-C42AEBF65871}"/>
            </c:ext>
          </c:extLst>
        </c:ser>
        <c:ser>
          <c:idx val="3"/>
          <c:order val="3"/>
          <c:tx>
            <c:strRef>
              <c:f>'[7]43Butv'!$B$15</c:f>
              <c:strCache>
                <c:ptCount val="1"/>
                <c:pt idx="0">
                  <c:v>Pojkar år 2018</c:v>
                </c:pt>
              </c:strCache>
            </c:strRef>
          </c:tx>
          <c:invertIfNegative val="0"/>
          <c:cat>
            <c:strRef>
              <c:f>'[7]43Butv'!$C$5:$H$5</c:f>
              <c:strCache>
                <c:ptCount val="6"/>
                <c:pt idx="0">
                  <c:v>Daglig rökning</c:v>
                </c:pt>
                <c:pt idx="1">
                  <c:v>Rökning</c:v>
                </c:pt>
                <c:pt idx="2">
                  <c:v>Snusning</c:v>
                </c:pt>
                <c:pt idx="3">
                  <c:v>Intensiv-konsumtion av alkohol</c:v>
                </c:pt>
                <c:pt idx="4">
                  <c:v>Alkohol komsumtion</c:v>
                </c:pt>
                <c:pt idx="5">
                  <c:v>Använt narkotika</c:v>
                </c:pt>
              </c:strCache>
            </c:strRef>
          </c:cat>
          <c:val>
            <c:numRef>
              <c:f>'[7]43Butv'!$C$15:$H$15</c:f>
              <c:numCache>
                <c:formatCode>General</c:formatCode>
                <c:ptCount val="6"/>
                <c:pt idx="0">
                  <c:v>1</c:v>
                </c:pt>
                <c:pt idx="1">
                  <c:v>7</c:v>
                </c:pt>
                <c:pt idx="2">
                  <c:v>16</c:v>
                </c:pt>
                <c:pt idx="3">
                  <c:v>9</c:v>
                </c:pt>
                <c:pt idx="4">
                  <c:v>42</c:v>
                </c:pt>
                <c:pt idx="5">
                  <c:v>14</c:v>
                </c:pt>
              </c:numCache>
            </c:numRef>
          </c:val>
          <c:extLst>
            <c:ext xmlns:c16="http://schemas.microsoft.com/office/drawing/2014/chart" uri="{C3380CC4-5D6E-409C-BE32-E72D297353CC}">
              <c16:uniqueId val="{00000003-EBCE-4D38-B88F-C42AEBF65871}"/>
            </c:ext>
          </c:extLst>
        </c:ser>
        <c:ser>
          <c:idx val="4"/>
          <c:order val="4"/>
          <c:tx>
            <c:strRef>
              <c:f>'[7]43Butv'!$B$16</c:f>
              <c:strCache>
                <c:ptCount val="1"/>
                <c:pt idx="0">
                  <c:v>Pojkar år 2020</c:v>
                </c:pt>
              </c:strCache>
            </c:strRef>
          </c:tx>
          <c:invertIfNegative val="0"/>
          <c:cat>
            <c:strRef>
              <c:f>'[7]43Butv'!$C$5:$H$5</c:f>
              <c:strCache>
                <c:ptCount val="6"/>
                <c:pt idx="0">
                  <c:v>Daglig rökning</c:v>
                </c:pt>
                <c:pt idx="1">
                  <c:v>Rökning</c:v>
                </c:pt>
                <c:pt idx="2">
                  <c:v>Snusning</c:v>
                </c:pt>
                <c:pt idx="3">
                  <c:v>Intensiv-konsumtion av alkohol</c:v>
                </c:pt>
                <c:pt idx="4">
                  <c:v>Alkohol komsumtion</c:v>
                </c:pt>
                <c:pt idx="5">
                  <c:v>Använt narkotika</c:v>
                </c:pt>
              </c:strCache>
            </c:strRef>
          </c:cat>
          <c:val>
            <c:numRef>
              <c:f>'[7]43Butv'!$C$16:$H$16</c:f>
              <c:numCache>
                <c:formatCode>General</c:formatCode>
                <c:ptCount val="6"/>
                <c:pt idx="0">
                  <c:v>1</c:v>
                </c:pt>
                <c:pt idx="1">
                  <c:v>8</c:v>
                </c:pt>
                <c:pt idx="2">
                  <c:v>18</c:v>
                </c:pt>
                <c:pt idx="3">
                  <c:v>11</c:v>
                </c:pt>
                <c:pt idx="4">
                  <c:v>39</c:v>
                </c:pt>
                <c:pt idx="5">
                  <c:v>6</c:v>
                </c:pt>
              </c:numCache>
            </c:numRef>
          </c:val>
          <c:extLst>
            <c:ext xmlns:c16="http://schemas.microsoft.com/office/drawing/2014/chart" uri="{C3380CC4-5D6E-409C-BE32-E72D297353CC}">
              <c16:uniqueId val="{00000004-EBCE-4D38-B88F-C42AEBF65871}"/>
            </c:ext>
          </c:extLst>
        </c:ser>
        <c:ser>
          <c:idx val="5"/>
          <c:order val="5"/>
          <c:tx>
            <c:strRef>
              <c:f>'[7]43Butv'!$B$17</c:f>
              <c:strCache>
                <c:ptCount val="1"/>
                <c:pt idx="0">
                  <c:v>Pojkar år 2023</c:v>
                </c:pt>
              </c:strCache>
            </c:strRef>
          </c:tx>
          <c:invertIfNegative val="0"/>
          <c:cat>
            <c:strRef>
              <c:f>'[7]43Butv'!$C$5:$H$5</c:f>
              <c:strCache>
                <c:ptCount val="6"/>
                <c:pt idx="0">
                  <c:v>Daglig rökning</c:v>
                </c:pt>
                <c:pt idx="1">
                  <c:v>Rökning</c:v>
                </c:pt>
                <c:pt idx="2">
                  <c:v>Snusning</c:v>
                </c:pt>
                <c:pt idx="3">
                  <c:v>Intensiv-konsumtion av alkohol</c:v>
                </c:pt>
                <c:pt idx="4">
                  <c:v>Alkohol komsumtion</c:v>
                </c:pt>
                <c:pt idx="5">
                  <c:v>Använt narkotika</c:v>
                </c:pt>
              </c:strCache>
            </c:strRef>
          </c:cat>
          <c:val>
            <c:numRef>
              <c:f>'[7]43Butv'!$C$17:$H$17</c:f>
              <c:numCache>
                <c:formatCode>General</c:formatCode>
                <c:ptCount val="6"/>
                <c:pt idx="0">
                  <c:v>1</c:v>
                </c:pt>
                <c:pt idx="1">
                  <c:v>10</c:v>
                </c:pt>
                <c:pt idx="2">
                  <c:v>18</c:v>
                </c:pt>
                <c:pt idx="3">
                  <c:v>9</c:v>
                </c:pt>
                <c:pt idx="4">
                  <c:v>41</c:v>
                </c:pt>
                <c:pt idx="5">
                  <c:v>5</c:v>
                </c:pt>
              </c:numCache>
            </c:numRef>
          </c:val>
          <c:extLst>
            <c:ext xmlns:c16="http://schemas.microsoft.com/office/drawing/2014/chart" uri="{C3380CC4-5D6E-409C-BE32-E72D297353CC}">
              <c16:uniqueId val="{00000005-EBCE-4D38-B88F-C42AEBF65871}"/>
            </c:ext>
          </c:extLst>
        </c:ser>
        <c:dLbls>
          <c:showLegendKey val="0"/>
          <c:showVal val="0"/>
          <c:showCatName val="0"/>
          <c:showSerName val="0"/>
          <c:showPercent val="0"/>
          <c:showBubbleSize val="0"/>
        </c:dLbls>
        <c:gapWidth val="150"/>
        <c:axId val="204159616"/>
        <c:axId val="204173696"/>
      </c:barChart>
      <c:catAx>
        <c:axId val="204159616"/>
        <c:scaling>
          <c:orientation val="minMax"/>
        </c:scaling>
        <c:delete val="0"/>
        <c:axPos val="b"/>
        <c:numFmt formatCode="General" sourceLinked="0"/>
        <c:majorTickMark val="out"/>
        <c:minorTickMark val="none"/>
        <c:tickLblPos val="nextTo"/>
        <c:crossAx val="204173696"/>
        <c:crosses val="autoZero"/>
        <c:auto val="1"/>
        <c:lblAlgn val="ctr"/>
        <c:lblOffset val="100"/>
        <c:noMultiLvlLbl val="0"/>
      </c:catAx>
      <c:valAx>
        <c:axId val="204173696"/>
        <c:scaling>
          <c:orientation val="minMax"/>
          <c:max val="100"/>
        </c:scaling>
        <c:delete val="0"/>
        <c:axPos val="l"/>
        <c:majorGridlines/>
        <c:numFmt formatCode="General" sourceLinked="1"/>
        <c:majorTickMark val="out"/>
        <c:minorTickMark val="none"/>
        <c:tickLblPos val="nextTo"/>
        <c:crossAx val="204159616"/>
        <c:crosses val="autoZero"/>
        <c:crossBetween val="between"/>
      </c:valAx>
    </c:plotArea>
    <c:legend>
      <c:legendPos val="r"/>
      <c:overlay val="0"/>
    </c:legend>
    <c:plotVisOnly val="1"/>
    <c:dispBlanksAs val="gap"/>
    <c:showDLblsOverMax val="0"/>
  </c:chart>
  <c:printSettings>
    <c:headerFooter/>
    <c:pageMargins b="0.75000000000001099" l="0.70000000000000062" r="0.70000000000000062" t="0.7500000000000109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3"/>
            </a:solidFill>
          </c:spPr>
          <c:invertIfNegative val="0"/>
          <c:dPt>
            <c:idx val="0"/>
            <c:invertIfNegative val="0"/>
            <c:bubble3D val="0"/>
            <c:spPr>
              <a:solidFill>
                <a:schemeClr val="tx1"/>
              </a:solidFill>
            </c:spPr>
            <c:extLst>
              <c:ext xmlns:c16="http://schemas.microsoft.com/office/drawing/2014/chart" uri="{C3380CC4-5D6E-409C-BE32-E72D297353CC}">
                <c16:uniqueId val="{00000001-1E30-49ED-8B95-D1316E6C87D7}"/>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1E30-49ED-8B95-D1316E6C87D7}"/>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7-5975-4212-86F5-C315BB3C9D33}"/>
              </c:ext>
            </c:extLst>
          </c:dPt>
          <c:cat>
            <c:strRef>
              <c:f>'4AA'!$B$5:$B$7</c:f>
              <c:strCache>
                <c:ptCount val="3"/>
                <c:pt idx="0">
                  <c:v>Totalt Gotland </c:v>
                </c:pt>
                <c:pt idx="1">
                  <c:v>Kvinnor Gotland</c:v>
                </c:pt>
                <c:pt idx="2">
                  <c:v>Män Gotland</c:v>
                </c:pt>
              </c:strCache>
            </c:strRef>
          </c:cat>
          <c:val>
            <c:numRef>
              <c:f>'4AA'!$C$5:$C$7</c:f>
              <c:numCache>
                <c:formatCode>General</c:formatCode>
                <c:ptCount val="3"/>
                <c:pt idx="0">
                  <c:v>8</c:v>
                </c:pt>
                <c:pt idx="1">
                  <c:v>9</c:v>
                </c:pt>
                <c:pt idx="2">
                  <c:v>6</c:v>
                </c:pt>
              </c:numCache>
            </c:numRef>
          </c:val>
          <c:extLst>
            <c:ext xmlns:c16="http://schemas.microsoft.com/office/drawing/2014/chart" uri="{C3380CC4-5D6E-409C-BE32-E72D297353CC}">
              <c16:uniqueId val="{00000004-1E30-49ED-8B95-D1316E6C87D7}"/>
            </c:ext>
          </c:extLst>
        </c:ser>
        <c:dLbls>
          <c:showLegendKey val="0"/>
          <c:showVal val="0"/>
          <c:showCatName val="0"/>
          <c:showSerName val="0"/>
          <c:showPercent val="0"/>
          <c:showBubbleSize val="0"/>
        </c:dLbls>
        <c:gapWidth val="150"/>
        <c:axId val="143746944"/>
        <c:axId val="143748480"/>
      </c:barChart>
      <c:catAx>
        <c:axId val="143746944"/>
        <c:scaling>
          <c:orientation val="minMax"/>
        </c:scaling>
        <c:delete val="0"/>
        <c:axPos val="b"/>
        <c:numFmt formatCode="General" sourceLinked="0"/>
        <c:majorTickMark val="out"/>
        <c:minorTickMark val="none"/>
        <c:tickLblPos val="nextTo"/>
        <c:crossAx val="143748480"/>
        <c:crosses val="autoZero"/>
        <c:auto val="1"/>
        <c:lblAlgn val="ctr"/>
        <c:lblOffset val="100"/>
        <c:noMultiLvlLbl val="0"/>
      </c:catAx>
      <c:valAx>
        <c:axId val="143748480"/>
        <c:scaling>
          <c:orientation val="minMax"/>
          <c:max val="100"/>
          <c:min val="0"/>
        </c:scaling>
        <c:delete val="0"/>
        <c:axPos val="l"/>
        <c:majorGridlines/>
        <c:title>
          <c:tx>
            <c:rich>
              <a:bodyPr rot="-5400000" vert="horz"/>
              <a:lstStyle/>
              <a:p>
                <a:pPr>
                  <a:defRPr/>
                </a:pPr>
                <a:r>
                  <a:rPr lang="en-US"/>
                  <a:t>Andel i %</a:t>
                </a:r>
              </a:p>
            </c:rich>
          </c:tx>
          <c:overlay val="0"/>
        </c:title>
        <c:numFmt formatCode="General" sourceLinked="1"/>
        <c:majorTickMark val="out"/>
        <c:minorTickMark val="none"/>
        <c:tickLblPos val="nextTo"/>
        <c:crossAx val="143746944"/>
        <c:crosses val="autoZero"/>
        <c:crossBetween val="between"/>
        <c:majorUnit val="10"/>
      </c:valAx>
    </c:plotArea>
    <c:plotVisOnly val="1"/>
    <c:dispBlanksAs val="gap"/>
    <c:showDLblsOverMax val="0"/>
  </c:chart>
  <c:printSettings>
    <c:headerFooter/>
    <c:pageMargins b="0.7500000000000101" l="0.70000000000000062" r="0.70000000000000062" t="0.750000000000010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26.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6.xml.rels><?xml version="1.0" encoding="UTF-8" standalone="yes"?>
<Relationships xmlns="http://schemas.openxmlformats.org/package/2006/relationships"><Relationship Id="rId1" Type="http://schemas.openxmlformats.org/officeDocument/2006/relationships/image" Target="../media/image29.png"/></Relationships>
</file>

<file path=xl/drawings/_rels/drawing4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9.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4.xml.rels><?xml version="1.0" encoding="UTF-8" standalone="yes"?>
<Relationships xmlns="http://schemas.openxmlformats.org/package/2006/relationships"><Relationship Id="rId1" Type="http://schemas.openxmlformats.org/officeDocument/2006/relationships/image" Target="../media/image32.png"/></Relationships>
</file>

<file path=xl/drawings/_rels/drawing5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8.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5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image" Target="../media/image35.pn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1.xml.rels><?xml version="1.0" encoding="UTF-8" standalone="yes"?>
<Relationships xmlns="http://schemas.openxmlformats.org/package/2006/relationships"><Relationship Id="rId1" Type="http://schemas.openxmlformats.org/officeDocument/2006/relationships/image" Target="../media/image36.png"/></Relationships>
</file>

<file path=xl/drawings/_rels/drawing62.xml.rels><?xml version="1.0" encoding="UTF-8" standalone="yes"?>
<Relationships xmlns="http://schemas.openxmlformats.org/package/2006/relationships"><Relationship Id="rId1" Type="http://schemas.openxmlformats.org/officeDocument/2006/relationships/image" Target="../media/image37.png"/></Relationships>
</file>

<file path=xl/drawings/_rels/drawing6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1.png"/></Relationships>
</file>

<file path=xl/drawings/_rels/drawing6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chart" Target="../charts/chart59.xml"/><Relationship Id="rId1" Type="http://schemas.openxmlformats.org/officeDocument/2006/relationships/chart" Target="../charts/chart58.xml"/></Relationships>
</file>

<file path=xl/drawings/_rels/drawing68.xml.rels><?xml version="1.0" encoding="UTF-8" standalone="yes"?>
<Relationships xmlns="http://schemas.openxmlformats.org/package/2006/relationships"><Relationship Id="rId1" Type="http://schemas.openxmlformats.org/officeDocument/2006/relationships/image" Target="../media/image43.png"/></Relationships>
</file>

<file path=xl/drawings/_rels/drawing69.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71.xml.rels><?xml version="1.0" encoding="UTF-8" standalone="yes"?>
<Relationships xmlns="http://schemas.openxmlformats.org/package/2006/relationships"><Relationship Id="rId1" Type="http://schemas.openxmlformats.org/officeDocument/2006/relationships/image" Target="../media/image44.png"/></Relationships>
</file>

<file path=xl/drawings/_rels/drawing72.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7.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_rels/drawing78.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5" Type="http://schemas.openxmlformats.org/officeDocument/2006/relationships/chart" Target="../charts/chart75.xml"/><Relationship Id="rId4" Type="http://schemas.openxmlformats.org/officeDocument/2006/relationships/chart" Target="../charts/chart7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3.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image" Target="../media/image47.png"/></Relationships>
</file>

<file path=xl/drawings/_rels/drawing85.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15874</xdr:colOff>
      <xdr:row>20</xdr:row>
      <xdr:rowOff>9525</xdr:rowOff>
    </xdr:from>
    <xdr:to>
      <xdr:col>6</xdr:col>
      <xdr:colOff>158749</xdr:colOff>
      <xdr:row>35</xdr:row>
      <xdr:rowOff>34925</xdr:rowOff>
    </xdr:to>
    <xdr:graphicFrame macro="">
      <xdr:nvGraphicFramePr>
        <xdr:cNvPr id="13" name="Diagra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16</xdr:row>
      <xdr:rowOff>85724</xdr:rowOff>
    </xdr:from>
    <xdr:to>
      <xdr:col>3</xdr:col>
      <xdr:colOff>95250</xdr:colOff>
      <xdr:row>30</xdr:row>
      <xdr:rowOff>152399</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17</xdr:row>
      <xdr:rowOff>0</xdr:rowOff>
    </xdr:from>
    <xdr:to>
      <xdr:col>2</xdr:col>
      <xdr:colOff>1038225</xdr:colOff>
      <xdr:row>31</xdr:row>
      <xdr:rowOff>66675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571500</xdr:colOff>
      <xdr:row>12</xdr:row>
      <xdr:rowOff>85725</xdr:rowOff>
    </xdr:from>
    <xdr:to>
      <xdr:col>11</xdr:col>
      <xdr:colOff>418150</xdr:colOff>
      <xdr:row>27</xdr:row>
      <xdr:rowOff>161558</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571500" y="2219325"/>
          <a:ext cx="7600000" cy="2933333"/>
        </a:xfrm>
        <a:prstGeom prst="rect">
          <a:avLst/>
        </a:prstGeom>
      </xdr:spPr>
    </xdr:pic>
    <xdr:clientData/>
  </xdr:twoCellAnchor>
  <xdr:twoCellAnchor editAs="oneCell">
    <xdr:from>
      <xdr:col>14</xdr:col>
      <xdr:colOff>742950</xdr:colOff>
      <xdr:row>11</xdr:row>
      <xdr:rowOff>95250</xdr:rowOff>
    </xdr:from>
    <xdr:to>
      <xdr:col>18</xdr:col>
      <xdr:colOff>1370650</xdr:colOff>
      <xdr:row>40</xdr:row>
      <xdr:rowOff>170750</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0325100" y="3038475"/>
          <a:ext cx="7600000" cy="560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xdr:colOff>
      <xdr:row>17</xdr:row>
      <xdr:rowOff>123824</xdr:rowOff>
    </xdr:from>
    <xdr:to>
      <xdr:col>4</xdr:col>
      <xdr:colOff>161926</xdr:colOff>
      <xdr:row>31</xdr:row>
      <xdr:rowOff>114299</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133350</xdr:colOff>
      <xdr:row>10</xdr:row>
      <xdr:rowOff>9525</xdr:rowOff>
    </xdr:from>
    <xdr:to>
      <xdr:col>7</xdr:col>
      <xdr:colOff>221884</xdr:colOff>
      <xdr:row>23</xdr:row>
      <xdr:rowOff>28155</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33350" y="2486025"/>
          <a:ext cx="6632209" cy="2876130"/>
        </a:xfrm>
        <a:prstGeom prst="rect">
          <a:avLst/>
        </a:prstGeom>
      </xdr:spPr>
    </xdr:pic>
    <xdr:clientData/>
  </xdr:twoCellAnchor>
  <xdr:twoCellAnchor editAs="oneCell">
    <xdr:from>
      <xdr:col>7</xdr:col>
      <xdr:colOff>257175</xdr:colOff>
      <xdr:row>24</xdr:row>
      <xdr:rowOff>0</xdr:rowOff>
    </xdr:from>
    <xdr:to>
      <xdr:col>15</xdr:col>
      <xdr:colOff>208581</xdr:colOff>
      <xdr:row>41</xdr:row>
      <xdr:rowOff>47214</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6800850" y="5524500"/>
          <a:ext cx="7752381" cy="32857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19051</xdr:colOff>
      <xdr:row>11</xdr:row>
      <xdr:rowOff>142875</xdr:rowOff>
    </xdr:from>
    <xdr:to>
      <xdr:col>9</xdr:col>
      <xdr:colOff>54429</xdr:colOff>
      <xdr:row>36</xdr:row>
      <xdr:rowOff>11906</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51</xdr:row>
      <xdr:rowOff>9526</xdr:rowOff>
    </xdr:from>
    <xdr:to>
      <xdr:col>8</xdr:col>
      <xdr:colOff>171449</xdr:colOff>
      <xdr:row>68</xdr:row>
      <xdr:rowOff>1</xdr:rowOff>
    </xdr:to>
    <xdr:graphicFrame macro="">
      <xdr:nvGraphicFramePr>
        <xdr:cNvPr id="15" name="Diagra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71435</xdr:colOff>
      <xdr:row>16</xdr:row>
      <xdr:rowOff>47625</xdr:rowOff>
    </xdr:from>
    <xdr:to>
      <xdr:col>44</xdr:col>
      <xdr:colOff>340178</xdr:colOff>
      <xdr:row>42</xdr:row>
      <xdr:rowOff>517073</xdr:rowOff>
    </xdr:to>
    <xdr:graphicFrame macro="">
      <xdr:nvGraphicFramePr>
        <xdr:cNvPr id="16" name="Diagra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63</xdr:col>
      <xdr:colOff>284048</xdr:colOff>
      <xdr:row>22</xdr:row>
      <xdr:rowOff>154858</xdr:rowOff>
    </xdr:from>
    <xdr:to>
      <xdr:col>75</xdr:col>
      <xdr:colOff>423334</xdr:colOff>
      <xdr:row>49</xdr:row>
      <xdr:rowOff>178859</xdr:rowOff>
    </xdr:to>
    <xdr:graphicFrame macro="">
      <xdr:nvGraphicFramePr>
        <xdr:cNvPr id="20" name="Diagra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90</xdr:col>
      <xdr:colOff>465930</xdr:colOff>
      <xdr:row>10</xdr:row>
      <xdr:rowOff>86518</xdr:rowOff>
    </xdr:from>
    <xdr:to>
      <xdr:col>100</xdr:col>
      <xdr:colOff>110909</xdr:colOff>
      <xdr:row>30</xdr:row>
      <xdr:rowOff>152328</xdr:rowOff>
    </xdr:to>
    <xdr:graphicFrame macro="">
      <xdr:nvGraphicFramePr>
        <xdr:cNvPr id="21" name="Diagra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600075</xdr:colOff>
      <xdr:row>49</xdr:row>
      <xdr:rowOff>133350</xdr:rowOff>
    </xdr:from>
    <xdr:to>
      <xdr:col>18</xdr:col>
      <xdr:colOff>238125</xdr:colOff>
      <xdr:row>64</xdr:row>
      <xdr:rowOff>9525</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71436</xdr:colOff>
      <xdr:row>58</xdr:row>
      <xdr:rowOff>47625</xdr:rowOff>
    </xdr:from>
    <xdr:to>
      <xdr:col>44</xdr:col>
      <xdr:colOff>408214</xdr:colOff>
      <xdr:row>81</xdr:row>
      <xdr:rowOff>27214</xdr:rowOff>
    </xdr:to>
    <xdr:graphicFrame macro="">
      <xdr:nvGraphicFramePr>
        <xdr:cNvPr id="10" name="Diagra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500063</xdr:colOff>
      <xdr:row>17</xdr:row>
      <xdr:rowOff>107156</xdr:rowOff>
    </xdr:from>
    <xdr:to>
      <xdr:col>6</xdr:col>
      <xdr:colOff>464344</xdr:colOff>
      <xdr:row>32</xdr:row>
      <xdr:rowOff>28575</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68</xdr:row>
      <xdr:rowOff>0</xdr:rowOff>
    </xdr:from>
    <xdr:to>
      <xdr:col>13</xdr:col>
      <xdr:colOff>34677</xdr:colOff>
      <xdr:row>100</xdr:row>
      <xdr:rowOff>18286</xdr:rowOff>
    </xdr:to>
    <xdr:pic>
      <xdr:nvPicPr>
        <xdr:cNvPr id="9" name="Bildobjekt 8"/>
        <xdr:cNvPicPr>
          <a:picLocks noChangeAspect="1"/>
        </xdr:cNvPicPr>
      </xdr:nvPicPr>
      <xdr:blipFill>
        <a:blip xmlns:r="http://schemas.openxmlformats.org/officeDocument/2006/relationships" r:embed="rId2"/>
        <a:stretch>
          <a:fillRect/>
        </a:stretch>
      </xdr:blipFill>
      <xdr:spPr>
        <a:xfrm>
          <a:off x="609600" y="13544550"/>
          <a:ext cx="8350002" cy="611428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12</xdr:row>
      <xdr:rowOff>165100</xdr:rowOff>
    </xdr:from>
    <xdr:to>
      <xdr:col>9</xdr:col>
      <xdr:colOff>455083</xdr:colOff>
      <xdr:row>28</xdr:row>
      <xdr:rowOff>95250</xdr:rowOff>
    </xdr:to>
    <xdr:graphicFrame macro="">
      <xdr:nvGraphicFramePr>
        <xdr:cNvPr id="6" name="Diagra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10583</xdr:colOff>
      <xdr:row>12</xdr:row>
      <xdr:rowOff>158749</xdr:rowOff>
    </xdr:from>
    <xdr:to>
      <xdr:col>20</xdr:col>
      <xdr:colOff>613833</xdr:colOff>
      <xdr:row>28</xdr:row>
      <xdr:rowOff>70907</xdr:rowOff>
    </xdr:to>
    <xdr:graphicFrame macro="">
      <xdr:nvGraphicFramePr>
        <xdr:cNvPr id="7" name="Diagra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87842</xdr:colOff>
      <xdr:row>16</xdr:row>
      <xdr:rowOff>55033</xdr:rowOff>
    </xdr:from>
    <xdr:to>
      <xdr:col>27</xdr:col>
      <xdr:colOff>30692</xdr:colOff>
      <xdr:row>27</xdr:row>
      <xdr:rowOff>93133</xdr:rowOff>
    </xdr:to>
    <xdr:graphicFrame macro="">
      <xdr:nvGraphicFramePr>
        <xdr:cNvPr id="8" name="Diagra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2116</xdr:colOff>
      <xdr:row>16</xdr:row>
      <xdr:rowOff>46568</xdr:rowOff>
    </xdr:from>
    <xdr:to>
      <xdr:col>35</xdr:col>
      <xdr:colOff>285749</xdr:colOff>
      <xdr:row>27</xdr:row>
      <xdr:rowOff>116417</xdr:rowOff>
    </xdr:to>
    <xdr:graphicFrame macro="">
      <xdr:nvGraphicFramePr>
        <xdr:cNvPr id="9" name="Diagram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0</xdr:colOff>
      <xdr:row>83</xdr:row>
      <xdr:rowOff>0</xdr:rowOff>
    </xdr:from>
    <xdr:to>
      <xdr:col>29</xdr:col>
      <xdr:colOff>218467</xdr:colOff>
      <xdr:row>109</xdr:row>
      <xdr:rowOff>94619</xdr:rowOff>
    </xdr:to>
    <xdr:pic>
      <xdr:nvPicPr>
        <xdr:cNvPr id="4" name="Bildobjekt 3"/>
        <xdr:cNvPicPr>
          <a:picLocks noChangeAspect="1"/>
        </xdr:cNvPicPr>
      </xdr:nvPicPr>
      <xdr:blipFill>
        <a:blip xmlns:r="http://schemas.openxmlformats.org/officeDocument/2006/relationships" r:embed="rId1"/>
        <a:stretch>
          <a:fillRect/>
        </a:stretch>
      </xdr:blipFill>
      <xdr:spPr>
        <a:xfrm>
          <a:off x="7200900" y="13944600"/>
          <a:ext cx="4866667" cy="5047619"/>
        </a:xfrm>
        <a:prstGeom prst="rect">
          <a:avLst/>
        </a:prstGeom>
      </xdr:spPr>
    </xdr:pic>
    <xdr:clientData/>
  </xdr:twoCellAnchor>
  <xdr:twoCellAnchor editAs="oneCell">
    <xdr:from>
      <xdr:col>1</xdr:col>
      <xdr:colOff>0</xdr:colOff>
      <xdr:row>77</xdr:row>
      <xdr:rowOff>0</xdr:rowOff>
    </xdr:from>
    <xdr:to>
      <xdr:col>10</xdr:col>
      <xdr:colOff>118251</xdr:colOff>
      <xdr:row>96</xdr:row>
      <xdr:rowOff>190024</xdr:rowOff>
    </xdr:to>
    <xdr:pic>
      <xdr:nvPicPr>
        <xdr:cNvPr id="7" name="Bildobjekt 6"/>
        <xdr:cNvPicPr>
          <a:picLocks noChangeAspect="1"/>
        </xdr:cNvPicPr>
      </xdr:nvPicPr>
      <xdr:blipFill>
        <a:blip xmlns:r="http://schemas.openxmlformats.org/officeDocument/2006/relationships" r:embed="rId2"/>
        <a:stretch>
          <a:fillRect/>
        </a:stretch>
      </xdr:blipFill>
      <xdr:spPr>
        <a:xfrm>
          <a:off x="219075" y="12801600"/>
          <a:ext cx="6509526" cy="3809524"/>
        </a:xfrm>
        <a:prstGeom prst="rect">
          <a:avLst/>
        </a:prstGeom>
      </xdr:spPr>
    </xdr:pic>
    <xdr:clientData/>
  </xdr:twoCellAnchor>
  <xdr:twoCellAnchor editAs="oneCell">
    <xdr:from>
      <xdr:col>1</xdr:col>
      <xdr:colOff>0</xdr:colOff>
      <xdr:row>97</xdr:row>
      <xdr:rowOff>0</xdr:rowOff>
    </xdr:from>
    <xdr:to>
      <xdr:col>8</xdr:col>
      <xdr:colOff>49258</xdr:colOff>
      <xdr:row>136</xdr:row>
      <xdr:rowOff>84786</xdr:rowOff>
    </xdr:to>
    <xdr:pic>
      <xdr:nvPicPr>
        <xdr:cNvPr id="8" name="Bildobjekt 7"/>
        <xdr:cNvPicPr>
          <a:picLocks noChangeAspect="1"/>
        </xdr:cNvPicPr>
      </xdr:nvPicPr>
      <xdr:blipFill>
        <a:blip xmlns:r="http://schemas.openxmlformats.org/officeDocument/2006/relationships" r:embed="rId3"/>
        <a:stretch>
          <a:fillRect/>
        </a:stretch>
      </xdr:blipFill>
      <xdr:spPr>
        <a:xfrm>
          <a:off x="219075" y="16611600"/>
          <a:ext cx="6002383" cy="7514286"/>
        </a:xfrm>
        <a:prstGeom prst="rect">
          <a:avLst/>
        </a:prstGeom>
      </xdr:spPr>
    </xdr:pic>
    <xdr:clientData/>
  </xdr:twoCellAnchor>
  <xdr:twoCellAnchor editAs="oneCell">
    <xdr:from>
      <xdr:col>35</xdr:col>
      <xdr:colOff>0</xdr:colOff>
      <xdr:row>84</xdr:row>
      <xdr:rowOff>0</xdr:rowOff>
    </xdr:from>
    <xdr:to>
      <xdr:col>42</xdr:col>
      <xdr:colOff>447067</xdr:colOff>
      <xdr:row>110</xdr:row>
      <xdr:rowOff>94619</xdr:rowOff>
    </xdr:to>
    <xdr:pic>
      <xdr:nvPicPr>
        <xdr:cNvPr id="10" name="Bildobjekt 9"/>
        <xdr:cNvPicPr>
          <a:picLocks noChangeAspect="1"/>
        </xdr:cNvPicPr>
      </xdr:nvPicPr>
      <xdr:blipFill>
        <a:blip xmlns:r="http://schemas.openxmlformats.org/officeDocument/2006/relationships" r:embed="rId1"/>
        <a:stretch>
          <a:fillRect/>
        </a:stretch>
      </xdr:blipFill>
      <xdr:spPr>
        <a:xfrm>
          <a:off x="12087225" y="14116050"/>
          <a:ext cx="4866667" cy="5047619"/>
        </a:xfrm>
        <a:prstGeom prst="rect">
          <a:avLst/>
        </a:prstGeom>
      </xdr:spPr>
    </xdr:pic>
    <xdr:clientData/>
  </xdr:twoCellAnchor>
  <xdr:twoCellAnchor editAs="oneCell">
    <xdr:from>
      <xdr:col>35</xdr:col>
      <xdr:colOff>0</xdr:colOff>
      <xdr:row>78</xdr:row>
      <xdr:rowOff>0</xdr:rowOff>
    </xdr:from>
    <xdr:to>
      <xdr:col>45</xdr:col>
      <xdr:colOff>261126</xdr:colOff>
      <xdr:row>97</xdr:row>
      <xdr:rowOff>190024</xdr:rowOff>
    </xdr:to>
    <xdr:pic>
      <xdr:nvPicPr>
        <xdr:cNvPr id="12" name="Bildobjekt 11"/>
        <xdr:cNvPicPr>
          <a:picLocks noChangeAspect="1"/>
        </xdr:cNvPicPr>
      </xdr:nvPicPr>
      <xdr:blipFill>
        <a:blip xmlns:r="http://schemas.openxmlformats.org/officeDocument/2006/relationships" r:embed="rId2"/>
        <a:stretch>
          <a:fillRect/>
        </a:stretch>
      </xdr:blipFill>
      <xdr:spPr>
        <a:xfrm>
          <a:off x="12087225" y="12973050"/>
          <a:ext cx="6509526" cy="3809524"/>
        </a:xfrm>
        <a:prstGeom prst="rect">
          <a:avLst/>
        </a:prstGeom>
      </xdr:spPr>
    </xdr:pic>
    <xdr:clientData/>
  </xdr:twoCellAnchor>
  <xdr:twoCellAnchor editAs="oneCell">
    <xdr:from>
      <xdr:col>35</xdr:col>
      <xdr:colOff>0</xdr:colOff>
      <xdr:row>98</xdr:row>
      <xdr:rowOff>0</xdr:rowOff>
    </xdr:from>
    <xdr:to>
      <xdr:col>44</xdr:col>
      <xdr:colOff>363583</xdr:colOff>
      <xdr:row>137</xdr:row>
      <xdr:rowOff>84786</xdr:rowOff>
    </xdr:to>
    <xdr:pic>
      <xdr:nvPicPr>
        <xdr:cNvPr id="13" name="Bildobjekt 12"/>
        <xdr:cNvPicPr>
          <a:picLocks noChangeAspect="1"/>
        </xdr:cNvPicPr>
      </xdr:nvPicPr>
      <xdr:blipFill>
        <a:blip xmlns:r="http://schemas.openxmlformats.org/officeDocument/2006/relationships" r:embed="rId3"/>
        <a:stretch>
          <a:fillRect/>
        </a:stretch>
      </xdr:blipFill>
      <xdr:spPr>
        <a:xfrm>
          <a:off x="12087225" y="16783050"/>
          <a:ext cx="6002383" cy="75142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8</xdr:col>
      <xdr:colOff>1652</xdr:colOff>
      <xdr:row>109</xdr:row>
      <xdr:rowOff>94309</xdr:rowOff>
    </xdr:to>
    <xdr:pic>
      <xdr:nvPicPr>
        <xdr:cNvPr id="3" name="Bildobjekt 2"/>
        <xdr:cNvPicPr>
          <a:picLocks noChangeAspect="1"/>
        </xdr:cNvPicPr>
      </xdr:nvPicPr>
      <xdr:blipFill>
        <a:blip xmlns:r="http://schemas.openxmlformats.org/officeDocument/2006/relationships" r:embed="rId1"/>
        <a:stretch>
          <a:fillRect/>
        </a:stretch>
      </xdr:blipFill>
      <xdr:spPr>
        <a:xfrm>
          <a:off x="609600" y="12049125"/>
          <a:ext cx="5821427" cy="7523809"/>
        </a:xfrm>
        <a:prstGeom prst="rect">
          <a:avLst/>
        </a:prstGeom>
      </xdr:spPr>
    </xdr:pic>
    <xdr:clientData/>
  </xdr:twoCellAnchor>
  <xdr:twoCellAnchor editAs="oneCell">
    <xdr:from>
      <xdr:col>1</xdr:col>
      <xdr:colOff>0</xdr:colOff>
      <xdr:row>110</xdr:row>
      <xdr:rowOff>0</xdr:rowOff>
    </xdr:from>
    <xdr:to>
      <xdr:col>9</xdr:col>
      <xdr:colOff>125388</xdr:colOff>
      <xdr:row>153</xdr:row>
      <xdr:rowOff>141833</xdr:rowOff>
    </xdr:to>
    <xdr:pic>
      <xdr:nvPicPr>
        <xdr:cNvPr id="4" name="Bildobjekt 3"/>
        <xdr:cNvPicPr>
          <a:picLocks noChangeAspect="1"/>
        </xdr:cNvPicPr>
      </xdr:nvPicPr>
      <xdr:blipFill>
        <a:blip xmlns:r="http://schemas.openxmlformats.org/officeDocument/2006/relationships" r:embed="rId2"/>
        <a:stretch>
          <a:fillRect/>
        </a:stretch>
      </xdr:blipFill>
      <xdr:spPr>
        <a:xfrm>
          <a:off x="609600" y="19669125"/>
          <a:ext cx="6554763" cy="8333333"/>
        </a:xfrm>
        <a:prstGeom prst="rect">
          <a:avLst/>
        </a:prstGeom>
      </xdr:spPr>
    </xdr:pic>
    <xdr:clientData/>
  </xdr:twoCellAnchor>
  <xdr:twoCellAnchor editAs="oneCell">
    <xdr:from>
      <xdr:col>1</xdr:col>
      <xdr:colOff>0</xdr:colOff>
      <xdr:row>93</xdr:row>
      <xdr:rowOff>0</xdr:rowOff>
    </xdr:from>
    <xdr:to>
      <xdr:col>9</xdr:col>
      <xdr:colOff>125388</xdr:colOff>
      <xdr:row>136</xdr:row>
      <xdr:rowOff>141833</xdr:rowOff>
    </xdr:to>
    <xdr:pic>
      <xdr:nvPicPr>
        <xdr:cNvPr id="6" name="Bildobjekt 5"/>
        <xdr:cNvPicPr>
          <a:picLocks noChangeAspect="1"/>
        </xdr:cNvPicPr>
      </xdr:nvPicPr>
      <xdr:blipFill>
        <a:blip xmlns:r="http://schemas.openxmlformats.org/officeDocument/2006/relationships" r:embed="rId2"/>
        <a:stretch>
          <a:fillRect/>
        </a:stretch>
      </xdr:blipFill>
      <xdr:spPr>
        <a:xfrm>
          <a:off x="609600" y="16402050"/>
          <a:ext cx="6554763" cy="8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561975</xdr:colOff>
      <xdr:row>22</xdr:row>
      <xdr:rowOff>247650</xdr:rowOff>
    </xdr:from>
    <xdr:to>
      <xdr:col>13</xdr:col>
      <xdr:colOff>1380413</xdr:colOff>
      <xdr:row>26</xdr:row>
      <xdr:rowOff>171293</xdr:rowOff>
    </xdr:to>
    <xdr:pic>
      <xdr:nvPicPr>
        <xdr:cNvPr id="3" name="Bildobjekt 2"/>
        <xdr:cNvPicPr>
          <a:picLocks noChangeAspect="1"/>
        </xdr:cNvPicPr>
      </xdr:nvPicPr>
      <xdr:blipFill>
        <a:blip xmlns:r="http://schemas.openxmlformats.org/officeDocument/2006/relationships" r:embed="rId1"/>
        <a:stretch>
          <a:fillRect/>
        </a:stretch>
      </xdr:blipFill>
      <xdr:spPr>
        <a:xfrm>
          <a:off x="4276725" y="6315075"/>
          <a:ext cx="5695238" cy="125714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257175</xdr:colOff>
      <xdr:row>11</xdr:row>
      <xdr:rowOff>19050</xdr:rowOff>
    </xdr:from>
    <xdr:to>
      <xdr:col>10</xdr:col>
      <xdr:colOff>199057</xdr:colOff>
      <xdr:row>27</xdr:row>
      <xdr:rowOff>104383</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257175" y="2114550"/>
          <a:ext cx="7742857" cy="313333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85724</xdr:colOff>
      <xdr:row>9</xdr:row>
      <xdr:rowOff>57149</xdr:rowOff>
    </xdr:from>
    <xdr:to>
      <xdr:col>4</xdr:col>
      <xdr:colOff>552561</xdr:colOff>
      <xdr:row>19</xdr:row>
      <xdr:rowOff>76200</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85724" y="1876424"/>
          <a:ext cx="5095987" cy="2114551"/>
        </a:xfrm>
        <a:prstGeom prst="rect">
          <a:avLst/>
        </a:prstGeom>
      </xdr:spPr>
    </xdr:pic>
    <xdr:clientData/>
  </xdr:twoCellAnchor>
  <xdr:twoCellAnchor editAs="oneCell">
    <xdr:from>
      <xdr:col>5</xdr:col>
      <xdr:colOff>485775</xdr:colOff>
      <xdr:row>16</xdr:row>
      <xdr:rowOff>53234</xdr:rowOff>
    </xdr:from>
    <xdr:to>
      <xdr:col>17</xdr:col>
      <xdr:colOff>246332</xdr:colOff>
      <xdr:row>29</xdr:row>
      <xdr:rowOff>9125</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5724525" y="3206009"/>
          <a:ext cx="8037782" cy="2432391"/>
        </a:xfrm>
        <a:prstGeom prst="rect">
          <a:avLst/>
        </a:prstGeom>
      </xdr:spPr>
    </xdr:pic>
    <xdr:clientData/>
  </xdr:twoCellAnchor>
  <xdr:twoCellAnchor editAs="oneCell">
    <xdr:from>
      <xdr:col>17</xdr:col>
      <xdr:colOff>342900</xdr:colOff>
      <xdr:row>9</xdr:row>
      <xdr:rowOff>2409</xdr:rowOff>
    </xdr:from>
    <xdr:to>
      <xdr:col>23</xdr:col>
      <xdr:colOff>37064</xdr:colOff>
      <xdr:row>20</xdr:row>
      <xdr:rowOff>94917</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13858875" y="1821684"/>
          <a:ext cx="7390364" cy="2378508"/>
        </a:xfrm>
        <a:prstGeom prst="rect">
          <a:avLst/>
        </a:prstGeom>
      </xdr:spPr>
    </xdr:pic>
    <xdr:clientData/>
  </xdr:twoCellAnchor>
  <xdr:twoCellAnchor editAs="oneCell">
    <xdr:from>
      <xdr:col>23</xdr:col>
      <xdr:colOff>504825</xdr:colOff>
      <xdr:row>11</xdr:row>
      <xdr:rowOff>123608</xdr:rowOff>
    </xdr:from>
    <xdr:to>
      <xdr:col>32</xdr:col>
      <xdr:colOff>303752</xdr:colOff>
      <xdr:row>23</xdr:row>
      <xdr:rowOff>85325</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21717000" y="2323883"/>
          <a:ext cx="5904452" cy="2247717"/>
        </a:xfrm>
        <a:prstGeom prst="rect">
          <a:avLst/>
        </a:prstGeom>
      </xdr:spPr>
    </xdr:pic>
    <xdr:clientData/>
  </xdr:twoCellAnchor>
  <xdr:twoCellAnchor editAs="oneCell">
    <xdr:from>
      <xdr:col>35</xdr:col>
      <xdr:colOff>200025</xdr:colOff>
      <xdr:row>19</xdr:row>
      <xdr:rowOff>85725</xdr:rowOff>
    </xdr:from>
    <xdr:to>
      <xdr:col>48</xdr:col>
      <xdr:colOff>579917</xdr:colOff>
      <xdr:row>36</xdr:row>
      <xdr:rowOff>132939</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29346525" y="3810000"/>
          <a:ext cx="8866667" cy="3285714"/>
        </a:xfrm>
        <a:prstGeom prst="rect">
          <a:avLst/>
        </a:prstGeom>
      </xdr:spPr>
    </xdr:pic>
    <xdr:clientData/>
  </xdr:twoCellAnchor>
  <xdr:twoCellAnchor editAs="oneCell">
    <xdr:from>
      <xdr:col>61</xdr:col>
      <xdr:colOff>523874</xdr:colOff>
      <xdr:row>9</xdr:row>
      <xdr:rowOff>171450</xdr:rowOff>
    </xdr:from>
    <xdr:to>
      <xdr:col>67</xdr:col>
      <xdr:colOff>199426</xdr:colOff>
      <xdr:row>22</xdr:row>
      <xdr:rowOff>104450</xdr:rowOff>
    </xdr:to>
    <xdr:pic>
      <xdr:nvPicPr>
        <xdr:cNvPr id="7" name="Bildobjekt 6"/>
        <xdr:cNvPicPr>
          <a:picLocks noChangeAspect="1"/>
        </xdr:cNvPicPr>
      </xdr:nvPicPr>
      <xdr:blipFill rotWithShape="1">
        <a:blip xmlns:r="http://schemas.openxmlformats.org/officeDocument/2006/relationships" r:embed="rId6"/>
        <a:srcRect l="8168"/>
        <a:stretch/>
      </xdr:blipFill>
      <xdr:spPr>
        <a:xfrm>
          <a:off x="41833799" y="1990725"/>
          <a:ext cx="4390427" cy="2600000"/>
        </a:xfrm>
        <a:prstGeom prst="rect">
          <a:avLst/>
        </a:prstGeom>
      </xdr:spPr>
    </xdr:pic>
    <xdr:clientData/>
  </xdr:twoCellAnchor>
  <xdr:twoCellAnchor editAs="oneCell">
    <xdr:from>
      <xdr:col>51</xdr:col>
      <xdr:colOff>285751</xdr:colOff>
      <xdr:row>12</xdr:row>
      <xdr:rowOff>95250</xdr:rowOff>
    </xdr:from>
    <xdr:to>
      <xdr:col>58</xdr:col>
      <xdr:colOff>474503</xdr:colOff>
      <xdr:row>22</xdr:row>
      <xdr:rowOff>104392</xdr:rowOff>
    </xdr:to>
    <xdr:pic>
      <xdr:nvPicPr>
        <xdr:cNvPr id="8" name="Bildobjekt 7"/>
        <xdr:cNvPicPr>
          <a:picLocks noChangeAspect="1"/>
        </xdr:cNvPicPr>
      </xdr:nvPicPr>
      <xdr:blipFill>
        <a:blip xmlns:r="http://schemas.openxmlformats.org/officeDocument/2006/relationships" r:embed="rId7"/>
        <a:stretch>
          <a:fillRect/>
        </a:stretch>
      </xdr:blipFill>
      <xdr:spPr>
        <a:xfrm>
          <a:off x="40376476" y="2867025"/>
          <a:ext cx="5332252" cy="1914142"/>
        </a:xfrm>
        <a:prstGeom prst="rect">
          <a:avLst/>
        </a:prstGeom>
      </xdr:spPr>
    </xdr:pic>
    <xdr:clientData/>
  </xdr:twoCellAnchor>
  <xdr:twoCellAnchor editAs="oneCell">
    <xdr:from>
      <xdr:col>71</xdr:col>
      <xdr:colOff>495300</xdr:colOff>
      <xdr:row>10</xdr:row>
      <xdr:rowOff>152400</xdr:rowOff>
    </xdr:from>
    <xdr:to>
      <xdr:col>80</xdr:col>
      <xdr:colOff>309547</xdr:colOff>
      <xdr:row>20</xdr:row>
      <xdr:rowOff>152400</xdr:rowOff>
    </xdr:to>
    <xdr:pic>
      <xdr:nvPicPr>
        <xdr:cNvPr id="9" name="Bildobjekt 8"/>
        <xdr:cNvPicPr>
          <a:picLocks noChangeAspect="1"/>
        </xdr:cNvPicPr>
      </xdr:nvPicPr>
      <xdr:blipFill>
        <a:blip xmlns:r="http://schemas.openxmlformats.org/officeDocument/2006/relationships" r:embed="rId8"/>
        <a:stretch>
          <a:fillRect/>
        </a:stretch>
      </xdr:blipFill>
      <xdr:spPr>
        <a:xfrm>
          <a:off x="54787800" y="2352675"/>
          <a:ext cx="6272197" cy="2095500"/>
        </a:xfrm>
        <a:prstGeom prst="rect">
          <a:avLst/>
        </a:prstGeom>
      </xdr:spPr>
    </xdr:pic>
    <xdr:clientData/>
  </xdr:twoCellAnchor>
  <xdr:twoCellAnchor editAs="oneCell">
    <xdr:from>
      <xdr:col>81</xdr:col>
      <xdr:colOff>495300</xdr:colOff>
      <xdr:row>9</xdr:row>
      <xdr:rowOff>152400</xdr:rowOff>
    </xdr:from>
    <xdr:to>
      <xdr:col>87</xdr:col>
      <xdr:colOff>408184</xdr:colOff>
      <xdr:row>19</xdr:row>
      <xdr:rowOff>38100</xdr:rowOff>
    </xdr:to>
    <xdr:pic>
      <xdr:nvPicPr>
        <xdr:cNvPr id="10" name="Bildobjekt 9"/>
        <xdr:cNvPicPr>
          <a:picLocks noChangeAspect="1"/>
        </xdr:cNvPicPr>
      </xdr:nvPicPr>
      <xdr:blipFill>
        <a:blip xmlns:r="http://schemas.openxmlformats.org/officeDocument/2006/relationships" r:embed="rId9"/>
        <a:stretch>
          <a:fillRect/>
        </a:stretch>
      </xdr:blipFill>
      <xdr:spPr>
        <a:xfrm>
          <a:off x="61855350" y="2162175"/>
          <a:ext cx="5075434" cy="1981200"/>
        </a:xfrm>
        <a:prstGeom prst="rect">
          <a:avLst/>
        </a:prstGeom>
      </xdr:spPr>
    </xdr:pic>
    <xdr:clientData/>
  </xdr:twoCellAnchor>
  <xdr:twoCellAnchor editAs="oneCell">
    <xdr:from>
      <xdr:col>88</xdr:col>
      <xdr:colOff>285750</xdr:colOff>
      <xdr:row>10</xdr:row>
      <xdr:rowOff>19050</xdr:rowOff>
    </xdr:from>
    <xdr:to>
      <xdr:col>92</xdr:col>
      <xdr:colOff>333375</xdr:colOff>
      <xdr:row>21</xdr:row>
      <xdr:rowOff>85431</xdr:rowOff>
    </xdr:to>
    <xdr:pic>
      <xdr:nvPicPr>
        <xdr:cNvPr id="11" name="Bildobjekt 10"/>
        <xdr:cNvPicPr>
          <a:picLocks noChangeAspect="1"/>
        </xdr:cNvPicPr>
      </xdr:nvPicPr>
      <xdr:blipFill rotWithShape="1">
        <a:blip xmlns:r="http://schemas.openxmlformats.org/officeDocument/2006/relationships" r:embed="rId10"/>
        <a:srcRect r="2319"/>
        <a:stretch/>
      </xdr:blipFill>
      <xdr:spPr>
        <a:xfrm>
          <a:off x="67417950" y="2219325"/>
          <a:ext cx="3990975" cy="2352381"/>
        </a:xfrm>
        <a:prstGeom prst="rect">
          <a:avLst/>
        </a:prstGeom>
      </xdr:spPr>
    </xdr:pic>
    <xdr:clientData/>
  </xdr:twoCellAnchor>
  <xdr:twoCellAnchor editAs="oneCell">
    <xdr:from>
      <xdr:col>96</xdr:col>
      <xdr:colOff>495300</xdr:colOff>
      <xdr:row>9</xdr:row>
      <xdr:rowOff>9685</xdr:rowOff>
    </xdr:from>
    <xdr:to>
      <xdr:col>100</xdr:col>
      <xdr:colOff>533400</xdr:colOff>
      <xdr:row>20</xdr:row>
      <xdr:rowOff>113934</xdr:rowOff>
    </xdr:to>
    <xdr:pic>
      <xdr:nvPicPr>
        <xdr:cNvPr id="12" name="Bildobjekt 11"/>
        <xdr:cNvPicPr>
          <a:picLocks noChangeAspect="1"/>
        </xdr:cNvPicPr>
      </xdr:nvPicPr>
      <xdr:blipFill>
        <a:blip xmlns:r="http://schemas.openxmlformats.org/officeDocument/2006/relationships" r:embed="rId11"/>
        <a:stretch>
          <a:fillRect/>
        </a:stretch>
      </xdr:blipFill>
      <xdr:spPr>
        <a:xfrm>
          <a:off x="74009250" y="2019460"/>
          <a:ext cx="3667125" cy="2390249"/>
        </a:xfrm>
        <a:prstGeom prst="rect">
          <a:avLst/>
        </a:prstGeom>
      </xdr:spPr>
    </xdr:pic>
    <xdr:clientData/>
  </xdr:twoCellAnchor>
  <xdr:twoCellAnchor editAs="oneCell">
    <xdr:from>
      <xdr:col>106</xdr:col>
      <xdr:colOff>523875</xdr:colOff>
      <xdr:row>10</xdr:row>
      <xdr:rowOff>190500</xdr:rowOff>
    </xdr:from>
    <xdr:to>
      <xdr:col>116</xdr:col>
      <xdr:colOff>71504</xdr:colOff>
      <xdr:row>24</xdr:row>
      <xdr:rowOff>18656</xdr:rowOff>
    </xdr:to>
    <xdr:pic>
      <xdr:nvPicPr>
        <xdr:cNvPr id="14" name="Bildobjekt 13"/>
        <xdr:cNvPicPr>
          <a:picLocks noChangeAspect="1"/>
        </xdr:cNvPicPr>
      </xdr:nvPicPr>
      <xdr:blipFill>
        <a:blip xmlns:r="http://schemas.openxmlformats.org/officeDocument/2006/relationships" r:embed="rId12"/>
        <a:stretch>
          <a:fillRect/>
        </a:stretch>
      </xdr:blipFill>
      <xdr:spPr>
        <a:xfrm>
          <a:off x="81324450" y="2209800"/>
          <a:ext cx="7091429" cy="2685656"/>
        </a:xfrm>
        <a:prstGeom prst="rect">
          <a:avLst/>
        </a:prstGeom>
      </xdr:spPr>
    </xdr:pic>
    <xdr:clientData/>
  </xdr:twoCellAnchor>
  <xdr:twoCellAnchor editAs="oneCell">
    <xdr:from>
      <xdr:col>116</xdr:col>
      <xdr:colOff>528563</xdr:colOff>
      <xdr:row>12</xdr:row>
      <xdr:rowOff>57150</xdr:rowOff>
    </xdr:from>
    <xdr:to>
      <xdr:col>125</xdr:col>
      <xdr:colOff>503781</xdr:colOff>
      <xdr:row>24</xdr:row>
      <xdr:rowOff>75823</xdr:rowOff>
    </xdr:to>
    <xdr:pic>
      <xdr:nvPicPr>
        <xdr:cNvPr id="15" name="Bildobjekt 14"/>
        <xdr:cNvPicPr>
          <a:picLocks noChangeAspect="1"/>
        </xdr:cNvPicPr>
      </xdr:nvPicPr>
      <xdr:blipFill>
        <a:blip xmlns:r="http://schemas.openxmlformats.org/officeDocument/2006/relationships" r:embed="rId13"/>
        <a:stretch>
          <a:fillRect/>
        </a:stretch>
      </xdr:blipFill>
      <xdr:spPr>
        <a:xfrm>
          <a:off x="88872938" y="2647950"/>
          <a:ext cx="6376018" cy="2304673"/>
        </a:xfrm>
        <a:prstGeom prst="rect">
          <a:avLst/>
        </a:prstGeom>
      </xdr:spPr>
    </xdr:pic>
    <xdr:clientData/>
  </xdr:twoCellAnchor>
  <xdr:twoCellAnchor editAs="oneCell">
    <xdr:from>
      <xdr:col>127</xdr:col>
      <xdr:colOff>552450</xdr:colOff>
      <xdr:row>12</xdr:row>
      <xdr:rowOff>47625</xdr:rowOff>
    </xdr:from>
    <xdr:to>
      <xdr:col>135</xdr:col>
      <xdr:colOff>456507</xdr:colOff>
      <xdr:row>27</xdr:row>
      <xdr:rowOff>183233</xdr:rowOff>
    </xdr:to>
    <xdr:pic>
      <xdr:nvPicPr>
        <xdr:cNvPr id="16" name="Bildobjekt 15"/>
        <xdr:cNvPicPr>
          <a:picLocks noChangeAspect="1"/>
        </xdr:cNvPicPr>
      </xdr:nvPicPr>
      <xdr:blipFill>
        <a:blip xmlns:r="http://schemas.openxmlformats.org/officeDocument/2006/relationships" r:embed="rId14"/>
        <a:stretch>
          <a:fillRect/>
        </a:stretch>
      </xdr:blipFill>
      <xdr:spPr>
        <a:xfrm>
          <a:off x="96516825" y="2638425"/>
          <a:ext cx="5495232" cy="299310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257175</xdr:colOff>
      <xdr:row>13</xdr:row>
      <xdr:rowOff>100012</xdr:rowOff>
    </xdr:from>
    <xdr:to>
      <xdr:col>8</xdr:col>
      <xdr:colOff>352425</xdr:colOff>
      <xdr:row>27</xdr:row>
      <xdr:rowOff>176212</xdr:rowOff>
    </xdr:to>
    <xdr:graphicFrame macro="">
      <xdr:nvGraphicFramePr>
        <xdr:cNvPr id="4" name="Diagra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xdr:col>
      <xdr:colOff>47625</xdr:colOff>
      <xdr:row>10</xdr:row>
      <xdr:rowOff>4762</xdr:rowOff>
    </xdr:from>
    <xdr:to>
      <xdr:col>9</xdr:col>
      <xdr:colOff>352425</xdr:colOff>
      <xdr:row>24</xdr:row>
      <xdr:rowOff>80962</xdr:rowOff>
    </xdr:to>
    <xdr:graphicFrame macro="">
      <xdr:nvGraphicFramePr>
        <xdr:cNvPr id="5" name="Diagra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85725</xdr:colOff>
      <xdr:row>2</xdr:row>
      <xdr:rowOff>47625</xdr:rowOff>
    </xdr:from>
    <xdr:to>
      <xdr:col>12</xdr:col>
      <xdr:colOff>190500</xdr:colOff>
      <xdr:row>14</xdr:row>
      <xdr:rowOff>180975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0.87905</cdr:x>
      <cdr:y>0.89931</cdr:y>
    </cdr:from>
    <cdr:to>
      <cdr:x>1</cdr:x>
      <cdr:y>1</cdr:y>
    </cdr:to>
    <cdr:sp macro="" textlink="">
      <cdr:nvSpPr>
        <cdr:cNvPr id="2" name="textruta 1"/>
        <cdr:cNvSpPr txBox="1"/>
      </cdr:nvSpPr>
      <cdr:spPr>
        <a:xfrm xmlns:a="http://schemas.openxmlformats.org/drawingml/2006/main">
          <a:off x="4914930" y="2843888"/>
          <a:ext cx="676245" cy="318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000">
              <a:solidFill>
                <a:schemeClr val="bg1">
                  <a:lumMod val="50000"/>
                </a:schemeClr>
              </a:solidFill>
            </a:rPr>
            <a:t>Procent</a:t>
          </a:r>
        </a:p>
      </cdr:txBody>
    </cdr:sp>
  </cdr:relSizeAnchor>
</c:userShapes>
</file>

<file path=xl/drawings/drawing26.xml><?xml version="1.0" encoding="utf-8"?>
<xdr:wsDr xmlns:xdr="http://schemas.openxmlformats.org/drawingml/2006/spreadsheetDrawing" xmlns:a="http://schemas.openxmlformats.org/drawingml/2006/main">
  <xdr:twoCellAnchor>
    <xdr:from>
      <xdr:col>4</xdr:col>
      <xdr:colOff>57150</xdr:colOff>
      <xdr:row>4</xdr:row>
      <xdr:rowOff>180976</xdr:rowOff>
    </xdr:from>
    <xdr:to>
      <xdr:col>13</xdr:col>
      <xdr:colOff>161925</xdr:colOff>
      <xdr:row>17</xdr:row>
      <xdr:rowOff>180976</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0.87905</cdr:x>
      <cdr:y>0.89931</cdr:y>
    </cdr:from>
    <cdr:to>
      <cdr:x>1</cdr:x>
      <cdr:y>1</cdr:y>
    </cdr:to>
    <cdr:sp macro="" textlink="">
      <cdr:nvSpPr>
        <cdr:cNvPr id="2" name="textruta 1"/>
        <cdr:cNvSpPr txBox="1"/>
      </cdr:nvSpPr>
      <cdr:spPr>
        <a:xfrm xmlns:a="http://schemas.openxmlformats.org/drawingml/2006/main">
          <a:off x="4914930" y="2843888"/>
          <a:ext cx="676245" cy="318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000">
              <a:solidFill>
                <a:schemeClr val="bg1">
                  <a:lumMod val="50000"/>
                </a:schemeClr>
              </a:solidFill>
            </a:rPr>
            <a:t>Procent</a:t>
          </a:r>
        </a:p>
      </cdr:txBody>
    </cdr:sp>
  </cdr:relSizeAnchor>
</c:userShapes>
</file>

<file path=xl/drawings/drawing28.xml><?xml version="1.0" encoding="utf-8"?>
<xdr:wsDr xmlns:xdr="http://schemas.openxmlformats.org/drawingml/2006/spreadsheetDrawing" xmlns:a="http://schemas.openxmlformats.org/drawingml/2006/main">
  <xdr:twoCellAnchor>
    <xdr:from>
      <xdr:col>4</xdr:col>
      <xdr:colOff>57150</xdr:colOff>
      <xdr:row>5</xdr:row>
      <xdr:rowOff>28576</xdr:rowOff>
    </xdr:from>
    <xdr:to>
      <xdr:col>13</xdr:col>
      <xdr:colOff>161925</xdr:colOff>
      <xdr:row>18</xdr:row>
      <xdr:rowOff>28576</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0.87905</cdr:x>
      <cdr:y>0.89931</cdr:y>
    </cdr:from>
    <cdr:to>
      <cdr:x>1</cdr:x>
      <cdr:y>1</cdr:y>
    </cdr:to>
    <cdr:sp macro="" textlink="">
      <cdr:nvSpPr>
        <cdr:cNvPr id="2" name="textruta 1"/>
        <cdr:cNvSpPr txBox="1"/>
      </cdr:nvSpPr>
      <cdr:spPr>
        <a:xfrm xmlns:a="http://schemas.openxmlformats.org/drawingml/2006/main">
          <a:off x="4914930" y="2843888"/>
          <a:ext cx="676245" cy="318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000">
              <a:solidFill>
                <a:schemeClr val="bg1">
                  <a:lumMod val="50000"/>
                </a:schemeClr>
              </a:solidFill>
            </a:rPr>
            <a:t>Procent</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561975</xdr:colOff>
      <xdr:row>11</xdr:row>
      <xdr:rowOff>9526</xdr:rowOff>
    </xdr:from>
    <xdr:to>
      <xdr:col>14</xdr:col>
      <xdr:colOff>770813</xdr:colOff>
      <xdr:row>14</xdr:row>
      <xdr:rowOff>85726</xdr:rowOff>
    </xdr:to>
    <xdr:pic>
      <xdr:nvPicPr>
        <xdr:cNvPr id="2" name="Bildobjekt 1"/>
        <xdr:cNvPicPr>
          <a:picLocks noChangeAspect="1"/>
        </xdr:cNvPicPr>
      </xdr:nvPicPr>
      <xdr:blipFill rotWithShape="1">
        <a:blip xmlns:r="http://schemas.openxmlformats.org/officeDocument/2006/relationships" r:embed="rId1"/>
        <a:srcRect b="48478"/>
        <a:stretch/>
      </xdr:blipFill>
      <xdr:spPr>
        <a:xfrm>
          <a:off x="6553200" y="2105026"/>
          <a:ext cx="5695238" cy="6477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4</xdr:col>
      <xdr:colOff>57150</xdr:colOff>
      <xdr:row>4</xdr:row>
      <xdr:rowOff>180976</xdr:rowOff>
    </xdr:from>
    <xdr:to>
      <xdr:col>13</xdr:col>
      <xdr:colOff>161925</xdr:colOff>
      <xdr:row>17</xdr:row>
      <xdr:rowOff>180976</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0.87905</cdr:x>
      <cdr:y>0.89931</cdr:y>
    </cdr:from>
    <cdr:to>
      <cdr:x>1</cdr:x>
      <cdr:y>1</cdr:y>
    </cdr:to>
    <cdr:sp macro="" textlink="">
      <cdr:nvSpPr>
        <cdr:cNvPr id="2" name="textruta 1"/>
        <cdr:cNvSpPr txBox="1"/>
      </cdr:nvSpPr>
      <cdr:spPr>
        <a:xfrm xmlns:a="http://schemas.openxmlformats.org/drawingml/2006/main">
          <a:off x="4914930" y="2843888"/>
          <a:ext cx="676245" cy="318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000">
              <a:solidFill>
                <a:schemeClr val="bg1">
                  <a:lumMod val="50000"/>
                </a:schemeClr>
              </a:solidFill>
            </a:rPr>
            <a:t>Procent</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133350</xdr:colOff>
      <xdr:row>10</xdr:row>
      <xdr:rowOff>85725</xdr:rowOff>
    </xdr:from>
    <xdr:to>
      <xdr:col>10</xdr:col>
      <xdr:colOff>542925</xdr:colOff>
      <xdr:row>43</xdr:row>
      <xdr:rowOff>66675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cdr:x>
      <cdr:y>0</cdr:y>
    </cdr:from>
    <cdr:to>
      <cdr:x>0.23333</cdr:x>
      <cdr:y>0.06945</cdr:y>
    </cdr:to>
    <cdr:sp macro="" textlink="">
      <cdr:nvSpPr>
        <cdr:cNvPr id="2" name="textruta 1"/>
        <cdr:cNvSpPr txBox="1"/>
      </cdr:nvSpPr>
      <cdr:spPr>
        <a:xfrm xmlns:a="http://schemas.openxmlformats.org/drawingml/2006/main">
          <a:off x="0" y="0"/>
          <a:ext cx="1066785" cy="1905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900"/>
            <a:t>Procent</a:t>
          </a:r>
        </a:p>
      </cdr:txBody>
    </cdr:sp>
  </cdr:relSizeAnchor>
</c:userShapes>
</file>

<file path=xl/drawings/drawing34.xml><?xml version="1.0" encoding="utf-8"?>
<xdr:wsDr xmlns:xdr="http://schemas.openxmlformats.org/drawingml/2006/spreadsheetDrawing" xmlns:a="http://schemas.openxmlformats.org/drawingml/2006/main">
  <xdr:twoCellAnchor>
    <xdr:from>
      <xdr:col>3</xdr:col>
      <xdr:colOff>85725</xdr:colOff>
      <xdr:row>2</xdr:row>
      <xdr:rowOff>47625</xdr:rowOff>
    </xdr:from>
    <xdr:to>
      <xdr:col>12</xdr:col>
      <xdr:colOff>190500</xdr:colOff>
      <xdr:row>14</xdr:row>
      <xdr:rowOff>180975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85725</xdr:colOff>
      <xdr:row>22</xdr:row>
      <xdr:rowOff>47625</xdr:rowOff>
    </xdr:from>
    <xdr:to>
      <xdr:col>12</xdr:col>
      <xdr:colOff>190500</xdr:colOff>
      <xdr:row>34</xdr:row>
      <xdr:rowOff>180975</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85725</xdr:colOff>
      <xdr:row>43</xdr:row>
      <xdr:rowOff>47625</xdr:rowOff>
    </xdr:from>
    <xdr:to>
      <xdr:col>12</xdr:col>
      <xdr:colOff>190500</xdr:colOff>
      <xdr:row>55</xdr:row>
      <xdr:rowOff>180975</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0.87905</cdr:x>
      <cdr:y>0.89931</cdr:y>
    </cdr:from>
    <cdr:to>
      <cdr:x>1</cdr:x>
      <cdr:y>1</cdr:y>
    </cdr:to>
    <cdr:sp macro="" textlink="">
      <cdr:nvSpPr>
        <cdr:cNvPr id="2" name="textruta 1"/>
        <cdr:cNvSpPr txBox="1"/>
      </cdr:nvSpPr>
      <cdr:spPr>
        <a:xfrm xmlns:a="http://schemas.openxmlformats.org/drawingml/2006/main">
          <a:off x="4914930" y="2843888"/>
          <a:ext cx="676245" cy="318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000">
              <a:solidFill>
                <a:schemeClr val="bg1">
                  <a:lumMod val="50000"/>
                </a:schemeClr>
              </a:solidFill>
            </a:rPr>
            <a:t>Procent</a:t>
          </a:r>
        </a:p>
      </cdr:txBody>
    </cdr:sp>
  </cdr:relSizeAnchor>
</c:userShapes>
</file>

<file path=xl/drawings/drawing36.xml><?xml version="1.0" encoding="utf-8"?>
<c:userShapes xmlns:c="http://schemas.openxmlformats.org/drawingml/2006/chart">
  <cdr:relSizeAnchor xmlns:cdr="http://schemas.openxmlformats.org/drawingml/2006/chartDrawing">
    <cdr:from>
      <cdr:x>0.87905</cdr:x>
      <cdr:y>0.89931</cdr:y>
    </cdr:from>
    <cdr:to>
      <cdr:x>1</cdr:x>
      <cdr:y>1</cdr:y>
    </cdr:to>
    <cdr:sp macro="" textlink="">
      <cdr:nvSpPr>
        <cdr:cNvPr id="2" name="textruta 1"/>
        <cdr:cNvSpPr txBox="1"/>
      </cdr:nvSpPr>
      <cdr:spPr>
        <a:xfrm xmlns:a="http://schemas.openxmlformats.org/drawingml/2006/main">
          <a:off x="4914930" y="2843888"/>
          <a:ext cx="676245" cy="318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000">
              <a:solidFill>
                <a:schemeClr val="bg1">
                  <a:lumMod val="50000"/>
                </a:schemeClr>
              </a:solidFill>
            </a:rPr>
            <a:t>Procent</a:t>
          </a:r>
        </a:p>
      </cdr:txBody>
    </cdr:sp>
  </cdr:relSizeAnchor>
</c:userShapes>
</file>

<file path=xl/drawings/drawing37.xml><?xml version="1.0" encoding="utf-8"?>
<c:userShapes xmlns:c="http://schemas.openxmlformats.org/drawingml/2006/chart">
  <cdr:relSizeAnchor xmlns:cdr="http://schemas.openxmlformats.org/drawingml/2006/chartDrawing">
    <cdr:from>
      <cdr:x>0.87905</cdr:x>
      <cdr:y>0.89931</cdr:y>
    </cdr:from>
    <cdr:to>
      <cdr:x>1</cdr:x>
      <cdr:y>1</cdr:y>
    </cdr:to>
    <cdr:sp macro="" textlink="">
      <cdr:nvSpPr>
        <cdr:cNvPr id="2" name="textruta 1"/>
        <cdr:cNvSpPr txBox="1"/>
      </cdr:nvSpPr>
      <cdr:spPr>
        <a:xfrm xmlns:a="http://schemas.openxmlformats.org/drawingml/2006/main">
          <a:off x="4914930" y="2843888"/>
          <a:ext cx="676245" cy="318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000">
              <a:solidFill>
                <a:schemeClr val="bg1">
                  <a:lumMod val="50000"/>
                </a:schemeClr>
              </a:solidFill>
            </a:rPr>
            <a:t>Procent</a:t>
          </a:r>
        </a:p>
      </cdr:txBody>
    </cdr:sp>
  </cdr:relSizeAnchor>
</c:userShapes>
</file>

<file path=xl/drawings/drawing38.xml><?xml version="1.0" encoding="utf-8"?>
<xdr:wsDr xmlns:xdr="http://schemas.openxmlformats.org/drawingml/2006/spreadsheetDrawing" xmlns:a="http://schemas.openxmlformats.org/drawingml/2006/main">
  <xdr:twoCellAnchor>
    <xdr:from>
      <xdr:col>2</xdr:col>
      <xdr:colOff>171450</xdr:colOff>
      <xdr:row>7</xdr:row>
      <xdr:rowOff>38099</xdr:rowOff>
    </xdr:from>
    <xdr:to>
      <xdr:col>9</xdr:col>
      <xdr:colOff>476250</xdr:colOff>
      <xdr:row>18</xdr:row>
      <xdr:rowOff>66674</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cdr:x>
      <cdr:y>0</cdr:y>
    </cdr:from>
    <cdr:to>
      <cdr:x>0.23333</cdr:x>
      <cdr:y>0.06945</cdr:y>
    </cdr:to>
    <cdr:sp macro="" textlink="">
      <cdr:nvSpPr>
        <cdr:cNvPr id="2" name="textruta 1"/>
        <cdr:cNvSpPr txBox="1"/>
      </cdr:nvSpPr>
      <cdr:spPr>
        <a:xfrm xmlns:a="http://schemas.openxmlformats.org/drawingml/2006/main">
          <a:off x="0" y="0"/>
          <a:ext cx="1066785" cy="1905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900"/>
            <a:t>Procent</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4</xdr:col>
      <xdr:colOff>0</xdr:colOff>
      <xdr:row>5</xdr:row>
      <xdr:rowOff>0</xdr:rowOff>
    </xdr:from>
    <xdr:to>
      <xdr:col>13</xdr:col>
      <xdr:colOff>246933</xdr:colOff>
      <xdr:row>10</xdr:row>
      <xdr:rowOff>47424</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3419475" y="1257300"/>
          <a:ext cx="5733333" cy="160952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9525</xdr:colOff>
      <xdr:row>15</xdr:row>
      <xdr:rowOff>176212</xdr:rowOff>
    </xdr:from>
    <xdr:to>
      <xdr:col>4</xdr:col>
      <xdr:colOff>561975</xdr:colOff>
      <xdr:row>27</xdr:row>
      <xdr:rowOff>161925</xdr:rowOff>
    </xdr:to>
    <xdr:graphicFrame macro="">
      <xdr:nvGraphicFramePr>
        <xdr:cNvPr id="4" name="Diagra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xdr:colOff>
      <xdr:row>15</xdr:row>
      <xdr:rowOff>161925</xdr:rowOff>
    </xdr:from>
    <xdr:to>
      <xdr:col>11</xdr:col>
      <xdr:colOff>514350</xdr:colOff>
      <xdr:row>27</xdr:row>
      <xdr:rowOff>147638</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3</xdr:col>
      <xdr:colOff>85725</xdr:colOff>
      <xdr:row>2</xdr:row>
      <xdr:rowOff>47625</xdr:rowOff>
    </xdr:from>
    <xdr:to>
      <xdr:col>12</xdr:col>
      <xdr:colOff>190500</xdr:colOff>
      <xdr:row>14</xdr:row>
      <xdr:rowOff>180975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0.89267</cdr:x>
      <cdr:y>0.89931</cdr:y>
    </cdr:from>
    <cdr:to>
      <cdr:x>1</cdr:x>
      <cdr:y>1</cdr:y>
    </cdr:to>
    <cdr:sp macro="" textlink="">
      <cdr:nvSpPr>
        <cdr:cNvPr id="2" name="textruta 1"/>
        <cdr:cNvSpPr txBox="1"/>
      </cdr:nvSpPr>
      <cdr:spPr>
        <a:xfrm xmlns:a="http://schemas.openxmlformats.org/drawingml/2006/main">
          <a:off x="4991100" y="2175746"/>
          <a:ext cx="600075" cy="243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000">
              <a:solidFill>
                <a:sysClr val="windowText" lastClr="000000"/>
              </a:solidFill>
            </a:rPr>
            <a:t>Procent</a:t>
          </a:r>
        </a:p>
      </cdr:txBody>
    </cdr:sp>
  </cdr:relSizeAnchor>
</c:userShapes>
</file>

<file path=xl/drawings/drawing43.xml><?xml version="1.0" encoding="utf-8"?>
<xdr:wsDr xmlns:xdr="http://schemas.openxmlformats.org/drawingml/2006/spreadsheetDrawing" xmlns:a="http://schemas.openxmlformats.org/drawingml/2006/main">
  <xdr:twoCellAnchor>
    <xdr:from>
      <xdr:col>1</xdr:col>
      <xdr:colOff>76199</xdr:colOff>
      <xdr:row>13</xdr:row>
      <xdr:rowOff>161925</xdr:rowOff>
    </xdr:from>
    <xdr:to>
      <xdr:col>11</xdr:col>
      <xdr:colOff>357187</xdr:colOff>
      <xdr:row>32</xdr:row>
      <xdr:rowOff>47625</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xdr:colOff>
      <xdr:row>18</xdr:row>
      <xdr:rowOff>152400</xdr:rowOff>
    </xdr:from>
    <xdr:to>
      <xdr:col>4</xdr:col>
      <xdr:colOff>123825</xdr:colOff>
      <xdr:row>32</xdr:row>
      <xdr:rowOff>114299</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17</xdr:row>
      <xdr:rowOff>57150</xdr:rowOff>
    </xdr:from>
    <xdr:to>
      <xdr:col>3</xdr:col>
      <xdr:colOff>857250</xdr:colOff>
      <xdr:row>30</xdr:row>
      <xdr:rowOff>114300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11</xdr:col>
      <xdr:colOff>323850</xdr:colOff>
      <xdr:row>12</xdr:row>
      <xdr:rowOff>0</xdr:rowOff>
    </xdr:from>
    <xdr:to>
      <xdr:col>22</xdr:col>
      <xdr:colOff>94274</xdr:colOff>
      <xdr:row>27</xdr:row>
      <xdr:rowOff>132976</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323850" y="2476500"/>
          <a:ext cx="7809524" cy="299047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19051</xdr:colOff>
      <xdr:row>18</xdr:row>
      <xdr:rowOff>57151</xdr:rowOff>
    </xdr:from>
    <xdr:to>
      <xdr:col>3</xdr:col>
      <xdr:colOff>390525</xdr:colOff>
      <xdr:row>29</xdr:row>
      <xdr:rowOff>28576</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9525</xdr:colOff>
      <xdr:row>18</xdr:row>
      <xdr:rowOff>66674</xdr:rowOff>
    </xdr:from>
    <xdr:to>
      <xdr:col>3</xdr:col>
      <xdr:colOff>923925</xdr:colOff>
      <xdr:row>31</xdr:row>
      <xdr:rowOff>19050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466725</xdr:colOff>
      <xdr:row>10</xdr:row>
      <xdr:rowOff>47625</xdr:rowOff>
    </xdr:from>
    <xdr:to>
      <xdr:col>5</xdr:col>
      <xdr:colOff>256649</xdr:colOff>
      <xdr:row>25</xdr:row>
      <xdr:rowOff>142506</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466725" y="1962150"/>
          <a:ext cx="4209524" cy="2952381"/>
        </a:xfrm>
        <a:prstGeom prst="rect">
          <a:avLst/>
        </a:prstGeom>
      </xdr:spPr>
    </xdr:pic>
    <xdr:clientData/>
  </xdr:twoCellAnchor>
  <xdr:twoCellAnchor editAs="oneCell">
    <xdr:from>
      <xdr:col>7</xdr:col>
      <xdr:colOff>485775</xdr:colOff>
      <xdr:row>12</xdr:row>
      <xdr:rowOff>123825</xdr:rowOff>
    </xdr:from>
    <xdr:to>
      <xdr:col>18</xdr:col>
      <xdr:colOff>541942</xdr:colOff>
      <xdr:row>29</xdr:row>
      <xdr:rowOff>18658</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6124575" y="2990850"/>
          <a:ext cx="7866667" cy="31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180974</xdr:colOff>
      <xdr:row>17</xdr:row>
      <xdr:rowOff>142875</xdr:rowOff>
    </xdr:from>
    <xdr:to>
      <xdr:col>17</xdr:col>
      <xdr:colOff>285749</xdr:colOff>
      <xdr:row>32</xdr:row>
      <xdr:rowOff>28575</xdr:rowOff>
    </xdr:to>
    <xdr:graphicFrame macro="">
      <xdr:nvGraphicFramePr>
        <xdr:cNvPr id="4" name="Diagra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17</xdr:row>
      <xdr:rowOff>142875</xdr:rowOff>
    </xdr:from>
    <xdr:to>
      <xdr:col>6</xdr:col>
      <xdr:colOff>0</xdr:colOff>
      <xdr:row>32</xdr:row>
      <xdr:rowOff>28575</xdr:rowOff>
    </xdr:to>
    <xdr:graphicFrame macro="">
      <xdr:nvGraphicFramePr>
        <xdr:cNvPr id="6" name="Diagra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152399</xdr:colOff>
      <xdr:row>17</xdr:row>
      <xdr:rowOff>142875</xdr:rowOff>
    </xdr:from>
    <xdr:to>
      <xdr:col>8</xdr:col>
      <xdr:colOff>409574</xdr:colOff>
      <xdr:row>32</xdr:row>
      <xdr:rowOff>28575</xdr:rowOff>
    </xdr:to>
    <xdr:graphicFrame macro="">
      <xdr:nvGraphicFramePr>
        <xdr:cNvPr id="11" name="Diagra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352424</xdr:colOff>
      <xdr:row>13</xdr:row>
      <xdr:rowOff>47625</xdr:rowOff>
    </xdr:from>
    <xdr:to>
      <xdr:col>10</xdr:col>
      <xdr:colOff>266699</xdr:colOff>
      <xdr:row>27</xdr:row>
      <xdr:rowOff>114300</xdr:rowOff>
    </xdr:to>
    <xdr:graphicFrame macro="">
      <xdr:nvGraphicFramePr>
        <xdr:cNvPr id="22" name="Diagram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74083</xdr:colOff>
      <xdr:row>13</xdr:row>
      <xdr:rowOff>152400</xdr:rowOff>
    </xdr:from>
    <xdr:to>
      <xdr:col>23</xdr:col>
      <xdr:colOff>57150</xdr:colOff>
      <xdr:row>28</xdr:row>
      <xdr:rowOff>10583</xdr:rowOff>
    </xdr:to>
    <xdr:graphicFrame macro="">
      <xdr:nvGraphicFramePr>
        <xdr:cNvPr id="24" name="Diagram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213783</xdr:colOff>
      <xdr:row>13</xdr:row>
      <xdr:rowOff>164041</xdr:rowOff>
    </xdr:from>
    <xdr:to>
      <xdr:col>30</xdr:col>
      <xdr:colOff>530225</xdr:colOff>
      <xdr:row>28</xdr:row>
      <xdr:rowOff>10584</xdr:rowOff>
    </xdr:to>
    <xdr:graphicFrame macro="">
      <xdr:nvGraphicFramePr>
        <xdr:cNvPr id="25" name="Diagram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104775</xdr:colOff>
      <xdr:row>16</xdr:row>
      <xdr:rowOff>114300</xdr:rowOff>
    </xdr:from>
    <xdr:to>
      <xdr:col>7</xdr:col>
      <xdr:colOff>171450</xdr:colOff>
      <xdr:row>31</xdr:row>
      <xdr:rowOff>0</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962025</xdr:colOff>
      <xdr:row>19</xdr:row>
      <xdr:rowOff>42862</xdr:rowOff>
    </xdr:from>
    <xdr:to>
      <xdr:col>25</xdr:col>
      <xdr:colOff>219075</xdr:colOff>
      <xdr:row>33</xdr:row>
      <xdr:rowOff>119062</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114300</xdr:colOff>
      <xdr:row>13</xdr:row>
      <xdr:rowOff>123825</xdr:rowOff>
    </xdr:from>
    <xdr:to>
      <xdr:col>7</xdr:col>
      <xdr:colOff>95250</xdr:colOff>
      <xdr:row>28</xdr:row>
      <xdr:rowOff>9525</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38098</xdr:colOff>
      <xdr:row>17</xdr:row>
      <xdr:rowOff>95249</xdr:rowOff>
    </xdr:from>
    <xdr:to>
      <xdr:col>4</xdr:col>
      <xdr:colOff>314324</xdr:colOff>
      <xdr:row>30</xdr:row>
      <xdr:rowOff>190499</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400050</xdr:colOff>
      <xdr:row>8</xdr:row>
      <xdr:rowOff>142875</xdr:rowOff>
    </xdr:from>
    <xdr:to>
      <xdr:col>7</xdr:col>
      <xdr:colOff>580092</xdr:colOff>
      <xdr:row>23</xdr:row>
      <xdr:rowOff>123470</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400050" y="2809875"/>
          <a:ext cx="7466667" cy="283809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485775</xdr:colOff>
      <xdr:row>17</xdr:row>
      <xdr:rowOff>71437</xdr:rowOff>
    </xdr:from>
    <xdr:to>
      <xdr:col>4</xdr:col>
      <xdr:colOff>342900</xdr:colOff>
      <xdr:row>31</xdr:row>
      <xdr:rowOff>147637</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5</xdr:col>
      <xdr:colOff>0</xdr:colOff>
      <xdr:row>14</xdr:row>
      <xdr:rowOff>0</xdr:rowOff>
    </xdr:from>
    <xdr:to>
      <xdr:col>16</xdr:col>
      <xdr:colOff>561975</xdr:colOff>
      <xdr:row>36</xdr:row>
      <xdr:rowOff>123825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28575</xdr:colOff>
      <xdr:row>18</xdr:row>
      <xdr:rowOff>101311</xdr:rowOff>
    </xdr:from>
    <xdr:to>
      <xdr:col>2</xdr:col>
      <xdr:colOff>1409700</xdr:colOff>
      <xdr:row>32</xdr:row>
      <xdr:rowOff>171450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3</xdr:col>
      <xdr:colOff>400050</xdr:colOff>
      <xdr:row>4</xdr:row>
      <xdr:rowOff>333375</xdr:rowOff>
    </xdr:from>
    <xdr:to>
      <xdr:col>12</xdr:col>
      <xdr:colOff>637459</xdr:colOff>
      <xdr:row>5</xdr:row>
      <xdr:rowOff>695185</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2638425" y="1095375"/>
          <a:ext cx="5723809" cy="1123810"/>
        </a:xfrm>
        <a:prstGeom prst="rect">
          <a:avLst/>
        </a:prstGeom>
      </xdr:spPr>
    </xdr:pic>
    <xdr:clientData/>
  </xdr:twoCellAnchor>
  <xdr:twoCellAnchor editAs="oneCell">
    <xdr:from>
      <xdr:col>3</xdr:col>
      <xdr:colOff>209550</xdr:colOff>
      <xdr:row>13</xdr:row>
      <xdr:rowOff>447675</xdr:rowOff>
    </xdr:from>
    <xdr:to>
      <xdr:col>12</xdr:col>
      <xdr:colOff>913626</xdr:colOff>
      <xdr:row>14</xdr:row>
      <xdr:rowOff>799961</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2447925" y="4591050"/>
          <a:ext cx="6190476" cy="111428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190500</xdr:colOff>
      <xdr:row>9</xdr:row>
      <xdr:rowOff>0</xdr:rowOff>
    </xdr:from>
    <xdr:to>
      <xdr:col>8</xdr:col>
      <xdr:colOff>84773</xdr:colOff>
      <xdr:row>21</xdr:row>
      <xdr:rowOff>190119</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800100" y="2667000"/>
          <a:ext cx="7619048" cy="3047619"/>
        </a:xfrm>
        <a:prstGeom prst="rect">
          <a:avLst/>
        </a:prstGeom>
      </xdr:spPr>
    </xdr:pic>
    <xdr:clientData/>
  </xdr:twoCellAnchor>
  <xdr:twoCellAnchor>
    <xdr:from>
      <xdr:col>3</xdr:col>
      <xdr:colOff>428625</xdr:colOff>
      <xdr:row>31</xdr:row>
      <xdr:rowOff>100012</xdr:rowOff>
    </xdr:from>
    <xdr:to>
      <xdr:col>7</xdr:col>
      <xdr:colOff>619125</xdr:colOff>
      <xdr:row>44</xdr:row>
      <xdr:rowOff>176212</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361950</xdr:colOff>
      <xdr:row>31</xdr:row>
      <xdr:rowOff>95250</xdr:rowOff>
    </xdr:from>
    <xdr:to>
      <xdr:col>18</xdr:col>
      <xdr:colOff>304800</xdr:colOff>
      <xdr:row>44</xdr:row>
      <xdr:rowOff>171450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228596</xdr:colOff>
      <xdr:row>23</xdr:row>
      <xdr:rowOff>114300</xdr:rowOff>
    </xdr:from>
    <xdr:to>
      <xdr:col>13</xdr:col>
      <xdr:colOff>104775</xdr:colOff>
      <xdr:row>44</xdr:row>
      <xdr:rowOff>133350</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28574</xdr:colOff>
      <xdr:row>22</xdr:row>
      <xdr:rowOff>180975</xdr:rowOff>
    </xdr:from>
    <xdr:to>
      <xdr:col>25</xdr:col>
      <xdr:colOff>438149</xdr:colOff>
      <xdr:row>44</xdr:row>
      <xdr:rowOff>9525</xdr:rowOff>
    </xdr:to>
    <xdr:graphicFrame macro="">
      <xdr:nvGraphicFramePr>
        <xdr:cNvPr id="4" name="Diagra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28575</xdr:colOff>
      <xdr:row>18</xdr:row>
      <xdr:rowOff>123825</xdr:rowOff>
    </xdr:from>
    <xdr:to>
      <xdr:col>3</xdr:col>
      <xdr:colOff>352425</xdr:colOff>
      <xdr:row>33</xdr:row>
      <xdr:rowOff>7144</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4</xdr:col>
      <xdr:colOff>114300</xdr:colOff>
      <xdr:row>5</xdr:row>
      <xdr:rowOff>123825</xdr:rowOff>
    </xdr:from>
    <xdr:to>
      <xdr:col>12</xdr:col>
      <xdr:colOff>932738</xdr:colOff>
      <xdr:row>6</xdr:row>
      <xdr:rowOff>399913</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2962275" y="1266825"/>
          <a:ext cx="5695238" cy="1095238"/>
        </a:xfrm>
        <a:prstGeom prst="rect">
          <a:avLst/>
        </a:prstGeom>
      </xdr:spPr>
    </xdr:pic>
    <xdr:clientData/>
  </xdr:twoCellAnchor>
  <xdr:twoCellAnchor editAs="oneCell">
    <xdr:from>
      <xdr:col>3</xdr:col>
      <xdr:colOff>485775</xdr:colOff>
      <xdr:row>19</xdr:row>
      <xdr:rowOff>361950</xdr:rowOff>
    </xdr:from>
    <xdr:to>
      <xdr:col>12</xdr:col>
      <xdr:colOff>694613</xdr:colOff>
      <xdr:row>20</xdr:row>
      <xdr:rowOff>695188</xdr:rowOff>
    </xdr:to>
    <xdr:pic>
      <xdr:nvPicPr>
        <xdr:cNvPr id="3" name="Bildobjekt 2"/>
        <xdr:cNvPicPr>
          <a:picLocks noChangeAspect="1"/>
        </xdr:cNvPicPr>
      </xdr:nvPicPr>
      <xdr:blipFill>
        <a:blip xmlns:r="http://schemas.openxmlformats.org/officeDocument/2006/relationships" r:embed="rId1"/>
        <a:stretch>
          <a:fillRect/>
        </a:stretch>
      </xdr:blipFill>
      <xdr:spPr>
        <a:xfrm>
          <a:off x="2724150" y="5267325"/>
          <a:ext cx="5695238" cy="109523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1285875</xdr:colOff>
      <xdr:row>14</xdr:row>
      <xdr:rowOff>161925</xdr:rowOff>
    </xdr:from>
    <xdr:to>
      <xdr:col>9</xdr:col>
      <xdr:colOff>818140</xdr:colOff>
      <xdr:row>29</xdr:row>
      <xdr:rowOff>113949</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895475" y="2828925"/>
          <a:ext cx="8076190" cy="280952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1</xdr:col>
      <xdr:colOff>43655</xdr:colOff>
      <xdr:row>18</xdr:row>
      <xdr:rowOff>96574</xdr:rowOff>
    </xdr:from>
    <xdr:to>
      <xdr:col>3</xdr:col>
      <xdr:colOff>211667</xdr:colOff>
      <xdr:row>32</xdr:row>
      <xdr:rowOff>168011</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352425</xdr:colOff>
      <xdr:row>23</xdr:row>
      <xdr:rowOff>9525</xdr:rowOff>
    </xdr:from>
    <xdr:to>
      <xdr:col>12</xdr:col>
      <xdr:colOff>351511</xdr:colOff>
      <xdr:row>35</xdr:row>
      <xdr:rowOff>75906</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352425" y="4391025"/>
          <a:ext cx="7314286" cy="2352381"/>
        </a:xfrm>
        <a:prstGeom prst="rect">
          <a:avLst/>
        </a:prstGeom>
      </xdr:spPr>
    </xdr:pic>
    <xdr:clientData/>
  </xdr:twoCellAnchor>
  <xdr:twoCellAnchor editAs="oneCell">
    <xdr:from>
      <xdr:col>22</xdr:col>
      <xdr:colOff>123825</xdr:colOff>
      <xdr:row>10</xdr:row>
      <xdr:rowOff>123825</xdr:rowOff>
    </xdr:from>
    <xdr:to>
      <xdr:col>28</xdr:col>
      <xdr:colOff>209550</xdr:colOff>
      <xdr:row>24</xdr:row>
      <xdr:rowOff>132943</xdr:rowOff>
    </xdr:to>
    <xdr:pic>
      <xdr:nvPicPr>
        <xdr:cNvPr id="3" name="Bildobjekt 2"/>
        <xdr:cNvPicPr>
          <a:picLocks noChangeAspect="1"/>
        </xdr:cNvPicPr>
      </xdr:nvPicPr>
      <xdr:blipFill rotWithShape="1">
        <a:blip xmlns:r="http://schemas.openxmlformats.org/officeDocument/2006/relationships" r:embed="rId2"/>
        <a:srcRect t="17839" r="53485"/>
        <a:stretch/>
      </xdr:blipFill>
      <xdr:spPr>
        <a:xfrm>
          <a:off x="13535025" y="2028825"/>
          <a:ext cx="3743325" cy="2676118"/>
        </a:xfrm>
        <a:prstGeom prst="rect">
          <a:avLst/>
        </a:prstGeom>
      </xdr:spPr>
    </xdr:pic>
    <xdr:clientData/>
  </xdr:twoCellAnchor>
  <xdr:twoCellAnchor editAs="oneCell">
    <xdr:from>
      <xdr:col>22</xdr:col>
      <xdr:colOff>0</xdr:colOff>
      <xdr:row>42</xdr:row>
      <xdr:rowOff>0</xdr:rowOff>
    </xdr:from>
    <xdr:to>
      <xdr:col>33</xdr:col>
      <xdr:colOff>246781</xdr:colOff>
      <xdr:row>56</xdr:row>
      <xdr:rowOff>66333</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13411200" y="8001000"/>
          <a:ext cx="6952381" cy="2733333"/>
        </a:xfrm>
        <a:prstGeom prst="rect">
          <a:avLst/>
        </a:prstGeom>
      </xdr:spPr>
    </xdr:pic>
    <xdr:clientData/>
  </xdr:twoCellAnchor>
  <xdr:twoCellAnchor editAs="oneCell">
    <xdr:from>
      <xdr:col>36</xdr:col>
      <xdr:colOff>295275</xdr:colOff>
      <xdr:row>10</xdr:row>
      <xdr:rowOff>76200</xdr:rowOff>
    </xdr:from>
    <xdr:to>
      <xdr:col>43</xdr:col>
      <xdr:colOff>8519</xdr:colOff>
      <xdr:row>24</xdr:row>
      <xdr:rowOff>94843</xdr:rowOff>
    </xdr:to>
    <xdr:pic>
      <xdr:nvPicPr>
        <xdr:cNvPr id="5" name="Bildobjekt 4"/>
        <xdr:cNvPicPr>
          <a:picLocks noChangeAspect="1"/>
        </xdr:cNvPicPr>
      </xdr:nvPicPr>
      <xdr:blipFill rotWithShape="1">
        <a:blip xmlns:r="http://schemas.openxmlformats.org/officeDocument/2006/relationships" r:embed="rId2"/>
        <a:srcRect l="50539" t="17546"/>
        <a:stretch/>
      </xdr:blipFill>
      <xdr:spPr>
        <a:xfrm>
          <a:off x="22240875" y="1981200"/>
          <a:ext cx="3980444" cy="268564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25</xdr:col>
      <xdr:colOff>371475</xdr:colOff>
      <xdr:row>20</xdr:row>
      <xdr:rowOff>161925</xdr:rowOff>
    </xdr:from>
    <xdr:to>
      <xdr:col>37</xdr:col>
      <xdr:colOff>122895</xdr:colOff>
      <xdr:row>36</xdr:row>
      <xdr:rowOff>37734</xdr:rowOff>
    </xdr:to>
    <xdr:pic>
      <xdr:nvPicPr>
        <xdr:cNvPr id="3" name="Bildobjekt 2"/>
        <xdr:cNvPicPr>
          <a:picLocks noChangeAspect="1"/>
        </xdr:cNvPicPr>
      </xdr:nvPicPr>
      <xdr:blipFill>
        <a:blip xmlns:r="http://schemas.openxmlformats.org/officeDocument/2006/relationships" r:embed="rId1"/>
        <a:stretch>
          <a:fillRect/>
        </a:stretch>
      </xdr:blipFill>
      <xdr:spPr>
        <a:xfrm>
          <a:off x="15792450" y="3971925"/>
          <a:ext cx="7438095" cy="292380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1</xdr:col>
      <xdr:colOff>57150</xdr:colOff>
      <xdr:row>17</xdr:row>
      <xdr:rowOff>133350</xdr:rowOff>
    </xdr:from>
    <xdr:to>
      <xdr:col>4</xdr:col>
      <xdr:colOff>514350</xdr:colOff>
      <xdr:row>32</xdr:row>
      <xdr:rowOff>19050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xdr:col>
      <xdr:colOff>9524</xdr:colOff>
      <xdr:row>35</xdr:row>
      <xdr:rowOff>142874</xdr:rowOff>
    </xdr:from>
    <xdr:to>
      <xdr:col>10</xdr:col>
      <xdr:colOff>133350</xdr:colOff>
      <xdr:row>52</xdr:row>
      <xdr:rowOff>28574</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552450</xdr:colOff>
      <xdr:row>35</xdr:row>
      <xdr:rowOff>114298</xdr:rowOff>
    </xdr:from>
    <xdr:to>
      <xdr:col>21</xdr:col>
      <xdr:colOff>0</xdr:colOff>
      <xdr:row>52</xdr:row>
      <xdr:rowOff>9524</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66675</xdr:colOff>
      <xdr:row>50</xdr:row>
      <xdr:rowOff>47625</xdr:rowOff>
    </xdr:from>
    <xdr:to>
      <xdr:col>1</xdr:col>
      <xdr:colOff>561975</xdr:colOff>
      <xdr:row>51</xdr:row>
      <xdr:rowOff>152400</xdr:rowOff>
    </xdr:to>
    <xdr:sp macro="" textlink="">
      <xdr:nvSpPr>
        <xdr:cNvPr id="2" name="Rektangel 1"/>
        <xdr:cNvSpPr/>
      </xdr:nvSpPr>
      <xdr:spPr>
        <a:xfrm>
          <a:off x="676275" y="11487150"/>
          <a:ext cx="4953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11</xdr:col>
      <xdr:colOff>114300</xdr:colOff>
      <xdr:row>50</xdr:row>
      <xdr:rowOff>76200</xdr:rowOff>
    </xdr:from>
    <xdr:to>
      <xdr:col>12</xdr:col>
      <xdr:colOff>0</xdr:colOff>
      <xdr:row>51</xdr:row>
      <xdr:rowOff>180975</xdr:rowOff>
    </xdr:to>
    <xdr:sp macro="" textlink="">
      <xdr:nvSpPr>
        <xdr:cNvPr id="5" name="Rektangel 4"/>
        <xdr:cNvSpPr/>
      </xdr:nvSpPr>
      <xdr:spPr>
        <a:xfrm>
          <a:off x="7448550" y="11515725"/>
          <a:ext cx="4953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3</xdr:col>
      <xdr:colOff>514350</xdr:colOff>
      <xdr:row>9</xdr:row>
      <xdr:rowOff>104775</xdr:rowOff>
    </xdr:from>
    <xdr:to>
      <xdr:col>14</xdr:col>
      <xdr:colOff>218274</xdr:colOff>
      <xdr:row>12</xdr:row>
      <xdr:rowOff>57031</xdr:rowOff>
    </xdr:to>
    <xdr:pic>
      <xdr:nvPicPr>
        <xdr:cNvPr id="3" name="Bildobjekt 2"/>
        <xdr:cNvPicPr>
          <a:picLocks noChangeAspect="1"/>
        </xdr:cNvPicPr>
      </xdr:nvPicPr>
      <xdr:blipFill>
        <a:blip xmlns:r="http://schemas.openxmlformats.org/officeDocument/2006/relationships" r:embed="rId3"/>
        <a:stretch>
          <a:fillRect/>
        </a:stretch>
      </xdr:blipFill>
      <xdr:spPr>
        <a:xfrm>
          <a:off x="2971800" y="2390775"/>
          <a:ext cx="6409524" cy="952381"/>
        </a:xfrm>
        <a:prstGeom prst="rect">
          <a:avLst/>
        </a:prstGeom>
      </xdr:spPr>
    </xdr:pic>
    <xdr:clientData/>
  </xdr:twoCellAnchor>
  <xdr:twoCellAnchor editAs="oneCell">
    <xdr:from>
      <xdr:col>4</xdr:col>
      <xdr:colOff>0</xdr:colOff>
      <xdr:row>24</xdr:row>
      <xdr:rowOff>0</xdr:rowOff>
    </xdr:from>
    <xdr:to>
      <xdr:col>14</xdr:col>
      <xdr:colOff>313524</xdr:colOff>
      <xdr:row>26</xdr:row>
      <xdr:rowOff>285631</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3067050" y="6591300"/>
          <a:ext cx="6409524" cy="95238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5</xdr:col>
      <xdr:colOff>1116940</xdr:colOff>
      <xdr:row>32</xdr:row>
      <xdr:rowOff>37714</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529167" y="4191000"/>
          <a:ext cx="5276190" cy="308571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295274</xdr:colOff>
      <xdr:row>15</xdr:row>
      <xdr:rowOff>152400</xdr:rowOff>
    </xdr:from>
    <xdr:to>
      <xdr:col>11</xdr:col>
      <xdr:colOff>38099</xdr:colOff>
      <xdr:row>35</xdr:row>
      <xdr:rowOff>152400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76200</xdr:colOff>
      <xdr:row>13</xdr:row>
      <xdr:rowOff>171450</xdr:rowOff>
    </xdr:from>
    <xdr:to>
      <xdr:col>27</xdr:col>
      <xdr:colOff>552450</xdr:colOff>
      <xdr:row>34</xdr:row>
      <xdr:rowOff>0</xdr:rowOff>
    </xdr:to>
    <xdr:graphicFrame macro="">
      <xdr:nvGraphicFramePr>
        <xdr:cNvPr id="9"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371474</xdr:colOff>
      <xdr:row>46</xdr:row>
      <xdr:rowOff>28575</xdr:rowOff>
    </xdr:from>
    <xdr:to>
      <xdr:col>11</xdr:col>
      <xdr:colOff>352424</xdr:colOff>
      <xdr:row>66</xdr:row>
      <xdr:rowOff>28575</xdr:rowOff>
    </xdr:to>
    <xdr:graphicFrame macro="">
      <xdr:nvGraphicFramePr>
        <xdr:cNvPr id="10" name="Diagra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581025</xdr:colOff>
      <xdr:row>10</xdr:row>
      <xdr:rowOff>66675</xdr:rowOff>
    </xdr:from>
    <xdr:to>
      <xdr:col>26</xdr:col>
      <xdr:colOff>37159</xdr:colOff>
      <xdr:row>25</xdr:row>
      <xdr:rowOff>85365</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8505825" y="2352675"/>
          <a:ext cx="7523809" cy="287619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1</xdr:col>
      <xdr:colOff>28574</xdr:colOff>
      <xdr:row>22</xdr:row>
      <xdr:rowOff>133351</xdr:rowOff>
    </xdr:from>
    <xdr:to>
      <xdr:col>3</xdr:col>
      <xdr:colOff>457200</xdr:colOff>
      <xdr:row>37</xdr:row>
      <xdr:rowOff>1</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22</xdr:row>
      <xdr:rowOff>114300</xdr:rowOff>
    </xdr:from>
    <xdr:to>
      <xdr:col>9</xdr:col>
      <xdr:colOff>123825</xdr:colOff>
      <xdr:row>37</xdr:row>
      <xdr:rowOff>9525</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14</xdr:row>
      <xdr:rowOff>80827</xdr:rowOff>
    </xdr:from>
    <xdr:to>
      <xdr:col>5</xdr:col>
      <xdr:colOff>428625</xdr:colOff>
      <xdr:row>32</xdr:row>
      <xdr:rowOff>134360</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0" y="3509827"/>
          <a:ext cx="5162550" cy="348253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1</xdr:col>
      <xdr:colOff>342900</xdr:colOff>
      <xdr:row>40</xdr:row>
      <xdr:rowOff>123825</xdr:rowOff>
    </xdr:from>
    <xdr:to>
      <xdr:col>9</xdr:col>
      <xdr:colOff>409574</xdr:colOff>
      <xdr:row>58</xdr:row>
      <xdr:rowOff>161925</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342900</xdr:colOff>
      <xdr:row>15</xdr:row>
      <xdr:rowOff>123825</xdr:rowOff>
    </xdr:from>
    <xdr:to>
      <xdr:col>11</xdr:col>
      <xdr:colOff>190500</xdr:colOff>
      <xdr:row>33</xdr:row>
      <xdr:rowOff>161925</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342900</xdr:colOff>
      <xdr:row>41</xdr:row>
      <xdr:rowOff>123825</xdr:rowOff>
    </xdr:from>
    <xdr:to>
      <xdr:col>9</xdr:col>
      <xdr:colOff>409574</xdr:colOff>
      <xdr:row>59</xdr:row>
      <xdr:rowOff>161925</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209550</xdr:colOff>
      <xdr:row>14</xdr:row>
      <xdr:rowOff>95250</xdr:rowOff>
    </xdr:from>
    <xdr:to>
      <xdr:col>6</xdr:col>
      <xdr:colOff>187325</xdr:colOff>
      <xdr:row>31</xdr:row>
      <xdr:rowOff>170965</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cdr:x>
      <cdr:y>0</cdr:y>
    </cdr:from>
    <cdr:to>
      <cdr:x>0.17081</cdr:x>
      <cdr:y>0.07145</cdr:y>
    </cdr:to>
    <cdr:sp macro="" textlink="">
      <cdr:nvSpPr>
        <cdr:cNvPr id="2" name="textruta 1">
          <a:extLst xmlns:a="http://schemas.openxmlformats.org/drawingml/2006/main">
            <a:ext uri="{FF2B5EF4-FFF2-40B4-BE49-F238E27FC236}">
              <a16:creationId xmlns:a16="http://schemas.microsoft.com/office/drawing/2014/main" id="{9E059F04-4606-1F4D-7BA2-DC607D679B7D}"/>
            </a:ext>
          </a:extLst>
        </cdr:cNvPr>
        <cdr:cNvSpPr txBox="1"/>
      </cdr:nvSpPr>
      <cdr:spPr>
        <a:xfrm xmlns:a="http://schemas.openxmlformats.org/drawingml/2006/main">
          <a:off x="0" y="0"/>
          <a:ext cx="698500" cy="22863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900">
              <a:latin typeface="Gill Sans MT" panose="020B0502020104020203" pitchFamily="34" charset="0"/>
            </a:rPr>
            <a:t>  </a:t>
          </a:r>
          <a:r>
            <a:rPr lang="sv-SE" sz="900">
              <a:latin typeface="Gill Sans MT" panose="020B0502020104020203" pitchFamily="34" charset="0"/>
              <a:cs typeface="Arial" pitchFamily="34" charset="0"/>
            </a:rPr>
            <a:t>Procent</a:t>
          </a:r>
        </a:p>
      </cdr:txBody>
    </cdr:sp>
  </cdr:relSizeAnchor>
</c:userShapes>
</file>

<file path=xl/drawings/drawing75.xml><?xml version="1.0" encoding="utf-8"?>
<xdr:wsDr xmlns:xdr="http://schemas.openxmlformats.org/drawingml/2006/spreadsheetDrawing" xmlns:a="http://schemas.openxmlformats.org/drawingml/2006/main">
  <xdr:twoCellAnchor>
    <xdr:from>
      <xdr:col>1</xdr:col>
      <xdr:colOff>342900</xdr:colOff>
      <xdr:row>12</xdr:row>
      <xdr:rowOff>123825</xdr:rowOff>
    </xdr:from>
    <xdr:to>
      <xdr:col>9</xdr:col>
      <xdr:colOff>409574</xdr:colOff>
      <xdr:row>30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13</xdr:row>
      <xdr:rowOff>171450</xdr:rowOff>
    </xdr:from>
    <xdr:to>
      <xdr:col>4</xdr:col>
      <xdr:colOff>257176</xdr:colOff>
      <xdr:row>29</xdr:row>
      <xdr:rowOff>114300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1</xdr:colOff>
      <xdr:row>12</xdr:row>
      <xdr:rowOff>0</xdr:rowOff>
    </xdr:from>
    <xdr:to>
      <xdr:col>3</xdr:col>
      <xdr:colOff>105834</xdr:colOff>
      <xdr:row>25</xdr:row>
      <xdr:rowOff>119695</xdr:rowOff>
    </xdr:to>
    <xdr:pic>
      <xdr:nvPicPr>
        <xdr:cNvPr id="4" name="Bildobjekt 3"/>
        <xdr:cNvPicPr>
          <a:picLocks noChangeAspect="1"/>
        </xdr:cNvPicPr>
      </xdr:nvPicPr>
      <xdr:blipFill>
        <a:blip xmlns:r="http://schemas.openxmlformats.org/officeDocument/2006/relationships" r:embed="rId1"/>
        <a:stretch>
          <a:fillRect/>
        </a:stretch>
      </xdr:blipFill>
      <xdr:spPr>
        <a:xfrm>
          <a:off x="254001" y="2603500"/>
          <a:ext cx="2667000" cy="2596195"/>
        </a:xfrm>
        <a:prstGeom prst="rect">
          <a:avLst/>
        </a:prstGeom>
      </xdr:spPr>
    </xdr:pic>
    <xdr:clientData/>
  </xdr:twoCellAnchor>
  <xdr:twoCellAnchor editAs="oneCell">
    <xdr:from>
      <xdr:col>1</xdr:col>
      <xdr:colOff>42333</xdr:colOff>
      <xdr:row>37</xdr:row>
      <xdr:rowOff>138213</xdr:rowOff>
    </xdr:from>
    <xdr:to>
      <xdr:col>4</xdr:col>
      <xdr:colOff>62794</xdr:colOff>
      <xdr:row>51</xdr:row>
      <xdr:rowOff>10582</xdr:rowOff>
    </xdr:to>
    <xdr:pic>
      <xdr:nvPicPr>
        <xdr:cNvPr id="5" name="Bildobjekt 4"/>
        <xdr:cNvPicPr>
          <a:picLocks noChangeAspect="1"/>
        </xdr:cNvPicPr>
      </xdr:nvPicPr>
      <xdr:blipFill>
        <a:blip xmlns:r="http://schemas.openxmlformats.org/officeDocument/2006/relationships" r:embed="rId2"/>
        <a:stretch>
          <a:fillRect/>
        </a:stretch>
      </xdr:blipFill>
      <xdr:spPr>
        <a:xfrm>
          <a:off x="296333" y="7504213"/>
          <a:ext cx="2835628" cy="2539369"/>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xdr:from>
      <xdr:col>1</xdr:col>
      <xdr:colOff>28575</xdr:colOff>
      <xdr:row>12</xdr:row>
      <xdr:rowOff>38099</xdr:rowOff>
    </xdr:from>
    <xdr:to>
      <xdr:col>11</xdr:col>
      <xdr:colOff>352425</xdr:colOff>
      <xdr:row>32</xdr:row>
      <xdr:rowOff>123825</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38100</xdr:colOff>
      <xdr:row>12</xdr:row>
      <xdr:rowOff>9524</xdr:rowOff>
    </xdr:from>
    <xdr:to>
      <xdr:col>25</xdr:col>
      <xdr:colOff>342901</xdr:colOff>
      <xdr:row>32</xdr:row>
      <xdr:rowOff>76199</xdr:rowOff>
    </xdr:to>
    <xdr:graphicFrame macro="">
      <xdr:nvGraphicFramePr>
        <xdr:cNvPr id="9"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342900</xdr:colOff>
      <xdr:row>14</xdr:row>
      <xdr:rowOff>123825</xdr:rowOff>
    </xdr:from>
    <xdr:to>
      <xdr:col>38</xdr:col>
      <xdr:colOff>409574</xdr:colOff>
      <xdr:row>32</xdr:row>
      <xdr:rowOff>161925</xdr:rowOff>
    </xdr:to>
    <xdr:graphicFrame macro="">
      <xdr:nvGraphicFramePr>
        <xdr:cNvPr id="11" name="Diagra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38099</xdr:colOff>
      <xdr:row>42</xdr:row>
      <xdr:rowOff>85724</xdr:rowOff>
    </xdr:from>
    <xdr:to>
      <xdr:col>27</xdr:col>
      <xdr:colOff>209549</xdr:colOff>
      <xdr:row>62</xdr:row>
      <xdr:rowOff>152399</xdr:rowOff>
    </xdr:to>
    <xdr:graphicFrame macro="">
      <xdr:nvGraphicFramePr>
        <xdr:cNvPr id="12"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42</xdr:row>
      <xdr:rowOff>57149</xdr:rowOff>
    </xdr:from>
    <xdr:to>
      <xdr:col>10</xdr:col>
      <xdr:colOff>552449</xdr:colOff>
      <xdr:row>62</xdr:row>
      <xdr:rowOff>142875</xdr:rowOff>
    </xdr:to>
    <xdr:graphicFrame macro="">
      <xdr:nvGraphicFramePr>
        <xdr:cNvPr id="13" name="Diagra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57150</xdr:colOff>
      <xdr:row>16</xdr:row>
      <xdr:rowOff>76199</xdr:rowOff>
    </xdr:from>
    <xdr:to>
      <xdr:col>3</xdr:col>
      <xdr:colOff>600075</xdr:colOff>
      <xdr:row>32</xdr:row>
      <xdr:rowOff>47625</xdr:rowOff>
    </xdr:to>
    <xdr:graphicFrame macro="">
      <xdr:nvGraphicFramePr>
        <xdr:cNvPr id="14" name="Diagra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47625</xdr:colOff>
      <xdr:row>19</xdr:row>
      <xdr:rowOff>85725</xdr:rowOff>
    </xdr:from>
    <xdr:to>
      <xdr:col>3</xdr:col>
      <xdr:colOff>542925</xdr:colOff>
      <xdr:row>33</xdr:row>
      <xdr:rowOff>161925</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581025</xdr:colOff>
      <xdr:row>12</xdr:row>
      <xdr:rowOff>9525</xdr:rowOff>
    </xdr:from>
    <xdr:to>
      <xdr:col>3</xdr:col>
      <xdr:colOff>434975</xdr:colOff>
      <xdr:row>29</xdr:row>
      <xdr:rowOff>90779</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0.00545</cdr:x>
      <cdr:y>0.01189</cdr:y>
    </cdr:from>
    <cdr:to>
      <cdr:x>0.20545</cdr:x>
      <cdr:y>0.08321</cdr:y>
    </cdr:to>
    <cdr:sp macro="" textlink="">
      <cdr:nvSpPr>
        <cdr:cNvPr id="2" name="textruta 1">
          <a:extLst xmlns:a="http://schemas.openxmlformats.org/drawingml/2006/main">
            <a:ext uri="{FF2B5EF4-FFF2-40B4-BE49-F238E27FC236}">
              <a16:creationId xmlns:a16="http://schemas.microsoft.com/office/drawing/2014/main" id="{9E059F04-4606-1F4D-7BA2-DC607D679B7D}"/>
            </a:ext>
          </a:extLst>
        </cdr:cNvPr>
        <cdr:cNvSpPr txBox="1"/>
      </cdr:nvSpPr>
      <cdr:spPr>
        <a:xfrm xmlns:a="http://schemas.openxmlformats.org/drawingml/2006/main">
          <a:off x="19050" y="38100"/>
          <a:ext cx="698500" cy="22863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900">
              <a:latin typeface="Gill Sans MT" panose="020B0502020104020203" pitchFamily="34" charset="0"/>
            </a:rPr>
            <a:t>  </a:t>
          </a:r>
          <a:r>
            <a:rPr lang="sv-SE" sz="900">
              <a:latin typeface="Gill Sans MT" panose="020B0502020104020203" pitchFamily="34" charset="0"/>
              <a:cs typeface="Arial" pitchFamily="34" charset="0"/>
            </a:rPr>
            <a:t>Procent</a:t>
          </a:r>
        </a:p>
      </cdr:txBody>
    </cdr:sp>
  </cdr:relSizeAnchor>
</c:userShapes>
</file>

<file path=xl/drawings/drawing82.xml><?xml version="1.0" encoding="utf-8"?>
<xdr:wsDr xmlns:xdr="http://schemas.openxmlformats.org/drawingml/2006/spreadsheetDrawing" xmlns:a="http://schemas.openxmlformats.org/drawingml/2006/main">
  <xdr:twoCellAnchor>
    <xdr:from>
      <xdr:col>1</xdr:col>
      <xdr:colOff>107154</xdr:colOff>
      <xdr:row>14</xdr:row>
      <xdr:rowOff>107157</xdr:rowOff>
    </xdr:from>
    <xdr:to>
      <xdr:col>9</xdr:col>
      <xdr:colOff>369093</xdr:colOff>
      <xdr:row>35</xdr:row>
      <xdr:rowOff>154781</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7</xdr:col>
      <xdr:colOff>275533</xdr:colOff>
      <xdr:row>57</xdr:row>
      <xdr:rowOff>161925</xdr:rowOff>
    </xdr:to>
    <xdr:pic>
      <xdr:nvPicPr>
        <xdr:cNvPr id="13" name="Bildobjekt 12"/>
        <xdr:cNvPicPr>
          <a:picLocks noChangeAspect="1"/>
        </xdr:cNvPicPr>
      </xdr:nvPicPr>
      <xdr:blipFill rotWithShape="1">
        <a:blip xmlns:r="http://schemas.openxmlformats.org/officeDocument/2006/relationships" r:embed="rId1"/>
        <a:srcRect b="9139"/>
        <a:stretch/>
      </xdr:blipFill>
      <xdr:spPr>
        <a:xfrm>
          <a:off x="419100" y="7410450"/>
          <a:ext cx="5533333" cy="3971925"/>
        </a:xfrm>
        <a:prstGeom prst="rect">
          <a:avLst/>
        </a:prstGeom>
      </xdr:spPr>
    </xdr:pic>
    <xdr:clientData/>
  </xdr:twoCellAnchor>
  <xdr:twoCellAnchor editAs="oneCell">
    <xdr:from>
      <xdr:col>1</xdr:col>
      <xdr:colOff>0</xdr:colOff>
      <xdr:row>37</xdr:row>
      <xdr:rowOff>0</xdr:rowOff>
    </xdr:from>
    <xdr:to>
      <xdr:col>7</xdr:col>
      <xdr:colOff>275533</xdr:colOff>
      <xdr:row>57</xdr:row>
      <xdr:rowOff>161925</xdr:rowOff>
    </xdr:to>
    <xdr:pic>
      <xdr:nvPicPr>
        <xdr:cNvPr id="6" name="Bildobjekt 5"/>
        <xdr:cNvPicPr>
          <a:picLocks noChangeAspect="1"/>
        </xdr:cNvPicPr>
      </xdr:nvPicPr>
      <xdr:blipFill rotWithShape="1">
        <a:blip xmlns:r="http://schemas.openxmlformats.org/officeDocument/2006/relationships" r:embed="rId1"/>
        <a:srcRect b="9139"/>
        <a:stretch/>
      </xdr:blipFill>
      <xdr:spPr>
        <a:xfrm>
          <a:off x="419100" y="7610475"/>
          <a:ext cx="5533333" cy="3971925"/>
        </a:xfrm>
        <a:prstGeom prst="rect">
          <a:avLst/>
        </a:prstGeom>
      </xdr:spPr>
    </xdr:pic>
    <xdr:clientData/>
  </xdr:twoCellAnchor>
  <xdr:twoCellAnchor editAs="oneCell">
    <xdr:from>
      <xdr:col>1</xdr:col>
      <xdr:colOff>0</xdr:colOff>
      <xdr:row>37</xdr:row>
      <xdr:rowOff>0</xdr:rowOff>
    </xdr:from>
    <xdr:to>
      <xdr:col>7</xdr:col>
      <xdr:colOff>275533</xdr:colOff>
      <xdr:row>57</xdr:row>
      <xdr:rowOff>161925</xdr:rowOff>
    </xdr:to>
    <xdr:pic>
      <xdr:nvPicPr>
        <xdr:cNvPr id="8" name="Bildobjekt 7"/>
        <xdr:cNvPicPr>
          <a:picLocks noChangeAspect="1"/>
        </xdr:cNvPicPr>
      </xdr:nvPicPr>
      <xdr:blipFill rotWithShape="1">
        <a:blip xmlns:r="http://schemas.openxmlformats.org/officeDocument/2006/relationships" r:embed="rId1"/>
        <a:srcRect b="9139"/>
        <a:stretch/>
      </xdr:blipFill>
      <xdr:spPr>
        <a:xfrm>
          <a:off x="419100" y="7610475"/>
          <a:ext cx="5533333" cy="3971925"/>
        </a:xfrm>
        <a:prstGeom prst="rect">
          <a:avLst/>
        </a:prstGeom>
      </xdr:spPr>
    </xdr:pic>
    <xdr:clientData/>
  </xdr:twoCellAnchor>
  <xdr:twoCellAnchor>
    <xdr:from>
      <xdr:col>9</xdr:col>
      <xdr:colOff>28575</xdr:colOff>
      <xdr:row>19</xdr:row>
      <xdr:rowOff>28575</xdr:rowOff>
    </xdr:from>
    <xdr:to>
      <xdr:col>15</xdr:col>
      <xdr:colOff>238125</xdr:colOff>
      <xdr:row>38</xdr:row>
      <xdr:rowOff>28575</xdr:rowOff>
    </xdr:to>
    <xdr:graphicFrame macro="">
      <xdr:nvGraphicFramePr>
        <xdr:cNvPr id="9"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228600</xdr:colOff>
      <xdr:row>13</xdr:row>
      <xdr:rowOff>9525</xdr:rowOff>
    </xdr:from>
    <xdr:to>
      <xdr:col>5</xdr:col>
      <xdr:colOff>563250</xdr:colOff>
      <xdr:row>36</xdr:row>
      <xdr:rowOff>117479</xdr:rowOff>
    </xdr:to>
    <xdr:graphicFrame macro="">
      <xdr:nvGraphicFramePr>
        <xdr:cNvPr id="10" name="Diagram 9">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0.83418</cdr:x>
      <cdr:y>0.01039</cdr:y>
    </cdr:from>
    <cdr:to>
      <cdr:x>0.93838</cdr:x>
      <cdr:y>0.05414</cdr:y>
    </cdr:to>
    <cdr:sp macro="" textlink="">
      <cdr:nvSpPr>
        <cdr:cNvPr id="3" name="textruta 2"/>
        <cdr:cNvSpPr txBox="1"/>
      </cdr:nvSpPr>
      <cdr:spPr>
        <a:xfrm xmlns:a="http://schemas.openxmlformats.org/drawingml/2006/main">
          <a:off x="4212214" y="44450"/>
          <a:ext cx="526161" cy="18710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900">
              <a:latin typeface="Gill Sans MT" panose="020B0502020104020203" pitchFamily="34" charset="0"/>
            </a:rPr>
            <a:t>  Li</a:t>
          </a:r>
          <a:r>
            <a:rPr lang="sv-SE" sz="900">
              <a:latin typeface="Gill Sans MT" panose="020B0502020104020203" pitchFamily="34" charset="0"/>
              <a:cs typeface="Arial" pitchFamily="34" charset="0"/>
            </a:rPr>
            <a:t>ter</a:t>
          </a:r>
        </a:p>
      </cdr:txBody>
    </cdr:sp>
  </cdr:relSizeAnchor>
  <cdr:relSizeAnchor xmlns:cdr="http://schemas.openxmlformats.org/drawingml/2006/chartDrawing">
    <cdr:from>
      <cdr:x>0.04401</cdr:x>
      <cdr:y>0.01336</cdr:y>
    </cdr:from>
    <cdr:to>
      <cdr:x>0.18234</cdr:x>
      <cdr:y>0.06682</cdr:y>
    </cdr:to>
    <cdr:sp macro="" textlink="">
      <cdr:nvSpPr>
        <cdr:cNvPr id="2" name="textruta 1">
          <a:extLst xmlns:a="http://schemas.openxmlformats.org/drawingml/2006/main">
            <a:ext uri="{FF2B5EF4-FFF2-40B4-BE49-F238E27FC236}">
              <a16:creationId xmlns:a16="http://schemas.microsoft.com/office/drawing/2014/main" id="{6C404EB7-CCA8-A378-B3F8-4E6AFDF4BE1F}"/>
            </a:ext>
          </a:extLst>
        </cdr:cNvPr>
        <cdr:cNvSpPr txBox="1"/>
      </cdr:nvSpPr>
      <cdr:spPr>
        <a:xfrm xmlns:a="http://schemas.openxmlformats.org/drawingml/2006/main">
          <a:off x="222250" y="57150"/>
          <a:ext cx="698501" cy="22860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900">
              <a:latin typeface="Gill Sans MT" panose="020B0502020104020203" pitchFamily="34" charset="0"/>
            </a:rPr>
            <a:t>  </a:t>
          </a:r>
          <a:r>
            <a:rPr lang="sv-SE" sz="900">
              <a:latin typeface="Gill Sans MT" panose="020B0502020104020203" pitchFamily="34" charset="0"/>
              <a:cs typeface="Arial" pitchFamily="34" charset="0"/>
            </a:rPr>
            <a:t>Procent</a:t>
          </a:r>
        </a:p>
      </cdr:txBody>
    </cdr:sp>
  </cdr:relSizeAnchor>
</c:userShapes>
</file>

<file path=xl/drawings/drawing85.xml><?xml version="1.0" encoding="utf-8"?>
<xdr:wsDr xmlns:xdr="http://schemas.openxmlformats.org/drawingml/2006/spreadsheetDrawing" xmlns:a="http://schemas.openxmlformats.org/drawingml/2006/main">
  <xdr:twoCellAnchor>
    <xdr:from>
      <xdr:col>1</xdr:col>
      <xdr:colOff>19049</xdr:colOff>
      <xdr:row>22</xdr:row>
      <xdr:rowOff>104775</xdr:rowOff>
    </xdr:from>
    <xdr:to>
      <xdr:col>7</xdr:col>
      <xdr:colOff>180974</xdr:colOff>
      <xdr:row>41</xdr:row>
      <xdr:rowOff>9525</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552449</xdr:colOff>
      <xdr:row>22</xdr:row>
      <xdr:rowOff>161924</xdr:rowOff>
    </xdr:from>
    <xdr:to>
      <xdr:col>19</xdr:col>
      <xdr:colOff>390524</xdr:colOff>
      <xdr:row>41</xdr:row>
      <xdr:rowOff>19050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18</xdr:row>
      <xdr:rowOff>85724</xdr:rowOff>
    </xdr:from>
    <xdr:to>
      <xdr:col>3</xdr:col>
      <xdr:colOff>95250</xdr:colOff>
      <xdr:row>32</xdr:row>
      <xdr:rowOff>152399</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SF\Regional%20utveckling\1%20ENHET%20Social%20h&#229;llbarhet\Arbetsdokument\Veronica\RUS_indikat_m&#229;l\Lista_indikatorer_V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vahn01\Desktop\Uppsala\Veronica-box\studierna-o-kappa\GoPsyk-LHU2021\GoPsyk-LHU202-ANALYS\Descriptivt-folkh&#228;lsorapport\F&#246;rdjupningar\F&#246;rdjupning_skol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vahn01\Desktop\Uppsala\Veronica-box\studierna-o-kappa\GoPsyk-LHU2021\GoPsyk-LHU202-ANALYS\Descriptivt-folkh&#228;lsorapport\F&#246;rdjupningar\LHU_Sexeull-L&#228;ggning_2112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prsm02\AppData\Local\Microsoft\Windows\INetCache\Content.Outlook\SODLTPYF\EJ_OFFICIELLT_CAN_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ahn01\Desktop\diverse%20hem\CAN_drogvanor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SF\Regional%20utveckling\1%20ENHET%20Social%20v&#228;lf&#228;rd\Statistik_Uppf&#246;ljning\Barn%20och%20ungas%20h&#228;lsa\Elevunders&#246;kningar%20ANTD\Elevunders&#246;kning%202023%20&#229;k%209\EJ_Officiella%20resultat%20&#228;nnu\Bilaga%204.%20Figurer%20Gotland_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SF\Regional%20utveckling\1%20ENHET%20Social%20v&#228;lf&#228;rd\Statistik_Uppf&#246;ljning\Barn%20och%20ungas%20h&#228;lsa\Elevunders&#246;kningar%20ANDTS\Elevunders&#246;kning%202023%20&#229;k%209\Resultat\Resultat_Gotlan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katorer - Beskrivning"/>
      <sheetName val="Kolada nyckeltal"/>
      <sheetName val="1.1"/>
      <sheetName val="1.2"/>
      <sheetName val="1.3"/>
      <sheetName val="1.4"/>
      <sheetName val="1.5"/>
      <sheetName val="2.1"/>
      <sheetName val="2.2"/>
      <sheetName val="2.3"/>
      <sheetName val="2.4"/>
      <sheetName val="2.5"/>
      <sheetName val="2.6"/>
      <sheetName val="4.1"/>
      <sheetName val="4.2"/>
      <sheetName val="4.3"/>
      <sheetName val="4.4"/>
      <sheetName val="4.5"/>
      <sheetName val="4.6"/>
      <sheetName val="5.1"/>
      <sheetName val="5.2"/>
      <sheetName val="6.1"/>
      <sheetName val="6.2"/>
      <sheetName val="7.1"/>
      <sheetName val="7.2"/>
      <sheetName val="7.3"/>
      <sheetName val="7.4"/>
      <sheetName val="8.1"/>
      <sheetName val="8.2"/>
      <sheetName val="8.3"/>
      <sheetName val="9.1"/>
      <sheetName val="9.2"/>
      <sheetName val="9.3"/>
      <sheetName val="10.1"/>
      <sheetName val="10.2"/>
      <sheetName val="10.3"/>
      <sheetName val="10.4"/>
      <sheetName val="10.5"/>
      <sheetName val="10.6"/>
      <sheetName val="10.7"/>
      <sheetName val="10.8"/>
      <sheetName val="11.1"/>
      <sheetName val="11.2"/>
      <sheetName val="11.3"/>
      <sheetName val="11.4"/>
      <sheetName val="11.5"/>
      <sheetName val="11.6"/>
      <sheetName val="11.7"/>
      <sheetName val="12.1"/>
      <sheetName val="12.2"/>
      <sheetName val="12.3"/>
      <sheetName val="12.4"/>
      <sheetName val="12.5"/>
      <sheetName val="1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v>2000</v>
          </cell>
        </row>
      </sheetData>
      <sheetData sheetId="14"/>
      <sheetData sheetId="15">
        <row r="2">
          <cell r="B2" t="str">
            <v>2013</v>
          </cell>
        </row>
        <row r="24">
          <cell r="A24" t="str">
            <v>Yrkesprogram</v>
          </cell>
          <cell r="B24">
            <v>75.2</v>
          </cell>
        </row>
        <row r="25">
          <cell r="A25" t="str">
            <v>Högskoleförberedande program</v>
          </cell>
          <cell r="B25">
            <v>83.6</v>
          </cell>
        </row>
        <row r="26">
          <cell r="A26" t="str">
            <v>Män</v>
          </cell>
          <cell r="B26">
            <v>80.5</v>
          </cell>
        </row>
        <row r="27">
          <cell r="A27" t="str">
            <v>Kvinnor</v>
          </cell>
          <cell r="B27">
            <v>81</v>
          </cell>
        </row>
        <row r="28">
          <cell r="A28" t="str">
            <v>Totalt</v>
          </cell>
          <cell r="B28">
            <v>80.8</v>
          </cell>
        </row>
        <row r="29">
          <cell r="A29" t="str">
            <v>Riket</v>
          </cell>
        </row>
        <row r="30">
          <cell r="A30" t="str">
            <v>Yrkesprogram</v>
          </cell>
          <cell r="B30">
            <v>70.599999999999994</v>
          </cell>
        </row>
        <row r="31">
          <cell r="A31" t="str">
            <v>Högskoleförberedande program</v>
          </cell>
          <cell r="B31">
            <v>76.7</v>
          </cell>
        </row>
        <row r="32">
          <cell r="A32" t="str">
            <v>Män</v>
          </cell>
          <cell r="B32">
            <v>70.8</v>
          </cell>
        </row>
        <row r="33">
          <cell r="A33" t="str">
            <v>Kvinnor</v>
          </cell>
          <cell r="B33">
            <v>77.400000000000006</v>
          </cell>
        </row>
        <row r="34">
          <cell r="A34" t="str">
            <v>Totalt</v>
          </cell>
          <cell r="B34">
            <v>74.2</v>
          </cell>
        </row>
        <row r="35">
          <cell r="A35" t="str">
            <v>Gotland</v>
          </cell>
        </row>
      </sheetData>
      <sheetData sheetId="16">
        <row r="2">
          <cell r="B2" t="str">
            <v>2008</v>
          </cell>
        </row>
      </sheetData>
      <sheetData sheetId="17">
        <row r="23">
          <cell r="A23" t="str">
            <v>Män</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B2" t="str">
            <v>2008</v>
          </cell>
        </row>
        <row r="22">
          <cell r="A22" t="str">
            <v>Män</v>
          </cell>
          <cell r="B22">
            <v>6.9</v>
          </cell>
        </row>
        <row r="23">
          <cell r="A23" t="str">
            <v>Kvinnor</v>
          </cell>
          <cell r="B23">
            <v>6.1</v>
          </cell>
        </row>
        <row r="24">
          <cell r="A24" t="str">
            <v>Totalt</v>
          </cell>
          <cell r="B24">
            <v>6.5</v>
          </cell>
        </row>
        <row r="25">
          <cell r="A25" t="str">
            <v>Riket</v>
          </cell>
        </row>
        <row r="26">
          <cell r="A26" t="str">
            <v>Män</v>
          </cell>
          <cell r="B26">
            <v>7.6</v>
          </cell>
        </row>
        <row r="27">
          <cell r="A27" t="str">
            <v>Kvinnor</v>
          </cell>
          <cell r="B27">
            <v>6.6</v>
          </cell>
        </row>
        <row r="28">
          <cell r="A28" t="str">
            <v>Totalt</v>
          </cell>
          <cell r="B28">
            <v>7.2</v>
          </cell>
        </row>
        <row r="29">
          <cell r="A29" t="str">
            <v>Gotland</v>
          </cell>
        </row>
      </sheetData>
      <sheetData sheetId="45"/>
      <sheetData sheetId="46">
        <row r="2">
          <cell r="B2" t="str">
            <v>2011</v>
          </cell>
        </row>
      </sheetData>
      <sheetData sheetId="47">
        <row r="2">
          <cell r="B2" t="str">
            <v>2013</v>
          </cell>
        </row>
      </sheetData>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år_årskurs"/>
      <sheetName val="frånvaro"/>
      <sheetName val="sexuell läggning"/>
      <sheetName val="Trygghet"/>
      <sheetName val="Social status"/>
      <sheetName val="Mobbning"/>
      <sheetName val="Stress i skolan "/>
      <sheetName val="Betyg"/>
    </sheetNames>
    <sheetDataSet>
      <sheetData sheetId="0" refreshError="1"/>
      <sheetData sheetId="1" refreshError="1"/>
      <sheetData sheetId="2" refreshError="1"/>
      <sheetData sheetId="3" refreshError="1"/>
      <sheetData sheetId="4" refreshError="1"/>
      <sheetData sheetId="5">
        <row r="3">
          <cell r="E3" t="str">
            <v xml:space="preserve">Totalt </v>
          </cell>
          <cell r="F3">
            <v>17</v>
          </cell>
        </row>
        <row r="4">
          <cell r="E4" t="str">
            <v xml:space="preserve">Killar </v>
          </cell>
          <cell r="F4">
            <v>17</v>
          </cell>
        </row>
        <row r="5">
          <cell r="E5" t="str">
            <v xml:space="preserve">Tjejer </v>
          </cell>
          <cell r="F5">
            <v>15</v>
          </cell>
        </row>
        <row r="6">
          <cell r="E6" t="str">
            <v>Transerfarenhet/Osäker</v>
          </cell>
          <cell r="F6">
            <v>53</v>
          </cell>
        </row>
        <row r="8">
          <cell r="E8" t="str">
            <v>Heterosexuell</v>
          </cell>
          <cell r="F8">
            <v>15</v>
          </cell>
        </row>
        <row r="9">
          <cell r="E9" t="str">
            <v>Annan än heterosexuell läggning</v>
          </cell>
          <cell r="F9">
            <v>23</v>
          </cell>
        </row>
        <row r="10">
          <cell r="E10" t="str">
            <v>Osäker</v>
          </cell>
          <cell r="F10">
            <v>30</v>
          </cell>
        </row>
        <row r="12">
          <cell r="E12" t="str">
            <v>Har läs och skrivsvårigheter</v>
          </cell>
          <cell r="F12">
            <v>29</v>
          </cell>
        </row>
        <row r="13">
          <cell r="E13" t="str">
            <v>Har inte läs och skrivsvårigheter</v>
          </cell>
          <cell r="F13">
            <v>14</v>
          </cell>
        </row>
        <row r="15">
          <cell r="E15" t="str">
            <v>Har ADHD, ADD eller liknande</v>
          </cell>
          <cell r="F15">
            <v>31</v>
          </cell>
        </row>
        <row r="16">
          <cell r="E16" t="str">
            <v>Har inte ADHD, ADD eller liknande</v>
          </cell>
          <cell r="F16">
            <v>14</v>
          </cell>
        </row>
        <row r="18">
          <cell r="E18" t="str">
            <v>Har autismspektrumtillstånd</v>
          </cell>
          <cell r="F18">
            <v>33</v>
          </cell>
        </row>
        <row r="19">
          <cell r="E19" t="str">
            <v xml:space="preserve">Har inte </v>
          </cell>
          <cell r="F19">
            <v>15</v>
          </cell>
        </row>
        <row r="21">
          <cell r="E21" t="str">
            <v xml:space="preserve">Född i Sverige </v>
          </cell>
          <cell r="F21">
            <v>15</v>
          </cell>
        </row>
        <row r="22">
          <cell r="E22" t="str">
            <v xml:space="preserve">Född utanför Sverige </v>
          </cell>
          <cell r="F22">
            <v>22</v>
          </cell>
        </row>
      </sheetData>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aRappLHU"/>
      <sheetName val="Öppen läggning"/>
      <sheetName val="ps ohälsa"/>
      <sheetName val="FRITID"/>
      <sheetName val="ensam"/>
      <sheetName val="föräldrastöd"/>
      <sheetName val="mobbad"/>
    </sheetNames>
    <sheetDataSet>
      <sheetData sheetId="0" refreshError="1"/>
      <sheetData sheetId="1" refreshError="1"/>
      <sheetData sheetId="2" refreshError="1"/>
      <sheetData sheetId="3" refreshError="1"/>
      <sheetData sheetId="4">
        <row r="5">
          <cell r="K5" t="str">
            <v xml:space="preserve">Totalt </v>
          </cell>
          <cell r="L5">
            <v>24</v>
          </cell>
        </row>
        <row r="6">
          <cell r="K6" t="str">
            <v>Heterosexuell</v>
          </cell>
          <cell r="L6">
            <v>20</v>
          </cell>
        </row>
        <row r="7">
          <cell r="K7" t="str">
            <v xml:space="preserve">Homosexuell </v>
          </cell>
          <cell r="L7">
            <v>52</v>
          </cell>
        </row>
        <row r="8">
          <cell r="K8" t="str">
            <v xml:space="preserve">Bisexuell </v>
          </cell>
          <cell r="L8">
            <v>44</v>
          </cell>
        </row>
        <row r="9">
          <cell r="K9" t="str">
            <v>Annan sexuell läggning</v>
          </cell>
          <cell r="L9">
            <v>27</v>
          </cell>
        </row>
        <row r="10">
          <cell r="K10" t="str">
            <v>Osäker på sexuell läggning</v>
          </cell>
          <cell r="L10">
            <v>43</v>
          </cell>
        </row>
      </sheetData>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sheetName val="37"/>
      <sheetName val="37utv"/>
      <sheetName val="39"/>
      <sheetName val="39utv"/>
      <sheetName val="39B"/>
      <sheetName val="39Butv"/>
      <sheetName val="41"/>
      <sheetName val="41utv"/>
      <sheetName val="43"/>
      <sheetName val="43utv"/>
      <sheetName val="43B"/>
      <sheetName val="43Butv"/>
    </sheetNames>
    <sheetDataSet>
      <sheetData sheetId="0"/>
      <sheetData sheetId="1"/>
      <sheetData sheetId="2">
        <row r="10">
          <cell r="C10">
            <v>1996</v>
          </cell>
          <cell r="S10">
            <v>2002</v>
          </cell>
          <cell r="T10">
            <v>2004</v>
          </cell>
          <cell r="U10">
            <v>2006</v>
          </cell>
          <cell r="V10">
            <v>2008</v>
          </cell>
          <cell r="W10">
            <v>2010</v>
          </cell>
          <cell r="X10">
            <v>2012</v>
          </cell>
          <cell r="Y10">
            <v>2014</v>
          </cell>
          <cell r="Z10">
            <v>2016</v>
          </cell>
          <cell r="AA10">
            <v>2018</v>
          </cell>
          <cell r="AB10">
            <v>2020</v>
          </cell>
          <cell r="AC10">
            <v>2023</v>
          </cell>
        </row>
        <row r="11">
          <cell r="R11" t="str">
            <v>Flickor Gotland</v>
          </cell>
          <cell r="S11">
            <v>17</v>
          </cell>
          <cell r="T11">
            <v>13</v>
          </cell>
          <cell r="U11">
            <v>12</v>
          </cell>
          <cell r="V11">
            <v>10</v>
          </cell>
          <cell r="W11">
            <v>15</v>
          </cell>
          <cell r="X11">
            <v>9</v>
          </cell>
          <cell r="Y11">
            <v>4</v>
          </cell>
          <cell r="Z11">
            <v>8</v>
          </cell>
          <cell r="AA11">
            <v>2</v>
          </cell>
          <cell r="AB11">
            <v>3</v>
          </cell>
          <cell r="AC11">
            <v>3</v>
          </cell>
        </row>
        <row r="12">
          <cell r="R12" t="str">
            <v>Pojkar Gotland</v>
          </cell>
          <cell r="S12">
            <v>14</v>
          </cell>
          <cell r="T12">
            <v>6</v>
          </cell>
          <cell r="U12">
            <v>4</v>
          </cell>
          <cell r="V12">
            <v>4</v>
          </cell>
          <cell r="W12">
            <v>8</v>
          </cell>
          <cell r="X12">
            <v>8</v>
          </cell>
          <cell r="Y12">
            <v>3</v>
          </cell>
          <cell r="Z12">
            <v>4</v>
          </cell>
          <cell r="AA12">
            <v>3</v>
          </cell>
          <cell r="AB12">
            <v>1</v>
          </cell>
          <cell r="AC12">
            <v>2</v>
          </cell>
        </row>
      </sheetData>
      <sheetData sheetId="3"/>
      <sheetData sheetId="4">
        <row r="10">
          <cell r="C10">
            <v>1996</v>
          </cell>
        </row>
        <row r="38">
          <cell r="C38">
            <v>1996</v>
          </cell>
          <cell r="D38">
            <v>1998</v>
          </cell>
          <cell r="E38">
            <v>2000</v>
          </cell>
          <cell r="F38">
            <v>2002</v>
          </cell>
          <cell r="G38">
            <v>2004</v>
          </cell>
          <cell r="H38">
            <v>2006</v>
          </cell>
          <cell r="I38">
            <v>2008</v>
          </cell>
          <cell r="J38">
            <v>2010</v>
          </cell>
          <cell r="K38">
            <v>2012</v>
          </cell>
          <cell r="L38">
            <v>2014</v>
          </cell>
          <cell r="M38">
            <v>2016</v>
          </cell>
          <cell r="N38">
            <v>2018</v>
          </cell>
          <cell r="O38">
            <v>2020</v>
          </cell>
          <cell r="P38">
            <v>2023</v>
          </cell>
        </row>
        <row r="39">
          <cell r="B39" t="str">
            <v>Flickor Gotland</v>
          </cell>
          <cell r="C39">
            <v>2</v>
          </cell>
          <cell r="D39">
            <v>3</v>
          </cell>
          <cell r="E39">
            <v>4</v>
          </cell>
          <cell r="F39">
            <v>8</v>
          </cell>
          <cell r="G39">
            <v>16</v>
          </cell>
          <cell r="H39">
            <v>12</v>
          </cell>
          <cell r="I39">
            <v>11</v>
          </cell>
          <cell r="J39">
            <v>6</v>
          </cell>
          <cell r="K39">
            <v>5</v>
          </cell>
          <cell r="L39">
            <v>5</v>
          </cell>
          <cell r="M39">
            <v>6</v>
          </cell>
          <cell r="N39">
            <v>2</v>
          </cell>
          <cell r="O39">
            <v>7</v>
          </cell>
          <cell r="P39">
            <v>15</v>
          </cell>
        </row>
        <row r="40">
          <cell r="B40" t="str">
            <v>Pojkar Gotland</v>
          </cell>
          <cell r="C40">
            <v>21</v>
          </cell>
          <cell r="D40">
            <v>24</v>
          </cell>
          <cell r="E40">
            <v>23</v>
          </cell>
          <cell r="F40">
            <v>38</v>
          </cell>
          <cell r="G40">
            <v>28</v>
          </cell>
          <cell r="H40">
            <v>19</v>
          </cell>
          <cell r="I40">
            <v>20</v>
          </cell>
          <cell r="J40">
            <v>18</v>
          </cell>
          <cell r="K40">
            <v>19</v>
          </cell>
          <cell r="L40">
            <v>14</v>
          </cell>
          <cell r="M40">
            <v>18</v>
          </cell>
          <cell r="N40">
            <v>16</v>
          </cell>
          <cell r="O40">
            <v>18</v>
          </cell>
          <cell r="P40">
            <v>19</v>
          </cell>
        </row>
      </sheetData>
      <sheetData sheetId="5"/>
      <sheetData sheetId="6">
        <row r="6">
          <cell r="C6">
            <v>2016</v>
          </cell>
        </row>
      </sheetData>
      <sheetData sheetId="7"/>
      <sheetData sheetId="8">
        <row r="5">
          <cell r="C5">
            <v>1998</v>
          </cell>
        </row>
      </sheetData>
      <sheetData sheetId="9"/>
      <sheetData sheetId="10">
        <row r="5">
          <cell r="C5">
            <v>2014</v>
          </cell>
        </row>
      </sheetData>
      <sheetData sheetId="11">
        <row r="5">
          <cell r="K5" t="str">
            <v>Flickor Gotland</v>
          </cell>
        </row>
      </sheetData>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7utv"/>
      <sheetName val="39"/>
      <sheetName val="39utv"/>
      <sheetName val="39B"/>
      <sheetName val="39Butv"/>
      <sheetName val="41"/>
      <sheetName val="41utv"/>
      <sheetName val="43"/>
      <sheetName val="43utv"/>
      <sheetName val="43B"/>
      <sheetName val="43Butv"/>
    </sheetNames>
    <sheetDataSet>
      <sheetData sheetId="0"/>
      <sheetData sheetId="1">
        <row r="11">
          <cell r="B11">
            <v>1996</v>
          </cell>
        </row>
        <row r="43">
          <cell r="B43">
            <v>1996</v>
          </cell>
          <cell r="C43">
            <v>1998</v>
          </cell>
          <cell r="D43">
            <v>2000</v>
          </cell>
          <cell r="E43">
            <v>2002</v>
          </cell>
          <cell r="F43">
            <v>2004</v>
          </cell>
          <cell r="G43">
            <v>2006</v>
          </cell>
          <cell r="H43">
            <v>2008</v>
          </cell>
          <cell r="I43">
            <v>2010</v>
          </cell>
          <cell r="J43">
            <v>2012</v>
          </cell>
          <cell r="K43">
            <v>2014</v>
          </cell>
          <cell r="L43">
            <v>2016</v>
          </cell>
          <cell r="M43">
            <v>2018</v>
          </cell>
          <cell r="N43">
            <v>2020</v>
          </cell>
        </row>
        <row r="44">
          <cell r="A44" t="str">
            <v>Flickor Gotland</v>
          </cell>
          <cell r="B44">
            <v>35</v>
          </cell>
          <cell r="C44">
            <v>24</v>
          </cell>
          <cell r="D44">
            <v>34</v>
          </cell>
          <cell r="E44">
            <v>44</v>
          </cell>
          <cell r="F44">
            <v>35</v>
          </cell>
          <cell r="G44">
            <v>32</v>
          </cell>
          <cell r="H44">
            <v>28</v>
          </cell>
          <cell r="I44">
            <v>28</v>
          </cell>
          <cell r="J44">
            <v>22</v>
          </cell>
          <cell r="K44">
            <v>18</v>
          </cell>
          <cell r="L44">
            <v>19</v>
          </cell>
          <cell r="M44">
            <v>12</v>
          </cell>
          <cell r="N44">
            <v>13</v>
          </cell>
        </row>
        <row r="45">
          <cell r="A45" t="str">
            <v>Pojkar Gotland</v>
          </cell>
          <cell r="B45">
            <v>20</v>
          </cell>
          <cell r="C45">
            <v>22</v>
          </cell>
          <cell r="D45">
            <v>28</v>
          </cell>
          <cell r="E45">
            <v>39</v>
          </cell>
          <cell r="F45">
            <v>23</v>
          </cell>
          <cell r="G45">
            <v>12</v>
          </cell>
          <cell r="H45">
            <v>19</v>
          </cell>
          <cell r="I45">
            <v>22</v>
          </cell>
          <cell r="J45">
            <v>22</v>
          </cell>
          <cell r="K45">
            <v>12</v>
          </cell>
          <cell r="L45">
            <v>11</v>
          </cell>
          <cell r="M45">
            <v>8</v>
          </cell>
          <cell r="N45">
            <v>8</v>
          </cell>
        </row>
      </sheetData>
      <sheetData sheetId="2"/>
      <sheetData sheetId="3">
        <row r="11">
          <cell r="B11">
            <v>1996</v>
          </cell>
        </row>
        <row r="39">
          <cell r="B39">
            <v>1996</v>
          </cell>
          <cell r="C39">
            <v>1998</v>
          </cell>
          <cell r="D39">
            <v>2000</v>
          </cell>
          <cell r="E39">
            <v>2002</v>
          </cell>
          <cell r="F39">
            <v>2004</v>
          </cell>
          <cell r="G39">
            <v>2006</v>
          </cell>
          <cell r="H39">
            <v>2008</v>
          </cell>
          <cell r="I39">
            <v>2010</v>
          </cell>
          <cell r="J39">
            <v>2012</v>
          </cell>
          <cell r="K39">
            <v>2014</v>
          </cell>
          <cell r="L39">
            <v>2016</v>
          </cell>
          <cell r="M39">
            <v>2018</v>
          </cell>
          <cell r="N39">
            <v>2020</v>
          </cell>
        </row>
        <row r="40">
          <cell r="A40" t="str">
            <v>Flickor Gotland</v>
          </cell>
          <cell r="B40">
            <v>2</v>
          </cell>
          <cell r="C40">
            <v>3</v>
          </cell>
          <cell r="D40">
            <v>4</v>
          </cell>
          <cell r="E40">
            <v>8</v>
          </cell>
          <cell r="F40">
            <v>16</v>
          </cell>
          <cell r="G40">
            <v>12</v>
          </cell>
          <cell r="H40">
            <v>11</v>
          </cell>
          <cell r="I40">
            <v>6</v>
          </cell>
          <cell r="J40">
            <v>5</v>
          </cell>
          <cell r="K40">
            <v>5</v>
          </cell>
          <cell r="L40">
            <v>6</v>
          </cell>
          <cell r="M40">
            <v>2</v>
          </cell>
          <cell r="N40">
            <v>7</v>
          </cell>
        </row>
        <row r="41">
          <cell r="A41" t="str">
            <v>Pojkar Gotland</v>
          </cell>
          <cell r="B41">
            <v>21</v>
          </cell>
          <cell r="C41">
            <v>24</v>
          </cell>
          <cell r="D41">
            <v>23</v>
          </cell>
          <cell r="E41">
            <v>38</v>
          </cell>
          <cell r="F41">
            <v>28</v>
          </cell>
          <cell r="G41">
            <v>19</v>
          </cell>
          <cell r="H41">
            <v>20</v>
          </cell>
          <cell r="I41">
            <v>18</v>
          </cell>
          <cell r="J41">
            <v>19</v>
          </cell>
          <cell r="K41">
            <v>14</v>
          </cell>
          <cell r="L41">
            <v>18</v>
          </cell>
          <cell r="M41">
            <v>16</v>
          </cell>
          <cell r="N41">
            <v>18</v>
          </cell>
        </row>
      </sheetData>
      <sheetData sheetId="4"/>
      <sheetData sheetId="5">
        <row r="3">
          <cell r="C3">
            <v>2016</v>
          </cell>
        </row>
      </sheetData>
      <sheetData sheetId="6"/>
      <sheetData sheetId="7">
        <row r="2">
          <cell r="B2">
            <v>1998</v>
          </cell>
        </row>
        <row r="41">
          <cell r="P41">
            <v>1998</v>
          </cell>
          <cell r="Q41">
            <v>2000</v>
          </cell>
          <cell r="R41">
            <v>2002</v>
          </cell>
          <cell r="S41">
            <v>2004</v>
          </cell>
          <cell r="T41">
            <v>2006</v>
          </cell>
          <cell r="U41">
            <v>2008</v>
          </cell>
          <cell r="V41">
            <v>2010</v>
          </cell>
          <cell r="W41">
            <v>2012</v>
          </cell>
          <cell r="X41">
            <v>2014</v>
          </cell>
          <cell r="Y41">
            <v>2016</v>
          </cell>
          <cell r="Z41">
            <v>2018</v>
          </cell>
          <cell r="AA41">
            <v>2020</v>
          </cell>
        </row>
        <row r="42">
          <cell r="O42" t="str">
            <v>Flickor Gotland</v>
          </cell>
          <cell r="P42">
            <v>23</v>
          </cell>
          <cell r="Q42">
            <v>29</v>
          </cell>
          <cell r="R42">
            <v>31</v>
          </cell>
          <cell r="S42">
            <v>24</v>
          </cell>
          <cell r="T42">
            <v>27</v>
          </cell>
          <cell r="U42">
            <v>17</v>
          </cell>
          <cell r="V42">
            <v>23</v>
          </cell>
          <cell r="W42">
            <v>18</v>
          </cell>
          <cell r="X42">
            <v>12</v>
          </cell>
          <cell r="Y42">
            <v>8</v>
          </cell>
          <cell r="Z42">
            <v>6</v>
          </cell>
          <cell r="AA42">
            <v>4</v>
          </cell>
        </row>
        <row r="43">
          <cell r="O43" t="str">
            <v>Pojkar Gotland</v>
          </cell>
          <cell r="P43">
            <v>32</v>
          </cell>
          <cell r="Q43">
            <v>38</v>
          </cell>
          <cell r="R43">
            <v>37</v>
          </cell>
          <cell r="S43">
            <v>21</v>
          </cell>
          <cell r="T43">
            <v>18</v>
          </cell>
          <cell r="U43">
            <v>19</v>
          </cell>
          <cell r="V43">
            <v>19</v>
          </cell>
          <cell r="W43">
            <v>25</v>
          </cell>
          <cell r="X43">
            <v>15</v>
          </cell>
          <cell r="Y43">
            <v>9</v>
          </cell>
          <cell r="Z43">
            <v>9</v>
          </cell>
          <cell r="AA43">
            <v>11</v>
          </cell>
        </row>
      </sheetData>
      <sheetData sheetId="8"/>
      <sheetData sheetId="9"/>
      <sheetData sheetId="10"/>
      <sheetData sheetId="11">
        <row r="3">
          <cell r="B3" t="str">
            <v>Daglig rökning</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 1"/>
      <sheetName val="Figur 2"/>
      <sheetName val="Figur 3"/>
      <sheetName val="Figur 4"/>
      <sheetName val="Figur 5"/>
      <sheetName val="Figur 6"/>
      <sheetName val="Figur 7"/>
      <sheetName val="Figur 8"/>
      <sheetName val="Figur 9"/>
      <sheetName val="Figur 10"/>
      <sheetName val="Figur 11"/>
      <sheetName val="Figur 12"/>
      <sheetName val="Tabell A"/>
      <sheetName val="Tabell B"/>
      <sheetName val="Tabell C"/>
      <sheetName val="Tabell D"/>
    </sheetNames>
    <sheetDataSet>
      <sheetData sheetId="0">
        <row r="3">
          <cell r="B3" t="str">
            <v>Gotland</v>
          </cell>
          <cell r="C3" t="str">
            <v>Riket</v>
          </cell>
          <cell r="D3" t="str">
            <v>Gotland</v>
          </cell>
          <cell r="E3" t="str">
            <v>Riket</v>
          </cell>
        </row>
        <row r="4">
          <cell r="A4" t="str">
            <v>Alkoholkonsument,12 mån</v>
          </cell>
          <cell r="B4">
            <v>45</v>
          </cell>
          <cell r="C4">
            <v>39</v>
          </cell>
        </row>
        <row r="5">
          <cell r="A5" t="str">
            <v>Intensivkonsumtion av alkohol
ngn gång i mån. el. oftare</v>
          </cell>
          <cell r="B5">
            <v>9</v>
          </cell>
          <cell r="C5">
            <v>6</v>
          </cell>
        </row>
        <row r="6">
          <cell r="A6" t="str">
            <v>Berusningsdebut 13 år</v>
          </cell>
          <cell r="B6">
            <v>6</v>
          </cell>
          <cell r="C6">
            <v>5</v>
          </cell>
        </row>
        <row r="7">
          <cell r="A7" t="str">
            <v>Använt narkotika, 12 mån</v>
          </cell>
          <cell r="B7">
            <v>3</v>
          </cell>
          <cell r="C7">
            <v>5</v>
          </cell>
        </row>
        <row r="8">
          <cell r="A8" t="str">
            <v>Röker</v>
          </cell>
          <cell r="B8">
            <v>12</v>
          </cell>
          <cell r="C8">
            <v>10</v>
          </cell>
        </row>
        <row r="9">
          <cell r="A9" t="str">
            <v>Snusar</v>
          </cell>
          <cell r="B9">
            <v>16</v>
          </cell>
          <cell r="C9">
            <v>14</v>
          </cell>
        </row>
        <row r="10">
          <cell r="A10" t="str">
            <v>Tobaksdebut 13 år</v>
          </cell>
          <cell r="B10">
            <v>16</v>
          </cell>
          <cell r="C10">
            <v>14</v>
          </cell>
        </row>
        <row r="11">
          <cell r="A11" t="str">
            <v>Spelat om pengar, 12 mån</v>
          </cell>
          <cell r="B11">
            <v>15</v>
          </cell>
          <cell r="C11">
            <v>16</v>
          </cell>
        </row>
        <row r="13">
          <cell r="A13" t="str">
            <v>Årskonsumtion, liter</v>
          </cell>
          <cell r="D13">
            <v>0.87</v>
          </cell>
          <cell r="E13">
            <v>0.87</v>
          </cell>
        </row>
      </sheetData>
      <sheetData sheetId="1" refreshError="1"/>
      <sheetData sheetId="2" refreshError="1"/>
      <sheetData sheetId="3" refreshError="1"/>
      <sheetData sheetId="4" refreshError="1"/>
      <sheetData sheetId="5" refreshError="1"/>
      <sheetData sheetId="6">
        <row r="3">
          <cell r="B3" t="str">
            <v>Gotland</v>
          </cell>
          <cell r="C3" t="str">
            <v>Riket</v>
          </cell>
        </row>
        <row r="4">
          <cell r="A4" t="str">
            <v>Pojkar</v>
          </cell>
          <cell r="B4">
            <v>5</v>
          </cell>
          <cell r="C4">
            <v>5</v>
          </cell>
        </row>
        <row r="5">
          <cell r="A5" t="str">
            <v>Flickor</v>
          </cell>
          <cell r="B5">
            <v>2</v>
          </cell>
          <cell r="C5">
            <v>6</v>
          </cell>
        </row>
        <row r="6">
          <cell r="A6" t="str">
            <v>Totalt</v>
          </cell>
          <cell r="B6">
            <v>3</v>
          </cell>
          <cell r="C6">
            <v>5</v>
          </cell>
        </row>
      </sheetData>
      <sheetData sheetId="7" refreshError="1"/>
      <sheetData sheetId="8" refreshError="1"/>
      <sheetData sheetId="9" refreshError="1"/>
      <sheetData sheetId="10">
        <row r="3">
          <cell r="B3" t="str">
            <v>Gotland</v>
          </cell>
          <cell r="C3" t="str">
            <v>Riket</v>
          </cell>
        </row>
        <row r="4">
          <cell r="A4" t="str">
            <v>Pojkar</v>
          </cell>
          <cell r="B4">
            <v>15</v>
          </cell>
          <cell r="C4">
            <v>14</v>
          </cell>
        </row>
        <row r="5">
          <cell r="A5" t="str">
            <v>Flickor</v>
          </cell>
          <cell r="B5">
            <v>17</v>
          </cell>
          <cell r="C5">
            <v>14</v>
          </cell>
        </row>
        <row r="6">
          <cell r="A6" t="str">
            <v>Totalt</v>
          </cell>
          <cell r="B6">
            <v>16</v>
          </cell>
          <cell r="C6">
            <v>14</v>
          </cell>
        </row>
      </sheetData>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sheetName val="37"/>
      <sheetName val="37utv"/>
      <sheetName val="39"/>
      <sheetName val="39utv"/>
      <sheetName val="39B"/>
      <sheetName val="39Butv"/>
      <sheetName val="41"/>
      <sheetName val="41utv"/>
      <sheetName val="43"/>
      <sheetName val="43utv"/>
      <sheetName val="43B"/>
      <sheetName val="43Butv"/>
    </sheetNames>
    <sheetDataSet>
      <sheetData sheetId="0" refreshError="1"/>
      <sheetData sheetId="1" refreshError="1"/>
      <sheetData sheetId="2" refreshError="1"/>
      <sheetData sheetId="3" refreshError="1"/>
      <sheetData sheetId="4" refreshError="1"/>
      <sheetData sheetId="5" refreshError="1"/>
      <sheetData sheetId="6">
        <row r="6">
          <cell r="C6">
            <v>2016</v>
          </cell>
        </row>
      </sheetData>
      <sheetData sheetId="7" refreshError="1"/>
      <sheetData sheetId="8" refreshError="1"/>
      <sheetData sheetId="9" refreshError="1"/>
      <sheetData sheetId="10" refreshError="1"/>
      <sheetData sheetId="11">
        <row r="5">
          <cell r="K5" t="str">
            <v>Flickor Gotland</v>
          </cell>
          <cell r="L5" t="str">
            <v>Pojkar Gotland</v>
          </cell>
        </row>
        <row r="6">
          <cell r="J6" t="str">
            <v>Rökning, totalt</v>
          </cell>
          <cell r="K6">
            <v>14</v>
          </cell>
          <cell r="L6">
            <v>10</v>
          </cell>
        </row>
        <row r="7">
          <cell r="J7" t="str">
            <v>Rökning, dagligen/nästan dagligen</v>
          </cell>
          <cell r="K7">
            <v>3</v>
          </cell>
          <cell r="L7">
            <v>2</v>
          </cell>
        </row>
        <row r="8">
          <cell r="J8" t="str">
            <v>Snusning, totalt</v>
          </cell>
          <cell r="K8">
            <v>15</v>
          </cell>
          <cell r="L8">
            <v>18</v>
          </cell>
        </row>
        <row r="9">
          <cell r="J9" t="str">
            <v>Snusning, dagligen</v>
          </cell>
          <cell r="K9">
            <v>8</v>
          </cell>
          <cell r="L9">
            <v>9</v>
          </cell>
        </row>
        <row r="10">
          <cell r="J10" t="str">
            <v>Druckit alkohol</v>
          </cell>
          <cell r="K10">
            <v>50</v>
          </cell>
          <cell r="L10">
            <v>41</v>
          </cell>
        </row>
        <row r="11">
          <cell r="J11" t="str">
            <v>Intensivkonsumtion alkohol</v>
          </cell>
          <cell r="K11">
            <v>9</v>
          </cell>
          <cell r="L11">
            <v>9</v>
          </cell>
        </row>
        <row r="12">
          <cell r="J12" t="str">
            <v>Använt narkotika</v>
          </cell>
          <cell r="K12">
            <v>2</v>
          </cell>
          <cell r="L12">
            <v>5</v>
          </cell>
        </row>
      </sheetData>
      <sheetData sheetId="12">
        <row r="5">
          <cell r="C5" t="str">
            <v>Daglig rökning</v>
          </cell>
          <cell r="D5" t="str">
            <v>Rökning</v>
          </cell>
          <cell r="E5" t="str">
            <v>Snusning</v>
          </cell>
          <cell r="F5" t="str">
            <v>Intensiv-konsumtion av alkohol</v>
          </cell>
          <cell r="G5" t="str">
            <v>Alkohol komsumtion</v>
          </cell>
          <cell r="H5" t="str">
            <v>Använt narkotika</v>
          </cell>
        </row>
        <row r="6">
          <cell r="B6" t="str">
            <v>Flickor år 2010</v>
          </cell>
          <cell r="C6">
            <v>15</v>
          </cell>
          <cell r="D6">
            <v>28</v>
          </cell>
          <cell r="E6">
            <v>6</v>
          </cell>
          <cell r="F6">
            <v>23</v>
          </cell>
          <cell r="G6">
            <v>71</v>
          </cell>
          <cell r="H6">
            <v>8</v>
          </cell>
        </row>
        <row r="7">
          <cell r="B7" t="str">
            <v>Flickor år 2014</v>
          </cell>
          <cell r="C7">
            <v>4</v>
          </cell>
          <cell r="D7">
            <v>18</v>
          </cell>
          <cell r="E7">
            <v>5</v>
          </cell>
          <cell r="F7">
            <v>12</v>
          </cell>
          <cell r="G7">
            <v>62</v>
          </cell>
          <cell r="H7">
            <v>8</v>
          </cell>
        </row>
        <row r="8">
          <cell r="B8" t="str">
            <v>Flickor år 2016</v>
          </cell>
          <cell r="C8">
            <v>8</v>
          </cell>
          <cell r="D8">
            <v>19</v>
          </cell>
          <cell r="E8">
            <v>6</v>
          </cell>
          <cell r="F8">
            <v>8</v>
          </cell>
          <cell r="G8">
            <v>52</v>
          </cell>
          <cell r="H8">
            <v>7</v>
          </cell>
        </row>
        <row r="9">
          <cell r="B9" t="str">
            <v>Flickor år 2018</v>
          </cell>
          <cell r="C9">
            <v>3</v>
          </cell>
          <cell r="D9">
            <v>13</v>
          </cell>
          <cell r="E9">
            <v>2</v>
          </cell>
          <cell r="F9">
            <v>6</v>
          </cell>
          <cell r="G9">
            <v>44</v>
          </cell>
          <cell r="H9">
            <v>5</v>
          </cell>
        </row>
        <row r="10">
          <cell r="B10" t="str">
            <v>Flickor år 2020</v>
          </cell>
          <cell r="C10">
            <v>3</v>
          </cell>
          <cell r="D10">
            <v>13</v>
          </cell>
          <cell r="E10">
            <v>7</v>
          </cell>
          <cell r="F10">
            <v>4</v>
          </cell>
          <cell r="G10">
            <v>43</v>
          </cell>
          <cell r="H10">
            <v>4</v>
          </cell>
        </row>
        <row r="11">
          <cell r="B11" t="str">
            <v>Flickor år 2023</v>
          </cell>
          <cell r="C11">
            <v>0</v>
          </cell>
          <cell r="D11">
            <v>14</v>
          </cell>
          <cell r="E11">
            <v>15</v>
          </cell>
          <cell r="F11">
            <v>9</v>
          </cell>
          <cell r="G11">
            <v>50</v>
          </cell>
          <cell r="H11">
            <v>2</v>
          </cell>
        </row>
        <row r="12">
          <cell r="B12" t="str">
            <v>Pojkar år 2010</v>
          </cell>
          <cell r="C12">
            <v>8</v>
          </cell>
          <cell r="D12">
            <v>22</v>
          </cell>
          <cell r="E12">
            <v>18</v>
          </cell>
          <cell r="F12">
            <v>19</v>
          </cell>
          <cell r="G12">
            <v>62</v>
          </cell>
          <cell r="H12">
            <v>10</v>
          </cell>
        </row>
        <row r="13">
          <cell r="B13" t="str">
            <v>Pojkar år 2014</v>
          </cell>
          <cell r="C13">
            <v>3</v>
          </cell>
          <cell r="D13">
            <v>12</v>
          </cell>
          <cell r="E13">
            <v>14</v>
          </cell>
          <cell r="F13">
            <v>15</v>
          </cell>
          <cell r="G13">
            <v>54</v>
          </cell>
          <cell r="H13">
            <v>6</v>
          </cell>
        </row>
        <row r="14">
          <cell r="B14" t="str">
            <v>Pojkar år 2016</v>
          </cell>
          <cell r="C14">
            <v>4</v>
          </cell>
          <cell r="D14">
            <v>11</v>
          </cell>
          <cell r="E14">
            <v>18</v>
          </cell>
          <cell r="F14">
            <v>9</v>
          </cell>
          <cell r="G14">
            <v>43</v>
          </cell>
          <cell r="H14">
            <v>7</v>
          </cell>
        </row>
        <row r="15">
          <cell r="B15" t="str">
            <v>Pojkar år 2018</v>
          </cell>
          <cell r="C15">
            <v>1</v>
          </cell>
          <cell r="D15">
            <v>7</v>
          </cell>
          <cell r="E15">
            <v>16</v>
          </cell>
          <cell r="F15">
            <v>9</v>
          </cell>
          <cell r="G15">
            <v>42</v>
          </cell>
          <cell r="H15">
            <v>14</v>
          </cell>
        </row>
        <row r="16">
          <cell r="B16" t="str">
            <v>Pojkar år 2020</v>
          </cell>
          <cell r="C16">
            <v>1</v>
          </cell>
          <cell r="D16">
            <v>8</v>
          </cell>
          <cell r="E16">
            <v>18</v>
          </cell>
          <cell r="F16">
            <v>11</v>
          </cell>
          <cell r="G16">
            <v>39</v>
          </cell>
          <cell r="H16">
            <v>6</v>
          </cell>
        </row>
        <row r="17">
          <cell r="B17" t="str">
            <v>Pojkar år 2023</v>
          </cell>
          <cell r="C17">
            <v>1</v>
          </cell>
          <cell r="D17">
            <v>10</v>
          </cell>
          <cell r="E17">
            <v>18</v>
          </cell>
          <cell r="F17">
            <v>9</v>
          </cell>
          <cell r="G17">
            <v>41</v>
          </cell>
          <cell r="H17">
            <v>5</v>
          </cell>
        </row>
      </sheetData>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veronica.hermann@gotland.s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63.xml"/><Relationship Id="rId1" Type="http://schemas.openxmlformats.org/officeDocument/2006/relationships/printerSettings" Target="../printerSettings/printerSettings54.bin"/><Relationship Id="rId4" Type="http://schemas.openxmlformats.org/officeDocument/2006/relationships/comments" Target="../comments34.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9.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0.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1.bin"/></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79.xml"/><Relationship Id="rId1" Type="http://schemas.openxmlformats.org/officeDocument/2006/relationships/printerSettings" Target="../printerSettings/printerSettings62.bin"/><Relationship Id="rId4" Type="http://schemas.openxmlformats.org/officeDocument/2006/relationships/comments" Target="../comments35.xml"/></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3.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4.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5.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forsakringskassan.se/statistik/statistikdatabas/!ut/p/z1/04_Sj9CPykssy0xPLMnMz0vMAfIjo8ziLQI8TDy8DIx8Ddy8jQwCfZ3dLUxDPY1dnE30w8EKDHAARwP9KEL6o8BKTDxcnA3dnQ283b083QwcQ4L8TD2NfA0Ngo2hCvBYUZAbYZDpqKgIAP7D_6I!/"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2.xml"/><Relationship Id="rId1" Type="http://schemas.openxmlformats.org/officeDocument/2006/relationships/printerSettings" Target="../printerSettings/printerSettings29.bin"/><Relationship Id="rId4" Type="http://schemas.openxmlformats.org/officeDocument/2006/relationships/comments" Target="../comments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3.xml"/><Relationship Id="rId1" Type="http://schemas.openxmlformats.org/officeDocument/2006/relationships/printerSettings" Target="../printerSettings/printerSettings30.bin"/><Relationship Id="rId4" Type="http://schemas.openxmlformats.org/officeDocument/2006/relationships/comments" Target="../comments7.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24.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26.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3.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30.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3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6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34.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8.xml"/><Relationship Id="rId1" Type="http://schemas.openxmlformats.org/officeDocument/2006/relationships/printerSettings" Target="../printerSettings/printerSettings35.bin"/><Relationship Id="rId4" Type="http://schemas.openxmlformats.org/officeDocument/2006/relationships/comments" Target="../comments21.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0.xml"/><Relationship Id="rId1" Type="http://schemas.openxmlformats.org/officeDocument/2006/relationships/printerSettings" Target="../printerSettings/printerSettings36.bin"/><Relationship Id="rId4" Type="http://schemas.openxmlformats.org/officeDocument/2006/relationships/comments" Target="../comments22.xml"/></Relationships>
</file>

<file path=xl/worksheets/_rels/sheet6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6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41.xml"/></Relationships>
</file>

<file path=xl/worksheets/_rels/sheet6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6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6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3.xml"/><Relationship Id="rId1" Type="http://schemas.openxmlformats.org/officeDocument/2006/relationships/printerSettings" Target="../printerSettings/printerSettings38.bin"/><Relationship Id="rId4" Type="http://schemas.openxmlformats.org/officeDocument/2006/relationships/comments" Target="../comments28.xml"/></Relationships>
</file>

<file path=xl/worksheets/_rels/sheet71.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6.xml"/><Relationship Id="rId1" Type="http://schemas.openxmlformats.org/officeDocument/2006/relationships/printerSettings" Target="../printerSettings/printerSettings41.bin"/><Relationship Id="rId4" Type="http://schemas.openxmlformats.org/officeDocument/2006/relationships/comments" Target="../comments30.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52.xml"/></Relationships>
</file>

<file path=xl/worksheets/_rels/sheet86.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7.bin"/></Relationships>
</file>

<file path=xl/worksheets/_rels/sheet9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8.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9.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1"/>
  <sheetViews>
    <sheetView tabSelected="1" zoomScale="90" zoomScaleNormal="90" workbookViewId="0"/>
  </sheetViews>
  <sheetFormatPr defaultRowHeight="15"/>
  <cols>
    <col min="1" max="1" width="6.42578125" customWidth="1"/>
    <col min="2" max="2" width="21.7109375" style="41" customWidth="1"/>
    <col min="3" max="3" width="8.42578125" style="41" customWidth="1"/>
    <col min="4" max="4" width="51.42578125" style="41" customWidth="1"/>
    <col min="5" max="5" width="30.140625" style="41" customWidth="1"/>
    <col min="6" max="6" width="7.5703125" style="41" customWidth="1"/>
    <col min="7" max="7" width="3.42578125" style="41" customWidth="1"/>
    <col min="8" max="8" width="20.5703125" style="41" customWidth="1"/>
    <col min="9" max="9" width="7.85546875" style="41" customWidth="1"/>
    <col min="10" max="10" width="49" customWidth="1"/>
    <col min="11" max="11" width="32.7109375" customWidth="1"/>
    <col min="12" max="12" width="10.5703125" customWidth="1"/>
  </cols>
  <sheetData>
    <row r="1" spans="1:17" ht="28.5">
      <c r="A1" s="39"/>
      <c r="B1" s="83" t="s">
        <v>202</v>
      </c>
      <c r="C1" s="83"/>
      <c r="D1" s="39"/>
      <c r="E1" s="429" t="s">
        <v>1541</v>
      </c>
      <c r="F1" s="65" t="s">
        <v>203</v>
      </c>
      <c r="G1" s="39"/>
      <c r="H1" s="39"/>
      <c r="I1" s="39"/>
      <c r="J1" s="1"/>
      <c r="K1" s="1"/>
      <c r="L1" s="1"/>
      <c r="M1" s="1"/>
      <c r="N1" s="1"/>
      <c r="O1" s="1"/>
      <c r="P1" s="1"/>
      <c r="Q1" s="1"/>
    </row>
    <row r="2" spans="1:17">
      <c r="A2" s="741"/>
      <c r="B2" s="39"/>
      <c r="C2" s="39"/>
      <c r="D2" s="53"/>
      <c r="E2" s="105"/>
      <c r="F2" s="53" t="s">
        <v>255</v>
      </c>
      <c r="G2" s="39"/>
      <c r="H2" s="39"/>
      <c r="I2" s="39"/>
      <c r="J2" s="1"/>
      <c r="K2" s="1"/>
      <c r="L2" s="1"/>
      <c r="M2" s="1"/>
      <c r="N2" s="1"/>
      <c r="O2" s="1"/>
      <c r="P2" s="1"/>
      <c r="Q2" s="1"/>
    </row>
    <row r="3" spans="1:17">
      <c r="A3" s="1"/>
      <c r="B3" s="39"/>
      <c r="C3" s="39"/>
      <c r="D3" s="53"/>
      <c r="E3" s="39"/>
      <c r="F3" s="105" t="s">
        <v>304</v>
      </c>
      <c r="G3" s="39"/>
      <c r="H3" s="39"/>
      <c r="I3" s="39"/>
      <c r="J3" s="1"/>
      <c r="K3" s="1"/>
      <c r="L3" s="1"/>
      <c r="M3" s="1"/>
      <c r="N3" s="1"/>
      <c r="O3" s="1"/>
      <c r="P3" s="1"/>
      <c r="Q3" s="1"/>
    </row>
    <row r="4" spans="1:17" s="400" customFormat="1">
      <c r="A4" s="1"/>
      <c r="B4" s="1"/>
      <c r="C4" s="39"/>
      <c r="D4" s="53"/>
      <c r="E4" s="39"/>
      <c r="F4" s="105"/>
      <c r="G4" s="39"/>
      <c r="H4" s="39"/>
      <c r="I4" s="39"/>
      <c r="J4" s="1"/>
      <c r="K4" s="1"/>
      <c r="L4" s="1"/>
      <c r="M4" s="1"/>
      <c r="N4" s="1"/>
      <c r="O4" s="1"/>
      <c r="P4" s="1"/>
      <c r="Q4" s="1"/>
    </row>
    <row r="5" spans="1:17">
      <c r="A5" s="1"/>
      <c r="B5" s="39"/>
      <c r="C5" s="53"/>
      <c r="D5" s="53"/>
      <c r="E5" s="414"/>
      <c r="F5" s="105"/>
      <c r="G5" s="39"/>
      <c r="H5" s="39"/>
      <c r="I5" s="39"/>
      <c r="J5" s="1"/>
      <c r="K5" s="1"/>
      <c r="L5" s="1"/>
      <c r="M5" s="1"/>
      <c r="N5" s="1"/>
      <c r="O5" s="1"/>
      <c r="P5" s="1"/>
      <c r="Q5" s="1"/>
    </row>
    <row r="6" spans="1:17" s="400" customFormat="1">
      <c r="A6" s="1"/>
      <c r="B6" s="53"/>
      <c r="C6" s="53"/>
      <c r="D6" s="53"/>
      <c r="E6" s="414"/>
      <c r="F6" s="105"/>
      <c r="G6" s="39"/>
      <c r="H6" s="39"/>
      <c r="I6" s="39"/>
      <c r="J6" s="1"/>
      <c r="K6" s="1"/>
      <c r="L6" s="1"/>
      <c r="M6" s="1"/>
      <c r="N6" s="1"/>
      <c r="O6" s="1"/>
      <c r="P6" s="1"/>
      <c r="Q6" s="1"/>
    </row>
    <row r="7" spans="1:17" ht="31.5" customHeight="1">
      <c r="A7" s="1"/>
      <c r="B7" s="105" t="s">
        <v>1518</v>
      </c>
      <c r="C7" s="557"/>
      <c r="D7" s="558"/>
      <c r="F7" s="105"/>
      <c r="G7" s="39"/>
      <c r="H7" s="39"/>
      <c r="I7" s="39"/>
      <c r="J7" s="1"/>
      <c r="K7" s="1"/>
      <c r="L7" s="1"/>
      <c r="M7" s="1"/>
      <c r="N7" s="1"/>
      <c r="O7" s="1"/>
      <c r="P7" s="1"/>
      <c r="Q7" s="1"/>
    </row>
    <row r="8" spans="1:17">
      <c r="A8" s="1"/>
      <c r="B8" s="105" t="s">
        <v>1519</v>
      </c>
      <c r="C8" s="53"/>
      <c r="D8" s="53"/>
      <c r="E8" s="39"/>
      <c r="F8" s="105"/>
      <c r="G8" s="39"/>
      <c r="H8" s="39"/>
      <c r="I8" s="39"/>
      <c r="J8" s="1"/>
      <c r="K8" s="1"/>
      <c r="L8" s="1"/>
      <c r="M8" s="1"/>
      <c r="N8" s="1"/>
      <c r="O8" s="1"/>
      <c r="P8" s="1"/>
      <c r="Q8" s="1"/>
    </row>
    <row r="9" spans="1:17" ht="18.75">
      <c r="A9" s="1"/>
      <c r="B9" s="39"/>
      <c r="C9" s="39"/>
      <c r="D9" s="66" t="s">
        <v>146</v>
      </c>
      <c r="E9" s="39"/>
      <c r="F9" s="39"/>
      <c r="G9" s="39"/>
      <c r="H9" s="39"/>
      <c r="I9" s="39"/>
      <c r="J9" s="66" t="s">
        <v>145</v>
      </c>
      <c r="K9" s="1"/>
      <c r="L9" s="1"/>
      <c r="M9" s="1"/>
      <c r="N9" s="1"/>
      <c r="O9" s="1"/>
      <c r="P9" s="1"/>
      <c r="Q9" s="1"/>
    </row>
    <row r="10" spans="1:17" ht="60">
      <c r="A10" s="1"/>
      <c r="B10" s="46" t="s">
        <v>107</v>
      </c>
      <c r="C10" s="46" t="s">
        <v>931</v>
      </c>
      <c r="D10" s="46" t="s">
        <v>108</v>
      </c>
      <c r="E10" s="46"/>
      <c r="F10" s="46" t="s">
        <v>109</v>
      </c>
      <c r="G10" s="39"/>
      <c r="H10" s="540" t="s">
        <v>107</v>
      </c>
      <c r="I10" s="46" t="s">
        <v>931</v>
      </c>
      <c r="J10" s="541" t="s">
        <v>108</v>
      </c>
      <c r="K10" s="541"/>
      <c r="L10" s="542" t="s">
        <v>109</v>
      </c>
      <c r="M10" s="1"/>
      <c r="N10" s="1"/>
      <c r="O10" s="1"/>
      <c r="P10" s="1"/>
      <c r="Q10" s="1"/>
    </row>
    <row r="11" spans="1:17">
      <c r="A11" s="1"/>
      <c r="B11" s="347" t="s">
        <v>591</v>
      </c>
      <c r="C11" s="550">
        <v>2</v>
      </c>
      <c r="D11" s="349" t="s">
        <v>97</v>
      </c>
      <c r="E11" s="359" t="s">
        <v>172</v>
      </c>
      <c r="F11" s="360" t="s">
        <v>111</v>
      </c>
      <c r="G11" s="39"/>
      <c r="H11" s="486" t="s">
        <v>96</v>
      </c>
      <c r="I11" s="550"/>
      <c r="J11" s="543" t="s">
        <v>97</v>
      </c>
      <c r="K11" s="544" t="s">
        <v>951</v>
      </c>
      <c r="L11" s="489" t="s">
        <v>147</v>
      </c>
      <c r="M11" s="1"/>
      <c r="N11" s="1"/>
      <c r="O11" s="1"/>
      <c r="P11" s="1"/>
      <c r="Q11" s="1"/>
    </row>
    <row r="12" spans="1:17" s="494" customFormat="1" ht="30">
      <c r="A12" s="1"/>
      <c r="B12" s="569"/>
      <c r="C12" s="477">
        <v>1.2</v>
      </c>
      <c r="D12" s="57" t="s">
        <v>927</v>
      </c>
      <c r="E12" s="51" t="s">
        <v>952</v>
      </c>
      <c r="F12" s="52" t="s">
        <v>928</v>
      </c>
      <c r="G12" s="39"/>
      <c r="H12" s="569"/>
      <c r="I12" s="477" t="s">
        <v>938</v>
      </c>
      <c r="J12" s="70" t="s">
        <v>929</v>
      </c>
      <c r="K12" s="51" t="s">
        <v>952</v>
      </c>
      <c r="L12" s="52" t="s">
        <v>930</v>
      </c>
      <c r="M12" s="1"/>
      <c r="N12" s="1"/>
      <c r="O12" s="1"/>
      <c r="P12" s="1"/>
      <c r="Q12" s="1"/>
    </row>
    <row r="13" spans="1:17">
      <c r="A13" s="1"/>
      <c r="B13" s="47"/>
      <c r="C13" s="45"/>
      <c r="D13" s="57" t="s">
        <v>97</v>
      </c>
      <c r="E13" s="51" t="s">
        <v>110</v>
      </c>
      <c r="F13" s="52" t="s">
        <v>112</v>
      </c>
      <c r="G13" s="39"/>
      <c r="H13" s="47"/>
      <c r="I13" s="45"/>
      <c r="J13" s="70" t="s">
        <v>97</v>
      </c>
      <c r="K13" s="51" t="s">
        <v>110</v>
      </c>
      <c r="L13" s="52" t="s">
        <v>264</v>
      </c>
      <c r="M13" s="1"/>
      <c r="N13" s="1"/>
      <c r="O13" s="1"/>
      <c r="P13" s="1"/>
      <c r="Q13" s="1"/>
    </row>
    <row r="14" spans="1:17">
      <c r="A14" s="1"/>
      <c r="B14" s="412"/>
      <c r="C14" s="476"/>
      <c r="D14" s="413" t="s">
        <v>348</v>
      </c>
      <c r="E14" s="51" t="s">
        <v>893</v>
      </c>
      <c r="F14" s="52" t="s">
        <v>349</v>
      </c>
      <c r="G14" s="39"/>
      <c r="H14" s="47"/>
      <c r="I14" s="45"/>
      <c r="J14" s="57" t="s">
        <v>348</v>
      </c>
      <c r="K14" s="51" t="s">
        <v>893</v>
      </c>
      <c r="L14" s="52" t="s">
        <v>659</v>
      </c>
      <c r="M14" s="1"/>
      <c r="N14" s="1"/>
      <c r="O14" s="1"/>
      <c r="P14" s="1"/>
      <c r="Q14" s="1"/>
    </row>
    <row r="15" spans="1:17" s="425" customFormat="1">
      <c r="A15" s="1"/>
      <c r="B15" s="412"/>
      <c r="C15" s="476"/>
      <c r="D15" s="413" t="s">
        <v>348</v>
      </c>
      <c r="E15" s="51" t="s">
        <v>601</v>
      </c>
      <c r="F15" s="52" t="s">
        <v>658</v>
      </c>
      <c r="G15" s="39"/>
      <c r="H15" s="47"/>
      <c r="I15" s="45"/>
      <c r="J15" s="57"/>
      <c r="K15" s="51"/>
      <c r="L15" s="52"/>
      <c r="M15" s="1"/>
      <c r="N15" s="1"/>
      <c r="O15" s="1"/>
      <c r="P15" s="1"/>
      <c r="Q15" s="1"/>
    </row>
    <row r="16" spans="1:17">
      <c r="A16" s="1"/>
      <c r="B16" s="504"/>
      <c r="C16" s="551"/>
      <c r="D16" s="57" t="s">
        <v>98</v>
      </c>
      <c r="E16" s="51" t="s">
        <v>172</v>
      </c>
      <c r="F16" s="48">
        <v>2</v>
      </c>
      <c r="G16" s="39"/>
      <c r="H16" s="47"/>
      <c r="I16" s="45"/>
      <c r="J16" s="70" t="s">
        <v>98</v>
      </c>
      <c r="K16" s="51" t="s">
        <v>172</v>
      </c>
      <c r="L16" s="52" t="s">
        <v>148</v>
      </c>
      <c r="M16" s="1"/>
      <c r="N16" s="1"/>
      <c r="O16" s="1"/>
      <c r="P16" s="1"/>
      <c r="Q16" s="1"/>
    </row>
    <row r="17" spans="1:17">
      <c r="A17" s="1"/>
      <c r="B17" s="47"/>
      <c r="C17" s="45">
        <v>2</v>
      </c>
      <c r="D17" s="57" t="s">
        <v>99</v>
      </c>
      <c r="E17" s="51" t="s">
        <v>172</v>
      </c>
      <c r="F17" s="48">
        <v>4</v>
      </c>
      <c r="G17" s="39"/>
      <c r="H17" s="47"/>
      <c r="I17" s="45">
        <v>2</v>
      </c>
      <c r="J17" s="70" t="s">
        <v>99</v>
      </c>
      <c r="K17" s="51" t="s">
        <v>172</v>
      </c>
      <c r="L17" s="52" t="s">
        <v>925</v>
      </c>
      <c r="M17" s="1"/>
      <c r="N17" s="1"/>
      <c r="O17" s="1"/>
      <c r="P17" s="1"/>
      <c r="Q17" s="1"/>
    </row>
    <row r="18" spans="1:17" s="494" customFormat="1">
      <c r="A18" s="1"/>
      <c r="B18" s="47"/>
      <c r="C18" s="45">
        <v>2</v>
      </c>
      <c r="D18" s="57" t="s">
        <v>926</v>
      </c>
      <c r="E18" s="51" t="s">
        <v>172</v>
      </c>
      <c r="F18" s="71" t="s">
        <v>932</v>
      </c>
      <c r="G18" s="39"/>
      <c r="H18" s="47"/>
      <c r="I18" s="45">
        <v>2</v>
      </c>
      <c r="J18" s="57" t="s">
        <v>926</v>
      </c>
      <c r="K18" s="51" t="s">
        <v>172</v>
      </c>
      <c r="L18" s="52" t="s">
        <v>933</v>
      </c>
      <c r="M18" s="1"/>
      <c r="N18" s="1"/>
      <c r="O18" s="1"/>
      <c r="P18" s="1"/>
      <c r="Q18" s="1"/>
    </row>
    <row r="19" spans="1:17" s="723" customFormat="1">
      <c r="A19" s="1"/>
      <c r="B19" s="47"/>
      <c r="C19" s="45"/>
      <c r="D19" s="57" t="s">
        <v>1082</v>
      </c>
      <c r="E19" s="51" t="s">
        <v>172</v>
      </c>
      <c r="F19" s="71" t="s">
        <v>1083</v>
      </c>
      <c r="G19" s="39"/>
      <c r="H19" s="47"/>
      <c r="I19" s="45"/>
      <c r="J19" s="57" t="s">
        <v>1082</v>
      </c>
      <c r="K19" s="51" t="s">
        <v>172</v>
      </c>
      <c r="L19" s="71" t="s">
        <v>1091</v>
      </c>
      <c r="M19" s="1"/>
      <c r="N19" s="1"/>
      <c r="O19" s="1"/>
      <c r="P19" s="1"/>
      <c r="Q19" s="1"/>
    </row>
    <row r="20" spans="1:17" s="400" customFormat="1">
      <c r="A20" s="1"/>
      <c r="B20" s="412"/>
      <c r="C20" s="476"/>
      <c r="D20" s="57" t="s">
        <v>600</v>
      </c>
      <c r="E20" s="51" t="s">
        <v>601</v>
      </c>
      <c r="F20" s="71" t="s">
        <v>602</v>
      </c>
      <c r="G20" s="39"/>
      <c r="H20" s="47"/>
      <c r="I20" s="45"/>
      <c r="J20" s="70"/>
      <c r="K20" s="51"/>
      <c r="L20" s="52"/>
      <c r="M20" s="1"/>
      <c r="N20" s="1"/>
      <c r="O20" s="1"/>
      <c r="P20" s="1"/>
      <c r="Q20" s="1"/>
    </row>
    <row r="21" spans="1:17" s="400" customFormat="1">
      <c r="A21" s="1"/>
      <c r="B21" s="412"/>
      <c r="C21" s="476"/>
      <c r="D21" s="57" t="s">
        <v>610</v>
      </c>
      <c r="E21" s="51" t="s">
        <v>601</v>
      </c>
      <c r="F21" s="71" t="s">
        <v>611</v>
      </c>
      <c r="G21" s="39"/>
      <c r="H21" s="47"/>
      <c r="I21" s="45"/>
      <c r="J21" s="70"/>
      <c r="K21" s="51"/>
      <c r="L21" s="52"/>
      <c r="M21" s="1"/>
      <c r="N21" s="1"/>
      <c r="O21" s="1"/>
      <c r="P21" s="1"/>
      <c r="Q21" s="1"/>
    </row>
    <row r="22" spans="1:17">
      <c r="A22" s="1"/>
      <c r="B22" s="47"/>
      <c r="C22" s="477" t="s">
        <v>938</v>
      </c>
      <c r="D22" s="57" t="s">
        <v>3</v>
      </c>
      <c r="E22" s="51" t="s">
        <v>172</v>
      </c>
      <c r="F22" s="48">
        <v>5</v>
      </c>
      <c r="G22" s="39"/>
      <c r="H22" s="47"/>
      <c r="I22" s="45">
        <v>2</v>
      </c>
      <c r="J22" s="70" t="s">
        <v>3</v>
      </c>
      <c r="K22" s="51" t="s">
        <v>172</v>
      </c>
      <c r="L22" s="52" t="s">
        <v>149</v>
      </c>
      <c r="M22" s="1"/>
      <c r="N22" s="1"/>
      <c r="O22" s="1"/>
      <c r="P22" s="1"/>
      <c r="Q22" s="1"/>
    </row>
    <row r="23" spans="1:17" s="400" customFormat="1">
      <c r="A23" s="1"/>
      <c r="B23" s="412"/>
      <c r="C23" s="476"/>
      <c r="D23" s="57" t="s">
        <v>3</v>
      </c>
      <c r="E23" s="51" t="s">
        <v>601</v>
      </c>
      <c r="F23" s="71" t="s">
        <v>688</v>
      </c>
      <c r="G23" s="39"/>
      <c r="H23" s="47"/>
      <c r="I23" s="45"/>
      <c r="J23" s="70"/>
      <c r="K23" s="51"/>
      <c r="L23" s="52"/>
      <c r="M23" s="1"/>
      <c r="N23" s="1"/>
      <c r="O23" s="1"/>
      <c r="P23" s="1"/>
      <c r="Q23" s="1"/>
    </row>
    <row r="24" spans="1:17" s="425" customFormat="1">
      <c r="A24" s="1"/>
      <c r="B24" s="412"/>
      <c r="C24" s="476"/>
      <c r="D24" s="57" t="s">
        <v>698</v>
      </c>
      <c r="E24" s="51" t="s">
        <v>699</v>
      </c>
      <c r="F24" s="71" t="s">
        <v>700</v>
      </c>
      <c r="G24" s="39"/>
      <c r="H24" s="47"/>
      <c r="I24" s="45"/>
      <c r="J24" s="57" t="s">
        <v>698</v>
      </c>
      <c r="K24" s="51" t="s">
        <v>699</v>
      </c>
      <c r="L24" s="71" t="s">
        <v>700</v>
      </c>
      <c r="M24" s="1"/>
      <c r="N24" s="1"/>
      <c r="O24" s="1"/>
      <c r="P24" s="1"/>
      <c r="Q24" s="1"/>
    </row>
    <row r="25" spans="1:17" s="425" customFormat="1">
      <c r="A25" s="1"/>
      <c r="B25" s="412"/>
      <c r="C25" s="476"/>
      <c r="D25" s="57" t="s">
        <v>822</v>
      </c>
      <c r="E25" s="51" t="s">
        <v>699</v>
      </c>
      <c r="F25" s="71" t="s">
        <v>823</v>
      </c>
      <c r="G25" s="39"/>
      <c r="H25" s="412"/>
      <c r="I25" s="476"/>
      <c r="J25" s="57" t="s">
        <v>822</v>
      </c>
      <c r="K25" s="51" t="s">
        <v>699</v>
      </c>
      <c r="L25" s="71" t="s">
        <v>823</v>
      </c>
      <c r="M25" s="1"/>
      <c r="N25" s="1"/>
      <c r="O25" s="1"/>
      <c r="P25" s="1"/>
      <c r="Q25" s="1"/>
    </row>
    <row r="26" spans="1:17">
      <c r="A26" s="1"/>
      <c r="B26" s="47"/>
      <c r="C26" s="45"/>
      <c r="D26" s="57" t="s">
        <v>100</v>
      </c>
      <c r="E26" s="45"/>
      <c r="F26" s="48">
        <v>6</v>
      </c>
      <c r="G26" s="39"/>
      <c r="H26" s="47"/>
      <c r="I26" s="45"/>
      <c r="J26" s="57" t="s">
        <v>100</v>
      </c>
      <c r="K26" s="45"/>
      <c r="L26" s="48">
        <v>6</v>
      </c>
      <c r="M26" s="1"/>
      <c r="N26" s="1"/>
      <c r="O26" s="1"/>
      <c r="P26" s="1"/>
      <c r="Q26" s="1"/>
    </row>
    <row r="27" spans="1:17">
      <c r="A27" s="1"/>
      <c r="B27" s="47"/>
      <c r="C27" s="477" t="s">
        <v>938</v>
      </c>
      <c r="D27" s="57" t="s">
        <v>101</v>
      </c>
      <c r="E27" s="51" t="s">
        <v>172</v>
      </c>
      <c r="F27" s="52" t="s">
        <v>114</v>
      </c>
      <c r="G27" s="39"/>
      <c r="H27" s="47"/>
      <c r="I27" s="477" t="s">
        <v>938</v>
      </c>
      <c r="J27" s="70" t="s">
        <v>101</v>
      </c>
      <c r="K27" s="51" t="s">
        <v>172</v>
      </c>
      <c r="L27" s="52" t="s">
        <v>150</v>
      </c>
      <c r="M27" s="1"/>
      <c r="N27" s="1"/>
      <c r="O27" s="1"/>
      <c r="P27" s="1"/>
      <c r="Q27" s="1"/>
    </row>
    <row r="28" spans="1:17">
      <c r="A28" s="1"/>
      <c r="B28" s="112"/>
      <c r="C28" s="547"/>
      <c r="D28" s="113" t="s">
        <v>101</v>
      </c>
      <c r="E28" s="114" t="s">
        <v>113</v>
      </c>
      <c r="F28" s="361" t="s">
        <v>115</v>
      </c>
      <c r="G28" s="39"/>
      <c r="H28" s="545"/>
      <c r="I28" s="547"/>
      <c r="J28" s="546" t="s">
        <v>101</v>
      </c>
      <c r="K28" s="547" t="s">
        <v>113</v>
      </c>
      <c r="L28" s="548" t="s">
        <v>115</v>
      </c>
      <c r="M28" s="1"/>
      <c r="N28" s="1"/>
      <c r="O28" s="1"/>
      <c r="P28" s="1"/>
      <c r="Q28" s="1"/>
    </row>
    <row r="29" spans="1:17" s="400" customFormat="1">
      <c r="A29" s="1"/>
      <c r="B29" s="45"/>
      <c r="C29" s="45"/>
      <c r="D29" s="57"/>
      <c r="E29" s="45"/>
      <c r="F29" s="408"/>
      <c r="G29" s="39"/>
      <c r="H29" s="45"/>
      <c r="I29" s="45"/>
      <c r="J29" s="70"/>
      <c r="K29" s="45"/>
      <c r="L29" s="408"/>
      <c r="M29" s="1"/>
      <c r="N29" s="1"/>
      <c r="O29" s="1"/>
      <c r="P29" s="1"/>
      <c r="Q29" s="1"/>
    </row>
    <row r="30" spans="1:17" s="400" customFormat="1">
      <c r="A30" s="1"/>
      <c r="B30" s="486" t="s">
        <v>589</v>
      </c>
      <c r="C30" s="550"/>
      <c r="D30" s="487"/>
      <c r="E30" s="488"/>
      <c r="F30" s="489"/>
      <c r="G30" s="39"/>
      <c r="H30" s="347" t="s">
        <v>590</v>
      </c>
      <c r="I30" s="550"/>
      <c r="J30" s="349"/>
      <c r="K30" s="348"/>
      <c r="L30" s="360"/>
      <c r="M30" s="1"/>
      <c r="N30" s="1"/>
      <c r="O30" s="1"/>
      <c r="P30" s="1"/>
      <c r="Q30" s="1"/>
    </row>
    <row r="31" spans="1:17">
      <c r="A31" s="1"/>
      <c r="B31" s="412"/>
      <c r="C31" s="476"/>
      <c r="D31" s="57" t="s">
        <v>137</v>
      </c>
      <c r="E31" s="45" t="s">
        <v>133</v>
      </c>
      <c r="F31" s="48">
        <v>28</v>
      </c>
      <c r="G31" s="39"/>
      <c r="H31" s="50"/>
      <c r="I31" s="554"/>
      <c r="J31" s="57" t="s">
        <v>137</v>
      </c>
      <c r="K31" s="45" t="s">
        <v>133</v>
      </c>
      <c r="L31" s="48">
        <v>28</v>
      </c>
      <c r="M31" s="1"/>
      <c r="N31" s="1"/>
      <c r="O31" s="1"/>
      <c r="P31" s="1"/>
      <c r="Q31" s="1"/>
    </row>
    <row r="32" spans="1:17">
      <c r="A32" s="1"/>
      <c r="B32" s="503"/>
      <c r="C32" s="552"/>
      <c r="D32" s="490" t="s">
        <v>138</v>
      </c>
      <c r="E32" s="491" t="s">
        <v>139</v>
      </c>
      <c r="F32" s="115">
        <v>29</v>
      </c>
      <c r="G32" s="39"/>
      <c r="H32" s="112"/>
      <c r="I32" s="547"/>
      <c r="J32" s="113" t="s">
        <v>138</v>
      </c>
      <c r="K32" s="114" t="s">
        <v>139</v>
      </c>
      <c r="L32" s="115">
        <v>29</v>
      </c>
      <c r="M32" s="1"/>
      <c r="N32" s="1"/>
      <c r="O32" s="1"/>
      <c r="P32" s="1"/>
      <c r="Q32" s="1"/>
    </row>
    <row r="33" spans="1:17">
      <c r="A33" s="1"/>
      <c r="B33" s="39"/>
      <c r="C33" s="39"/>
      <c r="D33" s="39"/>
      <c r="E33" s="39"/>
      <c r="F33" s="39"/>
      <c r="G33" s="39"/>
      <c r="H33" s="39"/>
      <c r="I33" s="39"/>
      <c r="J33" s="1"/>
      <c r="K33" s="1"/>
      <c r="L33" s="1"/>
      <c r="M33" s="1"/>
      <c r="N33" s="1"/>
      <c r="O33" s="1"/>
      <c r="P33" s="1"/>
      <c r="Q33" s="1"/>
    </row>
    <row r="34" spans="1:17">
      <c r="A34" s="1"/>
      <c r="B34" s="347" t="s">
        <v>122</v>
      </c>
      <c r="C34" s="550"/>
      <c r="D34" s="349" t="s">
        <v>118</v>
      </c>
      <c r="E34" s="359" t="s">
        <v>172</v>
      </c>
      <c r="F34" s="350">
        <v>8</v>
      </c>
      <c r="G34" s="39"/>
      <c r="H34" s="347" t="s">
        <v>122</v>
      </c>
      <c r="I34" s="550"/>
      <c r="J34" s="349" t="s">
        <v>118</v>
      </c>
      <c r="K34" s="359" t="s">
        <v>172</v>
      </c>
      <c r="L34" s="350" t="s">
        <v>151</v>
      </c>
      <c r="M34" s="1"/>
      <c r="N34" s="1"/>
      <c r="O34" s="1"/>
      <c r="P34" s="1"/>
      <c r="Q34" s="1"/>
    </row>
    <row r="35" spans="1:17">
      <c r="A35" s="1"/>
      <c r="B35" s="47"/>
      <c r="C35" s="45"/>
      <c r="D35" s="57" t="s">
        <v>119</v>
      </c>
      <c r="E35" s="51" t="s">
        <v>172</v>
      </c>
      <c r="F35" s="48">
        <v>9</v>
      </c>
      <c r="G35" s="39"/>
      <c r="H35" s="47"/>
      <c r="I35" s="45"/>
      <c r="J35" s="57" t="s">
        <v>119</v>
      </c>
      <c r="K35" s="51" t="s">
        <v>172</v>
      </c>
      <c r="L35" s="48" t="s">
        <v>152</v>
      </c>
      <c r="M35" s="1"/>
      <c r="N35" s="1"/>
      <c r="O35" s="1"/>
      <c r="P35" s="1"/>
      <c r="Q35" s="1"/>
    </row>
    <row r="36" spans="1:17">
      <c r="A36" s="1"/>
      <c r="B36" s="630"/>
      <c r="C36" s="70"/>
      <c r="D36" s="70" t="s">
        <v>509</v>
      </c>
      <c r="E36" s="51" t="s">
        <v>172</v>
      </c>
      <c r="F36" s="48">
        <v>10</v>
      </c>
      <c r="G36" s="39"/>
      <c r="H36" s="630"/>
      <c r="I36" s="70"/>
      <c r="J36" s="70" t="s">
        <v>120</v>
      </c>
      <c r="K36" s="51" t="s">
        <v>172</v>
      </c>
      <c r="L36" s="48" t="s">
        <v>153</v>
      </c>
      <c r="M36" s="1"/>
      <c r="N36" s="1"/>
      <c r="O36" s="1"/>
      <c r="P36" s="1"/>
      <c r="Q36" s="1"/>
    </row>
    <row r="37" spans="1:17">
      <c r="A37" s="1"/>
      <c r="B37" s="630"/>
      <c r="C37" s="70"/>
      <c r="D37" s="70" t="s">
        <v>512</v>
      </c>
      <c r="E37" s="51" t="s">
        <v>172</v>
      </c>
      <c r="F37" s="48">
        <v>12</v>
      </c>
      <c r="G37" s="39"/>
      <c r="H37" s="630"/>
      <c r="I37" s="70"/>
      <c r="J37" s="70" t="s">
        <v>123</v>
      </c>
      <c r="K37" s="51" t="s">
        <v>172</v>
      </c>
      <c r="L37" s="48" t="s">
        <v>154</v>
      </c>
      <c r="M37" s="1"/>
      <c r="N37" s="1"/>
      <c r="O37" s="1"/>
      <c r="P37" s="1"/>
      <c r="Q37" s="1"/>
    </row>
    <row r="38" spans="1:17">
      <c r="A38" s="1"/>
      <c r="B38" s="47"/>
      <c r="C38" s="45"/>
      <c r="D38" s="57" t="s">
        <v>121</v>
      </c>
      <c r="E38" s="51" t="s">
        <v>172</v>
      </c>
      <c r="F38" s="48">
        <v>13</v>
      </c>
      <c r="G38" s="39"/>
      <c r="H38" s="47"/>
      <c r="I38" s="45"/>
      <c r="J38" s="57" t="s">
        <v>121</v>
      </c>
      <c r="K38" s="51" t="s">
        <v>172</v>
      </c>
      <c r="L38" s="48" t="s">
        <v>287</v>
      </c>
      <c r="M38" s="1"/>
      <c r="N38" s="1"/>
      <c r="O38" s="1"/>
      <c r="P38" s="1"/>
      <c r="Q38" s="1"/>
    </row>
    <row r="39" spans="1:17" s="494" customFormat="1">
      <c r="A39" s="1"/>
      <c r="B39" s="47"/>
      <c r="C39" s="45"/>
      <c r="D39" s="57" t="s">
        <v>1018</v>
      </c>
      <c r="E39" s="51" t="s">
        <v>172</v>
      </c>
      <c r="F39" s="118" t="s">
        <v>1019</v>
      </c>
      <c r="G39" s="39"/>
      <c r="H39" s="47"/>
      <c r="I39" s="45"/>
      <c r="J39" s="57" t="s">
        <v>1018</v>
      </c>
      <c r="K39" s="51" t="s">
        <v>172</v>
      </c>
      <c r="L39" s="48" t="s">
        <v>1097</v>
      </c>
      <c r="M39" s="1"/>
      <c r="N39" s="1"/>
      <c r="O39" s="1"/>
      <c r="P39" s="1"/>
      <c r="Q39" s="1"/>
    </row>
    <row r="40" spans="1:17" s="494" customFormat="1">
      <c r="A40" s="1"/>
      <c r="B40" s="47"/>
      <c r="C40" s="45"/>
      <c r="D40" s="57" t="s">
        <v>1036</v>
      </c>
      <c r="E40" s="51" t="s">
        <v>172</v>
      </c>
      <c r="F40" s="118" t="s">
        <v>1037</v>
      </c>
      <c r="G40" s="39"/>
      <c r="H40" s="47"/>
      <c r="I40" s="45"/>
      <c r="J40" s="57" t="s">
        <v>1049</v>
      </c>
      <c r="K40" s="51" t="s">
        <v>172</v>
      </c>
      <c r="L40" s="48" t="s">
        <v>1050</v>
      </c>
      <c r="M40" s="1"/>
      <c r="N40" s="1"/>
      <c r="O40" s="1"/>
      <c r="P40" s="1"/>
      <c r="Q40" s="1"/>
    </row>
    <row r="41" spans="1:17">
      <c r="A41" s="1"/>
      <c r="B41" s="415"/>
      <c r="C41" s="547"/>
      <c r="D41" s="113" t="s">
        <v>612</v>
      </c>
      <c r="E41" s="116" t="s">
        <v>601</v>
      </c>
      <c r="F41" s="117" t="s">
        <v>613</v>
      </c>
      <c r="G41" s="39"/>
      <c r="H41" s="415"/>
      <c r="I41" s="552"/>
      <c r="J41" s="113"/>
      <c r="K41" s="116"/>
      <c r="L41" s="416"/>
      <c r="M41" s="1"/>
      <c r="N41" s="1"/>
      <c r="O41" s="1"/>
    </row>
    <row r="42" spans="1:17" s="425" customFormat="1">
      <c r="A42" s="1"/>
      <c r="B42" s="476"/>
      <c r="C42" s="476"/>
      <c r="D42" s="57"/>
      <c r="E42" s="51"/>
      <c r="F42" s="477"/>
      <c r="G42" s="39"/>
      <c r="H42" s="476"/>
      <c r="I42" s="476"/>
      <c r="J42" s="57"/>
      <c r="K42" s="51"/>
      <c r="L42" s="45"/>
      <c r="M42" s="1"/>
      <c r="N42" s="1"/>
      <c r="O42" s="1"/>
      <c r="P42" s="1"/>
    </row>
    <row r="43" spans="1:17" s="425" customFormat="1" ht="30">
      <c r="A43" s="1"/>
      <c r="B43" s="227" t="s">
        <v>818</v>
      </c>
      <c r="C43" s="553"/>
      <c r="D43" s="478" t="s">
        <v>827</v>
      </c>
      <c r="E43" s="474" t="s">
        <v>819</v>
      </c>
      <c r="F43" s="475" t="s">
        <v>826</v>
      </c>
      <c r="G43" s="39"/>
      <c r="H43" s="476"/>
      <c r="I43" s="476"/>
      <c r="J43" s="57"/>
      <c r="K43" s="51"/>
      <c r="L43" s="45"/>
      <c r="M43" s="1"/>
      <c r="N43" s="1"/>
      <c r="O43" s="1"/>
      <c r="P43" s="1"/>
    </row>
    <row r="44" spans="1:17">
      <c r="A44" s="1"/>
      <c r="B44" s="39"/>
      <c r="C44" s="39"/>
      <c r="D44" s="39"/>
      <c r="E44" s="39"/>
      <c r="F44" s="39"/>
      <c r="G44" s="39"/>
      <c r="H44" s="39"/>
      <c r="I44" s="39"/>
      <c r="J44" s="1"/>
      <c r="K44" s="1"/>
      <c r="L44" s="1"/>
      <c r="M44" s="1"/>
      <c r="N44" s="1"/>
      <c r="O44" s="1"/>
      <c r="P44" s="1"/>
      <c r="Q44" s="1"/>
    </row>
    <row r="45" spans="1:17">
      <c r="A45" s="1"/>
      <c r="B45" s="486" t="s">
        <v>592</v>
      </c>
      <c r="C45" s="562" t="s">
        <v>938</v>
      </c>
      <c r="D45" s="487" t="s">
        <v>939</v>
      </c>
      <c r="E45" s="359" t="s">
        <v>544</v>
      </c>
      <c r="F45" s="350">
        <v>14</v>
      </c>
      <c r="G45" s="39"/>
      <c r="H45" s="486" t="s">
        <v>592</v>
      </c>
      <c r="I45" s="770" t="s">
        <v>938</v>
      </c>
      <c r="J45" s="591" t="s">
        <v>939</v>
      </c>
      <c r="K45" s="676" t="s">
        <v>544</v>
      </c>
      <c r="L45" s="771">
        <v>14</v>
      </c>
      <c r="M45" s="1"/>
      <c r="N45" s="1"/>
      <c r="O45" s="1"/>
      <c r="P45" s="1"/>
      <c r="Q45" s="1"/>
    </row>
    <row r="46" spans="1:17" s="400" customFormat="1">
      <c r="A46" s="1"/>
      <c r="B46" s="50" t="s">
        <v>549</v>
      </c>
      <c r="C46" s="45"/>
      <c r="D46" s="57" t="s">
        <v>625</v>
      </c>
      <c r="E46" s="51" t="s">
        <v>626</v>
      </c>
      <c r="F46" s="71" t="s">
        <v>627</v>
      </c>
      <c r="G46" s="39"/>
      <c r="H46" s="50"/>
      <c r="I46" s="554"/>
      <c r="J46" s="57" t="s">
        <v>625</v>
      </c>
      <c r="K46" s="51" t="s">
        <v>626</v>
      </c>
      <c r="L46" s="71" t="s">
        <v>627</v>
      </c>
      <c r="M46" s="1"/>
      <c r="N46" s="1"/>
      <c r="O46" s="1"/>
      <c r="P46" s="1"/>
    </row>
    <row r="47" spans="1:17">
      <c r="B47" s="126"/>
      <c r="C47" s="45">
        <v>2</v>
      </c>
      <c r="D47" s="70" t="s">
        <v>552</v>
      </c>
      <c r="E47" s="51" t="s">
        <v>553</v>
      </c>
      <c r="F47" s="48">
        <v>16</v>
      </c>
      <c r="G47" s="39"/>
      <c r="H47" s="50"/>
      <c r="I47" s="559">
        <v>2</v>
      </c>
      <c r="J47" s="57" t="s">
        <v>552</v>
      </c>
      <c r="K47" s="51" t="s">
        <v>553</v>
      </c>
      <c r="L47" s="118" t="s">
        <v>554</v>
      </c>
      <c r="M47" s="1"/>
      <c r="N47" s="1"/>
      <c r="O47" s="1"/>
      <c r="P47" s="1"/>
      <c r="Q47" s="1"/>
    </row>
    <row r="48" spans="1:17" s="425" customFormat="1">
      <c r="A48" s="1"/>
      <c r="B48" s="47"/>
      <c r="C48" s="45">
        <v>2</v>
      </c>
      <c r="D48" s="70" t="s">
        <v>642</v>
      </c>
      <c r="E48" s="51" t="s">
        <v>643</v>
      </c>
      <c r="F48" s="410" t="s">
        <v>645</v>
      </c>
      <c r="G48" s="39"/>
      <c r="H48" s="50"/>
      <c r="I48" s="559">
        <v>2</v>
      </c>
      <c r="J48" s="70" t="s">
        <v>642</v>
      </c>
      <c r="K48" s="51" t="s">
        <v>643</v>
      </c>
      <c r="L48" s="118" t="s">
        <v>646</v>
      </c>
      <c r="M48" s="1"/>
      <c r="N48" s="1"/>
      <c r="O48" s="1"/>
      <c r="P48" s="1"/>
      <c r="Q48" s="1"/>
    </row>
    <row r="49" spans="1:17" ht="15" customHeight="1">
      <c r="A49" s="1"/>
      <c r="B49" s="47"/>
      <c r="C49" s="45">
        <v>2</v>
      </c>
      <c r="D49" s="70" t="s">
        <v>565</v>
      </c>
      <c r="E49" s="45" t="s">
        <v>566</v>
      </c>
      <c r="F49" s="410" t="s">
        <v>617</v>
      </c>
      <c r="G49" s="39"/>
      <c r="H49" s="47"/>
      <c r="I49" s="559">
        <v>2</v>
      </c>
      <c r="J49" s="70" t="s">
        <v>565</v>
      </c>
      <c r="K49" s="45" t="s">
        <v>566</v>
      </c>
      <c r="L49" s="118" t="s">
        <v>618</v>
      </c>
      <c r="M49" s="1"/>
      <c r="N49" s="1"/>
      <c r="O49" s="1"/>
      <c r="P49" s="1"/>
      <c r="Q49" s="1"/>
    </row>
    <row r="50" spans="1:17" s="400" customFormat="1" ht="30">
      <c r="A50" s="1"/>
      <c r="B50" s="47"/>
      <c r="C50" s="563">
        <v>2</v>
      </c>
      <c r="D50" s="57" t="s">
        <v>616</v>
      </c>
      <c r="F50" s="410" t="s">
        <v>567</v>
      </c>
      <c r="G50" s="39"/>
      <c r="H50" s="50"/>
      <c r="I50" s="559">
        <v>2</v>
      </c>
      <c r="J50" s="57" t="s">
        <v>616</v>
      </c>
      <c r="K50" s="430" t="s">
        <v>566</v>
      </c>
      <c r="L50" s="410" t="s">
        <v>620</v>
      </c>
      <c r="M50" s="1"/>
      <c r="N50" s="1"/>
      <c r="O50" s="1"/>
      <c r="P50" s="1"/>
      <c r="Q50" s="1"/>
    </row>
    <row r="51" spans="1:17" ht="45">
      <c r="A51" s="1"/>
      <c r="B51" s="47" t="s">
        <v>1427</v>
      </c>
      <c r="C51" s="11">
        <v>2</v>
      </c>
      <c r="D51" s="432" t="s">
        <v>1427</v>
      </c>
      <c r="E51" s="45" t="s">
        <v>580</v>
      </c>
      <c r="F51" s="71" t="s">
        <v>581</v>
      </c>
      <c r="G51" s="39"/>
      <c r="H51" s="47"/>
      <c r="I51" s="560">
        <v>2</v>
      </c>
      <c r="J51" s="432" t="s">
        <v>1427</v>
      </c>
      <c r="K51" s="45" t="s">
        <v>580</v>
      </c>
      <c r="L51" s="71" t="s">
        <v>582</v>
      </c>
      <c r="M51" s="1"/>
      <c r="N51" s="1"/>
      <c r="O51" s="1"/>
      <c r="P51" s="1"/>
    </row>
    <row r="52" spans="1:17">
      <c r="A52" s="1"/>
      <c r="B52" s="47"/>
      <c r="C52" s="45"/>
      <c r="D52" s="57" t="s">
        <v>571</v>
      </c>
      <c r="E52" s="45" t="s">
        <v>584</v>
      </c>
      <c r="F52" s="71" t="s">
        <v>572</v>
      </c>
      <c r="G52" s="39"/>
      <c r="H52" s="47"/>
      <c r="I52" s="45"/>
      <c r="J52" s="57" t="s">
        <v>571</v>
      </c>
      <c r="K52" s="45" t="s">
        <v>584</v>
      </c>
      <c r="L52" s="71" t="s">
        <v>573</v>
      </c>
      <c r="M52" s="1"/>
      <c r="N52" s="1"/>
      <c r="O52" s="1"/>
      <c r="P52" s="1"/>
      <c r="Q52" s="1"/>
    </row>
    <row r="53" spans="1:17" s="865" customFormat="1">
      <c r="A53" s="1"/>
      <c r="B53" s="47"/>
      <c r="C53" s="477" t="s">
        <v>938</v>
      </c>
      <c r="D53" s="413" t="s">
        <v>1497</v>
      </c>
      <c r="E53" s="430"/>
      <c r="F53" s="71" t="s">
        <v>1498</v>
      </c>
      <c r="G53" s="39"/>
      <c r="H53" s="47"/>
      <c r="I53" s="477" t="s">
        <v>938</v>
      </c>
      <c r="J53" s="413" t="s">
        <v>1497</v>
      </c>
      <c r="K53" s="430"/>
      <c r="L53" s="71" t="s">
        <v>1498</v>
      </c>
      <c r="M53" s="1"/>
      <c r="N53" s="1"/>
      <c r="O53" s="1"/>
      <c r="P53" s="1"/>
      <c r="Q53" s="1"/>
    </row>
    <row r="54" spans="1:17" ht="17.25" customHeight="1">
      <c r="A54" s="1"/>
      <c r="B54" s="504"/>
      <c r="C54" s="45">
        <v>2</v>
      </c>
      <c r="D54" s="413" t="s">
        <v>652</v>
      </c>
      <c r="E54" s="430" t="s">
        <v>644</v>
      </c>
      <c r="F54" s="71" t="s">
        <v>578</v>
      </c>
      <c r="G54" s="39"/>
      <c r="H54" s="47"/>
      <c r="I54" s="45">
        <v>2</v>
      </c>
      <c r="J54" s="432" t="s">
        <v>652</v>
      </c>
      <c r="K54" s="430" t="s">
        <v>644</v>
      </c>
      <c r="L54" s="71" t="s">
        <v>577</v>
      </c>
      <c r="M54" s="1"/>
      <c r="N54" s="1"/>
      <c r="O54" s="1"/>
      <c r="P54" s="1"/>
      <c r="Q54" s="1"/>
    </row>
    <row r="55" spans="1:17" s="494" customFormat="1" ht="17.25" customHeight="1">
      <c r="A55" s="1"/>
      <c r="B55" s="47"/>
      <c r="C55" s="477" t="s">
        <v>938</v>
      </c>
      <c r="D55" s="413" t="s">
        <v>940</v>
      </c>
      <c r="E55" s="430"/>
      <c r="F55" s="71" t="s">
        <v>959</v>
      </c>
      <c r="G55" s="39"/>
      <c r="H55" s="47"/>
      <c r="I55" s="477" t="s">
        <v>938</v>
      </c>
      <c r="J55" s="413" t="s">
        <v>940</v>
      </c>
      <c r="K55" s="430"/>
      <c r="L55" s="71" t="s">
        <v>960</v>
      </c>
      <c r="M55" s="1"/>
      <c r="N55" s="1"/>
      <c r="O55" s="1"/>
      <c r="P55" s="1"/>
      <c r="Q55" s="1"/>
    </row>
    <row r="56" spans="1:17" s="494" customFormat="1" ht="17.25" customHeight="1">
      <c r="A56" s="1"/>
      <c r="B56" s="47"/>
      <c r="C56" s="477"/>
      <c r="D56" s="413" t="s">
        <v>1061</v>
      </c>
      <c r="E56" s="430"/>
      <c r="F56" s="71"/>
      <c r="G56" s="39"/>
      <c r="H56" s="47"/>
      <c r="I56" s="477"/>
      <c r="J56" s="413" t="s">
        <v>1061</v>
      </c>
      <c r="K56" s="430"/>
      <c r="L56" s="71"/>
      <c r="M56" s="1"/>
      <c r="N56" s="1"/>
      <c r="O56" s="1"/>
      <c r="P56" s="1"/>
      <c r="Q56" s="1"/>
    </row>
    <row r="57" spans="1:17" s="723" customFormat="1" ht="17.25" customHeight="1">
      <c r="A57" s="1"/>
      <c r="B57" s="47"/>
      <c r="C57" s="477"/>
      <c r="D57" s="413" t="s">
        <v>1273</v>
      </c>
      <c r="E57" s="430" t="s">
        <v>1475</v>
      </c>
      <c r="F57" s="71" t="s">
        <v>1274</v>
      </c>
      <c r="G57" s="39"/>
      <c r="H57" s="47"/>
      <c r="I57" s="477"/>
      <c r="J57" s="413" t="s">
        <v>1273</v>
      </c>
      <c r="K57" s="430" t="s">
        <v>1476</v>
      </c>
      <c r="L57" s="71" t="s">
        <v>1274</v>
      </c>
      <c r="M57" s="1"/>
      <c r="N57" s="1"/>
      <c r="O57" s="1"/>
      <c r="P57" s="1"/>
      <c r="Q57" s="1"/>
    </row>
    <row r="58" spans="1:17" ht="15" customHeight="1">
      <c r="A58" s="1"/>
      <c r="B58" s="504"/>
      <c r="C58" s="477" t="s">
        <v>938</v>
      </c>
      <c r="D58" s="57" t="s">
        <v>583</v>
      </c>
      <c r="E58" s="45" t="s">
        <v>1477</v>
      </c>
      <c r="F58" s="71" t="s">
        <v>585</v>
      </c>
      <c r="G58" s="39"/>
      <c r="H58" s="47"/>
      <c r="I58" s="45">
        <v>2</v>
      </c>
      <c r="J58" s="70" t="s">
        <v>583</v>
      </c>
      <c r="K58" s="45" t="s">
        <v>1477</v>
      </c>
      <c r="L58" s="71" t="s">
        <v>585</v>
      </c>
      <c r="M58" s="1"/>
      <c r="N58" s="1"/>
      <c r="O58" s="1"/>
      <c r="P58" s="1"/>
    </row>
    <row r="59" spans="1:17" ht="12" customHeight="1">
      <c r="A59" s="1"/>
      <c r="B59" s="504"/>
      <c r="C59" s="477" t="s">
        <v>938</v>
      </c>
      <c r="D59" s="432" t="s">
        <v>1479</v>
      </c>
      <c r="E59" s="45" t="s">
        <v>550</v>
      </c>
      <c r="F59" s="48">
        <v>15</v>
      </c>
      <c r="G59" s="39"/>
      <c r="H59" s="47"/>
      <c r="I59" s="45"/>
      <c r="J59" s="53" t="s">
        <v>1479</v>
      </c>
      <c r="K59" s="45" t="s">
        <v>550</v>
      </c>
      <c r="L59" s="48"/>
      <c r="M59" s="1"/>
      <c r="N59" s="1"/>
      <c r="O59" s="1"/>
      <c r="P59" s="1"/>
      <c r="Q59" s="1"/>
    </row>
    <row r="60" spans="1:17" s="400" customFormat="1" ht="12.75" customHeight="1">
      <c r="A60" s="1"/>
      <c r="B60" s="504"/>
      <c r="C60" s="551"/>
      <c r="D60" s="57" t="s">
        <v>1480</v>
      </c>
      <c r="E60" s="45" t="s">
        <v>1481</v>
      </c>
      <c r="F60" s="71" t="s">
        <v>1482</v>
      </c>
      <c r="G60" s="39"/>
      <c r="H60" s="47"/>
      <c r="I60" s="45"/>
      <c r="J60" s="57" t="s">
        <v>1480</v>
      </c>
      <c r="K60" s="45" t="s">
        <v>1481</v>
      </c>
      <c r="L60" s="71" t="s">
        <v>1482</v>
      </c>
      <c r="M60" s="1"/>
      <c r="N60" s="1"/>
      <c r="O60" s="1"/>
      <c r="P60" s="1"/>
    </row>
    <row r="61" spans="1:17" ht="18" customHeight="1">
      <c r="A61" s="1"/>
      <c r="B61" s="504"/>
      <c r="C61" s="551"/>
      <c r="D61" s="57" t="s">
        <v>513</v>
      </c>
      <c r="E61" s="51"/>
      <c r="F61" s="48">
        <v>17</v>
      </c>
      <c r="G61" s="39"/>
      <c r="H61" s="47"/>
      <c r="I61" s="45"/>
      <c r="J61" s="57" t="s">
        <v>514</v>
      </c>
      <c r="K61" s="51"/>
      <c r="L61" s="48">
        <v>17</v>
      </c>
      <c r="M61" s="1"/>
      <c r="N61" s="1"/>
      <c r="O61" s="1"/>
      <c r="P61" s="1"/>
      <c r="Q61" s="1"/>
    </row>
    <row r="62" spans="1:17" ht="30">
      <c r="A62" s="1"/>
      <c r="B62" s="504"/>
      <c r="C62" s="579">
        <v>1</v>
      </c>
      <c r="D62" s="57" t="s">
        <v>586</v>
      </c>
      <c r="E62" s="51"/>
      <c r="F62" s="409">
        <v>18</v>
      </c>
      <c r="G62" s="39"/>
      <c r="H62" s="47"/>
      <c r="I62" s="579">
        <v>1</v>
      </c>
      <c r="J62" s="57" t="s">
        <v>586</v>
      </c>
      <c r="K62" s="51"/>
      <c r="L62" s="118">
        <v>18</v>
      </c>
      <c r="M62" s="1"/>
      <c r="N62" s="1"/>
      <c r="O62" s="1"/>
      <c r="P62" s="1"/>
      <c r="Q62" s="1"/>
    </row>
    <row r="63" spans="1:17">
      <c r="A63" s="1"/>
      <c r="B63" s="504"/>
      <c r="C63" s="11">
        <v>2</v>
      </c>
      <c r="D63" s="53" t="s">
        <v>1529</v>
      </c>
      <c r="E63" s="45"/>
      <c r="F63" s="71" t="s">
        <v>269</v>
      </c>
      <c r="G63" s="39"/>
      <c r="H63" s="47"/>
      <c r="I63" s="11">
        <v>2</v>
      </c>
      <c r="J63" s="53" t="s">
        <v>1529</v>
      </c>
      <c r="K63" s="45" t="s">
        <v>1484</v>
      </c>
      <c r="L63" s="71" t="s">
        <v>269</v>
      </c>
      <c r="M63" s="1"/>
      <c r="N63" s="1"/>
      <c r="O63" s="1"/>
      <c r="P63" s="1"/>
      <c r="Q63" s="1"/>
    </row>
    <row r="64" spans="1:17" s="865" customFormat="1">
      <c r="A64" s="1"/>
      <c r="B64" s="504"/>
      <c r="C64" s="11">
        <v>2</v>
      </c>
      <c r="D64" s="432" t="s">
        <v>1528</v>
      </c>
      <c r="E64" s="45"/>
      <c r="F64" s="71" t="s">
        <v>1530</v>
      </c>
      <c r="G64" s="39"/>
      <c r="H64" s="504"/>
      <c r="I64" s="11">
        <v>2</v>
      </c>
      <c r="J64" s="432" t="s">
        <v>1528</v>
      </c>
      <c r="K64" s="45"/>
      <c r="L64" s="71" t="s">
        <v>1530</v>
      </c>
      <c r="M64" s="1"/>
      <c r="N64" s="1"/>
      <c r="O64" s="1"/>
      <c r="P64" s="1"/>
      <c r="Q64" s="1"/>
    </row>
    <row r="65" spans="1:17" s="494" customFormat="1">
      <c r="A65" s="1"/>
      <c r="B65" s="504"/>
      <c r="C65" s="11">
        <v>2</v>
      </c>
      <c r="D65" s="57" t="s">
        <v>1074</v>
      </c>
      <c r="E65" s="45"/>
      <c r="F65" s="71" t="s">
        <v>1280</v>
      </c>
      <c r="G65" s="39"/>
      <c r="H65" s="47"/>
      <c r="I65" s="11"/>
      <c r="J65" s="57" t="s">
        <v>1074</v>
      </c>
      <c r="K65" s="45"/>
      <c r="L65" s="71" t="s">
        <v>1280</v>
      </c>
      <c r="M65" s="1"/>
      <c r="N65" s="1"/>
      <c r="O65" s="1"/>
      <c r="P65" s="1"/>
      <c r="Q65" s="1"/>
    </row>
    <row r="66" spans="1:17">
      <c r="A66" s="1"/>
      <c r="B66" s="504"/>
      <c r="C66" s="11"/>
      <c r="D66" s="70" t="s">
        <v>528</v>
      </c>
      <c r="E66" s="51" t="s">
        <v>172</v>
      </c>
      <c r="F66" s="48">
        <v>31</v>
      </c>
      <c r="G66" s="39"/>
      <c r="H66" s="35"/>
      <c r="I66" s="11"/>
      <c r="J66" s="70" t="s">
        <v>528</v>
      </c>
      <c r="K66" s="51" t="s">
        <v>172</v>
      </c>
      <c r="L66" s="118" t="s">
        <v>158</v>
      </c>
      <c r="M66" s="1"/>
      <c r="N66" s="1"/>
      <c r="O66" s="1"/>
      <c r="P66" s="1"/>
      <c r="Q66" s="1"/>
    </row>
    <row r="67" spans="1:17" s="400" customFormat="1">
      <c r="A67" s="1"/>
      <c r="B67" s="504"/>
      <c r="C67" s="555"/>
      <c r="D67" s="70" t="s">
        <v>208</v>
      </c>
      <c r="E67" s="51" t="s">
        <v>601</v>
      </c>
      <c r="F67" s="118" t="s">
        <v>614</v>
      </c>
      <c r="G67" s="39"/>
      <c r="H67" s="35"/>
      <c r="I67" s="11"/>
      <c r="J67" s="70" t="s">
        <v>208</v>
      </c>
      <c r="K67" s="51" t="s">
        <v>601</v>
      </c>
      <c r="L67" s="118" t="s">
        <v>614</v>
      </c>
      <c r="M67" s="1"/>
      <c r="N67" s="1"/>
      <c r="O67" s="1"/>
      <c r="P67" s="1"/>
      <c r="Q67" s="1"/>
    </row>
    <row r="68" spans="1:17" s="494" customFormat="1">
      <c r="A68" s="1"/>
      <c r="B68" s="504"/>
      <c r="C68" s="45">
        <v>2</v>
      </c>
      <c r="D68" s="70" t="s">
        <v>966</v>
      </c>
      <c r="E68" s="51" t="s">
        <v>172</v>
      </c>
      <c r="F68" s="118" t="s">
        <v>967</v>
      </c>
      <c r="G68" s="39"/>
      <c r="H68" s="35"/>
      <c r="I68" s="11">
        <v>2</v>
      </c>
      <c r="J68" s="70" t="s">
        <v>966</v>
      </c>
      <c r="K68" s="51"/>
      <c r="L68" s="48"/>
      <c r="M68" s="1"/>
      <c r="N68" s="1"/>
      <c r="O68" s="1"/>
      <c r="P68" s="1"/>
      <c r="Q68" s="1"/>
    </row>
    <row r="69" spans="1:17">
      <c r="A69" s="1"/>
      <c r="B69" s="504"/>
      <c r="C69" s="45">
        <v>2</v>
      </c>
      <c r="D69" s="57" t="s">
        <v>579</v>
      </c>
      <c r="E69" s="51" t="s">
        <v>1487</v>
      </c>
      <c r="F69" s="48">
        <v>32</v>
      </c>
      <c r="G69" s="39"/>
      <c r="H69" s="47"/>
      <c r="I69" s="45">
        <v>2</v>
      </c>
      <c r="J69" s="57" t="s">
        <v>579</v>
      </c>
      <c r="K69" s="51" t="s">
        <v>1487</v>
      </c>
      <c r="L69" s="48">
        <v>32</v>
      </c>
      <c r="M69" s="1"/>
      <c r="N69" s="1"/>
      <c r="O69" s="1"/>
      <c r="P69" s="1"/>
      <c r="Q69" s="1"/>
    </row>
    <row r="70" spans="1:17">
      <c r="A70" s="1"/>
      <c r="B70" s="504"/>
      <c r="C70" s="561" t="s">
        <v>938</v>
      </c>
      <c r="D70" s="57" t="s">
        <v>102</v>
      </c>
      <c r="E70" s="51" t="s">
        <v>172</v>
      </c>
      <c r="F70" s="48">
        <v>23</v>
      </c>
      <c r="G70" s="39"/>
      <c r="H70" s="35"/>
      <c r="I70" s="561" t="s">
        <v>938</v>
      </c>
      <c r="J70" s="57" t="s">
        <v>102</v>
      </c>
      <c r="K70" s="51" t="s">
        <v>172</v>
      </c>
      <c r="L70" s="118" t="s">
        <v>156</v>
      </c>
      <c r="M70" s="1"/>
      <c r="N70" s="1"/>
      <c r="O70" s="1"/>
      <c r="P70" s="1"/>
      <c r="Q70" s="1"/>
    </row>
    <row r="71" spans="1:17">
      <c r="A71" s="1"/>
      <c r="B71" s="35"/>
      <c r="C71" s="561" t="s">
        <v>938</v>
      </c>
      <c r="D71" s="57" t="s">
        <v>104</v>
      </c>
      <c r="E71" s="51" t="s">
        <v>172</v>
      </c>
      <c r="F71" s="48">
        <v>24</v>
      </c>
      <c r="G71" s="39"/>
      <c r="H71" s="35"/>
      <c r="I71" s="561" t="s">
        <v>938</v>
      </c>
      <c r="J71" s="57" t="s">
        <v>104</v>
      </c>
      <c r="K71" s="51" t="s">
        <v>172</v>
      </c>
      <c r="L71" s="118" t="s">
        <v>157</v>
      </c>
      <c r="M71" s="1"/>
      <c r="N71" s="1"/>
      <c r="O71" s="1"/>
      <c r="P71" s="1"/>
      <c r="Q71" s="1"/>
    </row>
    <row r="72" spans="1:17" s="400" customFormat="1">
      <c r="A72" s="1"/>
      <c r="B72" s="411"/>
      <c r="C72" s="561">
        <v>2</v>
      </c>
      <c r="D72" s="57" t="s">
        <v>603</v>
      </c>
      <c r="E72" s="51" t="s">
        <v>601</v>
      </c>
      <c r="F72" s="71" t="s">
        <v>604</v>
      </c>
      <c r="G72" s="39"/>
      <c r="H72" s="50"/>
      <c r="I72" s="561">
        <v>2</v>
      </c>
      <c r="J72" s="57" t="s">
        <v>603</v>
      </c>
      <c r="K72" s="51" t="s">
        <v>601</v>
      </c>
      <c r="L72" s="71" t="s">
        <v>604</v>
      </c>
      <c r="M72" s="1"/>
      <c r="N72" s="1"/>
      <c r="O72" s="1"/>
      <c r="P72" s="1"/>
      <c r="Q72" s="1"/>
    </row>
    <row r="73" spans="1:17">
      <c r="A73" s="1"/>
      <c r="B73" s="35"/>
      <c r="C73" s="11"/>
      <c r="D73" s="57" t="s">
        <v>182</v>
      </c>
      <c r="E73" s="51" t="s">
        <v>172</v>
      </c>
      <c r="F73" s="71" t="s">
        <v>606</v>
      </c>
      <c r="G73" s="39"/>
      <c r="H73" s="35"/>
      <c r="I73" s="11"/>
      <c r="J73" s="57" t="s">
        <v>182</v>
      </c>
      <c r="K73" s="51"/>
      <c r="L73" s="71" t="s">
        <v>184</v>
      </c>
      <c r="M73" s="1"/>
      <c r="N73" s="1"/>
      <c r="O73" s="1"/>
      <c r="P73" s="1"/>
      <c r="Q73" s="1"/>
    </row>
    <row r="74" spans="1:17" s="400" customFormat="1">
      <c r="A74" s="1"/>
      <c r="B74" s="411"/>
      <c r="C74" s="555"/>
      <c r="D74" s="57" t="s">
        <v>605</v>
      </c>
      <c r="E74" s="51" t="s">
        <v>601</v>
      </c>
      <c r="F74" s="71" t="s">
        <v>608</v>
      </c>
      <c r="G74" s="39"/>
      <c r="H74" s="47"/>
      <c r="I74" s="45"/>
      <c r="J74" s="57"/>
      <c r="K74" s="51"/>
      <c r="L74" s="71"/>
      <c r="M74" s="1"/>
      <c r="N74" s="1"/>
      <c r="O74" s="1"/>
      <c r="P74" s="1"/>
      <c r="Q74" s="1"/>
    </row>
    <row r="75" spans="1:17" s="400" customFormat="1">
      <c r="A75" s="1"/>
      <c r="B75" s="411"/>
      <c r="C75" s="555"/>
      <c r="D75" s="57" t="s">
        <v>607</v>
      </c>
      <c r="E75" s="51" t="s">
        <v>601</v>
      </c>
      <c r="F75" s="71" t="s">
        <v>609</v>
      </c>
      <c r="G75" s="39"/>
      <c r="H75" s="47"/>
      <c r="I75" s="45"/>
      <c r="J75" s="57"/>
      <c r="K75" s="51"/>
      <c r="L75" s="71"/>
      <c r="M75" s="1"/>
      <c r="N75" s="1"/>
      <c r="O75" s="1"/>
      <c r="P75" s="1"/>
      <c r="Q75" s="1"/>
    </row>
    <row r="76" spans="1:17">
      <c r="A76" s="1"/>
      <c r="B76" s="584"/>
      <c r="C76" s="525"/>
      <c r="D76" s="113" t="s">
        <v>183</v>
      </c>
      <c r="E76" s="116" t="s">
        <v>172</v>
      </c>
      <c r="F76" s="117" t="s">
        <v>529</v>
      </c>
      <c r="G76" s="39"/>
      <c r="H76" s="584"/>
      <c r="I76" s="525"/>
      <c r="J76" s="113" t="s">
        <v>183</v>
      </c>
      <c r="K76" s="116"/>
      <c r="L76" s="117" t="s">
        <v>185</v>
      </c>
      <c r="M76" s="1"/>
      <c r="N76" s="1"/>
      <c r="O76" s="1"/>
      <c r="P76" s="1"/>
      <c r="Q76" s="1"/>
    </row>
    <row r="77" spans="1:17" s="400" customFormat="1">
      <c r="A77" s="1"/>
      <c r="B77" s="45"/>
      <c r="C77" s="45"/>
      <c r="D77" s="57"/>
      <c r="E77" s="51"/>
      <c r="F77" s="71"/>
      <c r="G77" s="39"/>
      <c r="H77" s="45"/>
      <c r="I77" s="45"/>
      <c r="J77" s="57"/>
      <c r="K77" s="51"/>
      <c r="L77" s="71"/>
      <c r="M77" s="1"/>
      <c r="N77" s="1"/>
      <c r="O77" s="1"/>
      <c r="P77" s="1"/>
      <c r="Q77" s="1"/>
    </row>
    <row r="78" spans="1:17">
      <c r="A78" s="1"/>
      <c r="B78" s="573" t="s">
        <v>270</v>
      </c>
      <c r="C78" s="667"/>
      <c r="D78" s="349" t="s">
        <v>293</v>
      </c>
      <c r="E78" s="359" t="s">
        <v>172</v>
      </c>
      <c r="F78" s="360" t="s">
        <v>294</v>
      </c>
      <c r="G78" s="39"/>
      <c r="H78" s="573" t="s">
        <v>270</v>
      </c>
      <c r="I78" s="667"/>
      <c r="J78" s="349" t="s">
        <v>293</v>
      </c>
      <c r="K78" s="348"/>
      <c r="L78" s="360" t="s">
        <v>295</v>
      </c>
      <c r="M78" s="1"/>
      <c r="N78" s="1"/>
      <c r="O78" s="1"/>
      <c r="P78" s="1"/>
      <c r="Q78" s="1"/>
    </row>
    <row r="79" spans="1:17">
      <c r="A79" s="1"/>
      <c r="B79" s="35"/>
      <c r="C79" s="11"/>
      <c r="D79" s="57" t="s">
        <v>271</v>
      </c>
      <c r="E79" s="51" t="s">
        <v>172</v>
      </c>
      <c r="F79" s="52" t="s">
        <v>274</v>
      </c>
      <c r="G79" s="39"/>
      <c r="H79" s="35"/>
      <c r="I79" s="11"/>
      <c r="J79" s="57" t="s">
        <v>271</v>
      </c>
      <c r="K79" s="45"/>
      <c r="L79" s="52" t="s">
        <v>288</v>
      </c>
      <c r="M79" s="1"/>
      <c r="N79" s="53"/>
      <c r="O79" s="1"/>
      <c r="P79" s="1"/>
      <c r="Q79" s="1"/>
    </row>
    <row r="80" spans="1:17">
      <c r="A80" s="1"/>
      <c r="B80" s="35"/>
      <c r="C80" s="11"/>
      <c r="D80" s="70" t="s">
        <v>510</v>
      </c>
      <c r="E80" s="51" t="s">
        <v>172</v>
      </c>
      <c r="F80" s="52" t="s">
        <v>275</v>
      </c>
      <c r="G80" s="39"/>
      <c r="H80" s="35"/>
      <c r="I80" s="1"/>
      <c r="J80" s="70" t="s">
        <v>272</v>
      </c>
      <c r="K80" s="45"/>
      <c r="L80" s="52" t="s">
        <v>289</v>
      </c>
      <c r="M80" s="1"/>
      <c r="N80" s="1"/>
      <c r="O80" s="1"/>
      <c r="P80" s="1"/>
      <c r="Q80" s="1"/>
    </row>
    <row r="81" spans="1:17">
      <c r="A81" s="1"/>
      <c r="B81" s="35"/>
      <c r="C81" s="11"/>
      <c r="D81" s="57" t="s">
        <v>273</v>
      </c>
      <c r="E81" s="51" t="s">
        <v>172</v>
      </c>
      <c r="F81" s="71" t="s">
        <v>276</v>
      </c>
      <c r="G81" s="39"/>
      <c r="H81" s="35"/>
      <c r="I81" s="1"/>
      <c r="J81" s="57" t="s">
        <v>273</v>
      </c>
      <c r="K81" s="45"/>
      <c r="L81" s="71" t="s">
        <v>290</v>
      </c>
      <c r="M81" s="1"/>
      <c r="N81" s="1"/>
      <c r="O81" s="1"/>
      <c r="P81" s="1"/>
      <c r="Q81" s="1"/>
    </row>
    <row r="82" spans="1:17">
      <c r="A82" s="1"/>
      <c r="B82" s="35"/>
      <c r="C82" s="11"/>
      <c r="D82" s="57" t="s">
        <v>278</v>
      </c>
      <c r="E82" s="51" t="s">
        <v>172</v>
      </c>
      <c r="F82" s="71" t="s">
        <v>277</v>
      </c>
      <c r="G82" s="39"/>
      <c r="H82" s="35"/>
      <c r="I82" s="1"/>
      <c r="J82" s="53" t="s">
        <v>278</v>
      </c>
      <c r="L82" s="71" t="s">
        <v>291</v>
      </c>
      <c r="M82" s="1"/>
      <c r="N82" s="1"/>
      <c r="O82" s="1"/>
      <c r="P82" s="1"/>
      <c r="Q82" s="1"/>
    </row>
    <row r="83" spans="1:17" s="494" customFormat="1">
      <c r="A83" s="1"/>
      <c r="B83" s="35"/>
      <c r="C83" s="11"/>
      <c r="D83" s="57" t="s">
        <v>1023</v>
      </c>
      <c r="E83" s="51" t="s">
        <v>172</v>
      </c>
      <c r="F83" s="71" t="s">
        <v>1024</v>
      </c>
      <c r="G83" s="39"/>
      <c r="H83" s="35"/>
      <c r="I83" s="1"/>
      <c r="J83" s="57" t="s">
        <v>1023</v>
      </c>
      <c r="K83" s="45"/>
      <c r="L83" s="71" t="s">
        <v>1101</v>
      </c>
      <c r="M83" s="1"/>
      <c r="N83" s="1"/>
      <c r="O83" s="1"/>
      <c r="P83" s="1"/>
      <c r="Q83" s="1"/>
    </row>
    <row r="84" spans="1:17" s="494" customFormat="1">
      <c r="A84" s="1"/>
      <c r="B84" s="35"/>
      <c r="C84" s="11"/>
      <c r="D84" s="57" t="s">
        <v>1040</v>
      </c>
      <c r="E84" s="51" t="s">
        <v>172</v>
      </c>
      <c r="F84" s="71" t="s">
        <v>1041</v>
      </c>
      <c r="G84" s="39"/>
      <c r="H84" s="35"/>
      <c r="I84" s="1"/>
      <c r="J84" s="432" t="s">
        <v>1150</v>
      </c>
      <c r="K84" s="45"/>
      <c r="L84" s="71" t="s">
        <v>1054</v>
      </c>
      <c r="M84" s="1"/>
      <c r="N84" s="1"/>
      <c r="O84" s="1"/>
      <c r="P84" s="1"/>
      <c r="Q84" s="1"/>
    </row>
    <row r="85" spans="1:17" s="400" customFormat="1">
      <c r="A85" s="1"/>
      <c r="B85" s="417"/>
      <c r="C85" s="556"/>
      <c r="D85" s="113" t="s">
        <v>630</v>
      </c>
      <c r="E85" s="116" t="s">
        <v>601</v>
      </c>
      <c r="F85" s="117" t="s">
        <v>615</v>
      </c>
      <c r="G85" s="39"/>
      <c r="H85" s="417"/>
      <c r="I85" s="525"/>
      <c r="J85" s="113"/>
      <c r="K85" s="116"/>
      <c r="L85" s="117"/>
      <c r="M85" s="1"/>
      <c r="N85" s="1"/>
      <c r="O85" s="1"/>
      <c r="P85" s="1"/>
      <c r="Q85" s="1"/>
    </row>
    <row r="86" spans="1:17">
      <c r="A86" s="1"/>
      <c r="B86" s="45"/>
      <c r="C86" s="45"/>
      <c r="D86" s="57"/>
      <c r="E86" s="45"/>
      <c r="F86" s="45"/>
      <c r="G86" s="39"/>
      <c r="H86" s="45"/>
      <c r="I86" s="45"/>
      <c r="J86" s="57"/>
      <c r="K86" s="45"/>
      <c r="L86" s="45"/>
      <c r="M86" s="1"/>
      <c r="N86" s="1"/>
      <c r="O86" s="1"/>
      <c r="P86" s="1"/>
      <c r="Q86" s="1"/>
    </row>
    <row r="87" spans="1:17">
      <c r="A87" s="1"/>
      <c r="B87" s="573" t="s">
        <v>95</v>
      </c>
      <c r="C87" s="592" t="s">
        <v>938</v>
      </c>
      <c r="D87" s="349" t="s">
        <v>103</v>
      </c>
      <c r="E87" s="359" t="s">
        <v>172</v>
      </c>
      <c r="F87" s="350">
        <v>33</v>
      </c>
      <c r="G87" s="39"/>
      <c r="H87" s="589" t="s">
        <v>95</v>
      </c>
      <c r="I87" s="590">
        <v>2</v>
      </c>
      <c r="J87" s="591" t="s">
        <v>103</v>
      </c>
      <c r="K87" s="359"/>
      <c r="L87" s="360" t="s">
        <v>937</v>
      </c>
      <c r="M87" s="1"/>
      <c r="N87" s="1"/>
      <c r="O87" s="1"/>
      <c r="P87" s="1"/>
      <c r="Q87" s="1"/>
    </row>
    <row r="88" spans="1:17" s="400" customFormat="1">
      <c r="A88" s="1"/>
      <c r="B88" s="411"/>
      <c r="C88" s="45">
        <v>2</v>
      </c>
      <c r="D88" s="57" t="s">
        <v>103</v>
      </c>
      <c r="E88" s="51" t="s">
        <v>1493</v>
      </c>
      <c r="F88" s="71" t="s">
        <v>593</v>
      </c>
      <c r="G88" s="39"/>
      <c r="H88" s="411"/>
      <c r="I88" s="45">
        <v>2</v>
      </c>
      <c r="J88" s="57" t="s">
        <v>103</v>
      </c>
      <c r="K88" s="51" t="s">
        <v>1493</v>
      </c>
      <c r="L88" s="71" t="s">
        <v>593</v>
      </c>
      <c r="M88" s="1"/>
      <c r="N88" s="1"/>
      <c r="O88" s="1"/>
      <c r="P88" s="1"/>
      <c r="Q88" s="1"/>
    </row>
    <row r="89" spans="1:17">
      <c r="A89" s="1"/>
      <c r="B89" s="35"/>
      <c r="C89" s="11"/>
      <c r="D89" s="70" t="s">
        <v>515</v>
      </c>
      <c r="E89" s="51" t="s">
        <v>172</v>
      </c>
      <c r="F89" s="48">
        <v>34</v>
      </c>
      <c r="G89" s="39"/>
      <c r="H89" s="47"/>
      <c r="I89" s="45"/>
      <c r="J89" s="57" t="s">
        <v>515</v>
      </c>
      <c r="K89" s="51"/>
      <c r="L89" s="52" t="s">
        <v>971</v>
      </c>
      <c r="M89" s="1"/>
      <c r="N89" s="1"/>
      <c r="O89" s="1"/>
      <c r="P89" s="1"/>
      <c r="Q89" s="1"/>
    </row>
    <row r="90" spans="1:17" s="400" customFormat="1">
      <c r="A90" s="1"/>
      <c r="B90" s="411"/>
      <c r="C90" s="555"/>
      <c r="D90" s="70" t="s">
        <v>595</v>
      </c>
      <c r="E90" s="51" t="s">
        <v>787</v>
      </c>
      <c r="F90" s="71" t="s">
        <v>596</v>
      </c>
      <c r="G90" s="39"/>
      <c r="H90" s="411"/>
      <c r="I90" s="555"/>
      <c r="J90" s="70" t="s">
        <v>595</v>
      </c>
      <c r="K90" s="51" t="s">
        <v>788</v>
      </c>
      <c r="L90" s="71" t="s">
        <v>597</v>
      </c>
      <c r="M90" s="1"/>
      <c r="N90" s="1"/>
      <c r="O90" s="1"/>
      <c r="P90" s="1"/>
      <c r="Q90" s="1"/>
    </row>
    <row r="91" spans="1:17">
      <c r="A91" s="1"/>
      <c r="B91" s="35"/>
      <c r="C91" s="11"/>
      <c r="D91" s="70" t="s">
        <v>516</v>
      </c>
      <c r="E91" s="51" t="s">
        <v>172</v>
      </c>
      <c r="F91" s="48">
        <v>35</v>
      </c>
      <c r="G91" s="39"/>
      <c r="H91" s="35"/>
      <c r="I91" s="11"/>
      <c r="J91" s="70" t="s">
        <v>516</v>
      </c>
      <c r="K91" s="51" t="s">
        <v>172</v>
      </c>
      <c r="L91" s="52" t="s">
        <v>163</v>
      </c>
      <c r="M91" s="1"/>
      <c r="N91" s="1"/>
      <c r="O91" s="1"/>
      <c r="P91" s="1"/>
      <c r="Q91" s="1"/>
    </row>
    <row r="92" spans="1:17" s="400" customFormat="1">
      <c r="A92" s="1"/>
      <c r="B92" s="411"/>
      <c r="C92" s="555"/>
      <c r="D92" s="70" t="s">
        <v>594</v>
      </c>
      <c r="E92" s="51" t="s">
        <v>787</v>
      </c>
      <c r="F92" s="71" t="s">
        <v>599</v>
      </c>
      <c r="G92" s="39"/>
      <c r="H92" s="411"/>
      <c r="I92" s="555"/>
      <c r="J92" s="70" t="s">
        <v>594</v>
      </c>
      <c r="K92" s="51" t="s">
        <v>788</v>
      </c>
      <c r="L92" s="71" t="s">
        <v>598</v>
      </c>
      <c r="M92" s="1"/>
      <c r="N92" s="1"/>
      <c r="O92" s="1"/>
      <c r="P92" s="1"/>
      <c r="Q92" s="1"/>
    </row>
    <row r="93" spans="1:17">
      <c r="A93" s="1"/>
      <c r="B93" s="35"/>
      <c r="C93" s="11"/>
      <c r="D93" s="57" t="s">
        <v>67</v>
      </c>
      <c r="E93" s="51" t="s">
        <v>172</v>
      </c>
      <c r="F93" s="48">
        <v>36</v>
      </c>
      <c r="G93" s="39"/>
      <c r="H93" s="35"/>
      <c r="I93" s="11"/>
      <c r="J93" s="57" t="s">
        <v>67</v>
      </c>
      <c r="K93" s="51" t="s">
        <v>172</v>
      </c>
      <c r="L93" s="52" t="s">
        <v>164</v>
      </c>
      <c r="M93" s="1"/>
      <c r="N93" s="1"/>
      <c r="O93" s="1"/>
      <c r="P93" s="1"/>
      <c r="Q93" s="1"/>
    </row>
    <row r="94" spans="1:17" ht="15" customHeight="1">
      <c r="A94" s="1"/>
      <c r="B94" s="47"/>
      <c r="C94" s="45"/>
      <c r="D94" s="57" t="s">
        <v>67</v>
      </c>
      <c r="E94" s="45" t="s">
        <v>905</v>
      </c>
      <c r="F94" s="48">
        <v>37</v>
      </c>
      <c r="G94" s="39"/>
      <c r="H94" s="47"/>
      <c r="I94" s="45"/>
      <c r="J94" s="57" t="s">
        <v>67</v>
      </c>
      <c r="K94" s="45" t="s">
        <v>227</v>
      </c>
      <c r="L94" s="52" t="s">
        <v>165</v>
      </c>
      <c r="M94" s="1"/>
      <c r="N94" s="1"/>
      <c r="O94" s="1"/>
      <c r="P94" s="1"/>
      <c r="Q94" s="1"/>
    </row>
    <row r="95" spans="1:17">
      <c r="A95" s="1"/>
      <c r="B95" s="35"/>
      <c r="C95" s="11"/>
      <c r="D95" s="57" t="s">
        <v>68</v>
      </c>
      <c r="E95" s="45" t="s">
        <v>172</v>
      </c>
      <c r="F95" s="48">
        <v>38</v>
      </c>
      <c r="G95" s="39"/>
      <c r="H95" s="35"/>
      <c r="I95" s="11"/>
      <c r="J95" s="57" t="s">
        <v>68</v>
      </c>
      <c r="K95" s="51" t="s">
        <v>172</v>
      </c>
      <c r="L95" s="52" t="s">
        <v>166</v>
      </c>
      <c r="M95" s="1"/>
      <c r="N95" s="1"/>
      <c r="O95" s="1"/>
      <c r="P95" s="1"/>
      <c r="Q95" s="1"/>
    </row>
    <row r="96" spans="1:17" ht="18" customHeight="1">
      <c r="A96" s="1"/>
      <c r="B96" s="47"/>
      <c r="C96" s="45"/>
      <c r="D96" s="57" t="s">
        <v>68</v>
      </c>
      <c r="E96" s="45" t="s">
        <v>905</v>
      </c>
      <c r="F96" s="48">
        <v>39</v>
      </c>
      <c r="G96" s="39"/>
      <c r="H96" s="47"/>
      <c r="I96" s="45"/>
      <c r="J96" s="57" t="s">
        <v>68</v>
      </c>
      <c r="K96" s="45" t="s">
        <v>227</v>
      </c>
      <c r="L96" s="52" t="s">
        <v>167</v>
      </c>
      <c r="M96" s="1"/>
      <c r="N96" s="1"/>
      <c r="O96" s="1"/>
      <c r="P96" s="1"/>
      <c r="Q96" s="1"/>
    </row>
    <row r="97" spans="1:17">
      <c r="A97" s="1"/>
      <c r="B97" s="47"/>
      <c r="C97" s="45"/>
      <c r="D97" s="57" t="s">
        <v>246</v>
      </c>
      <c r="E97" s="45" t="s">
        <v>227</v>
      </c>
      <c r="F97" s="71" t="s">
        <v>245</v>
      </c>
      <c r="G97" s="39"/>
      <c r="H97" s="47"/>
      <c r="I97" s="45"/>
      <c r="J97" s="57" t="s">
        <v>318</v>
      </c>
      <c r="K97" s="45" t="s">
        <v>227</v>
      </c>
      <c r="L97" s="52" t="s">
        <v>319</v>
      </c>
      <c r="M97" s="1"/>
      <c r="N97" s="1"/>
      <c r="O97" s="1"/>
      <c r="P97" s="1"/>
      <c r="Q97" s="1"/>
    </row>
    <row r="98" spans="1:17">
      <c r="A98" s="1"/>
      <c r="B98" s="35"/>
      <c r="C98" s="11"/>
      <c r="D98" s="57" t="s">
        <v>106</v>
      </c>
      <c r="E98" s="51" t="s">
        <v>172</v>
      </c>
      <c r="F98" s="48">
        <v>40</v>
      </c>
      <c r="G98" s="39"/>
      <c r="H98" s="35"/>
      <c r="I98" s="11"/>
      <c r="J98" s="57" t="s">
        <v>106</v>
      </c>
      <c r="K98" s="51" t="s">
        <v>172</v>
      </c>
      <c r="L98" s="52" t="s">
        <v>168</v>
      </c>
      <c r="M98" s="1"/>
      <c r="N98" s="1"/>
      <c r="O98" s="1"/>
      <c r="P98" s="1"/>
      <c r="Q98" s="1"/>
    </row>
    <row r="99" spans="1:17" ht="14.25" customHeight="1">
      <c r="A99" s="1"/>
      <c r="B99" s="47"/>
      <c r="C99" s="45">
        <v>1</v>
      </c>
      <c r="D99" s="57" t="s">
        <v>106</v>
      </c>
      <c r="E99" s="45" t="s">
        <v>905</v>
      </c>
      <c r="F99" s="48">
        <v>41</v>
      </c>
      <c r="G99" s="39"/>
      <c r="H99" s="47"/>
      <c r="I99" s="45"/>
      <c r="J99" s="57" t="s">
        <v>106</v>
      </c>
      <c r="K99" s="45" t="s">
        <v>110</v>
      </c>
      <c r="L99" s="52" t="s">
        <v>169</v>
      </c>
      <c r="M99" s="1"/>
      <c r="N99" s="1"/>
      <c r="O99" s="1"/>
      <c r="P99" s="1"/>
      <c r="Q99" s="1"/>
    </row>
    <row r="100" spans="1:17">
      <c r="A100" s="1"/>
      <c r="B100" s="35"/>
      <c r="C100" s="11"/>
      <c r="D100" s="57" t="s">
        <v>105</v>
      </c>
      <c r="E100" s="51" t="s">
        <v>172</v>
      </c>
      <c r="F100" s="48">
        <v>42</v>
      </c>
      <c r="G100" s="39"/>
      <c r="H100" s="35"/>
      <c r="I100" s="11"/>
      <c r="J100" s="57" t="s">
        <v>105</v>
      </c>
      <c r="K100" s="51" t="s">
        <v>172</v>
      </c>
      <c r="L100" s="52" t="s">
        <v>170</v>
      </c>
      <c r="M100" s="1"/>
      <c r="N100" s="1"/>
      <c r="O100" s="1"/>
      <c r="P100" s="1"/>
      <c r="Q100" s="1"/>
    </row>
    <row r="101" spans="1:17" ht="15" customHeight="1">
      <c r="A101" s="1"/>
      <c r="B101" s="47"/>
      <c r="C101" s="45">
        <v>2</v>
      </c>
      <c r="D101" s="57" t="s">
        <v>105</v>
      </c>
      <c r="E101" s="45" t="s">
        <v>905</v>
      </c>
      <c r="F101" s="48">
        <v>43</v>
      </c>
      <c r="G101" s="39"/>
      <c r="H101" s="47"/>
      <c r="I101" s="45"/>
      <c r="J101" s="57" t="s">
        <v>105</v>
      </c>
      <c r="K101" s="45" t="s">
        <v>227</v>
      </c>
      <c r="L101" s="52" t="s">
        <v>171</v>
      </c>
      <c r="M101" s="1"/>
      <c r="N101" s="1"/>
      <c r="O101" s="1"/>
      <c r="P101" s="1"/>
      <c r="Q101" s="1"/>
    </row>
    <row r="102" spans="1:17" ht="17.25" customHeight="1">
      <c r="A102" s="1"/>
      <c r="B102" s="47"/>
      <c r="C102" s="45">
        <v>2</v>
      </c>
      <c r="D102" s="57" t="s">
        <v>186</v>
      </c>
      <c r="E102" s="45" t="s">
        <v>227</v>
      </c>
      <c r="F102" s="71" t="s">
        <v>247</v>
      </c>
      <c r="G102" s="45"/>
      <c r="H102" s="47"/>
      <c r="I102" s="45"/>
      <c r="J102" s="57" t="s">
        <v>186</v>
      </c>
      <c r="K102" s="45" t="s">
        <v>227</v>
      </c>
      <c r="L102" s="52" t="s">
        <v>187</v>
      </c>
      <c r="M102" s="1"/>
      <c r="N102" s="1"/>
      <c r="O102" s="1"/>
      <c r="P102" s="1"/>
      <c r="Q102" s="1"/>
    </row>
    <row r="103" spans="1:17">
      <c r="B103" s="112"/>
      <c r="C103" s="547">
        <v>2</v>
      </c>
      <c r="D103" s="113" t="s">
        <v>1524</v>
      </c>
      <c r="E103" s="114" t="s">
        <v>1526</v>
      </c>
      <c r="F103" s="117" t="s">
        <v>1525</v>
      </c>
      <c r="G103" s="39"/>
      <c r="H103" s="112"/>
      <c r="I103" s="547">
        <v>2</v>
      </c>
      <c r="J103" s="113" t="s">
        <v>1524</v>
      </c>
      <c r="K103" s="114" t="s">
        <v>1526</v>
      </c>
      <c r="L103" s="117" t="s">
        <v>1525</v>
      </c>
    </row>
    <row r="104" spans="1:17">
      <c r="A104" s="1"/>
      <c r="B104" s="39"/>
      <c r="C104" s="39"/>
      <c r="E104" s="39"/>
      <c r="F104" s="39"/>
      <c r="G104" s="39"/>
      <c r="H104" s="45"/>
      <c r="I104" s="45"/>
      <c r="J104" s="11"/>
      <c r="K104" s="11"/>
      <c r="L104" s="11"/>
      <c r="M104" s="1"/>
      <c r="N104" s="1"/>
      <c r="O104" s="1"/>
      <c r="P104" s="1"/>
      <c r="Q104" s="1"/>
    </row>
    <row r="105" spans="1:17">
      <c r="A105" s="1"/>
      <c r="B105" s="573" t="s">
        <v>140</v>
      </c>
      <c r="C105" s="667"/>
      <c r="D105" s="591" t="s">
        <v>141</v>
      </c>
      <c r="E105" s="676" t="s">
        <v>172</v>
      </c>
      <c r="F105" s="677">
        <v>46</v>
      </c>
      <c r="G105" s="39"/>
      <c r="H105" s="573" t="s">
        <v>140</v>
      </c>
      <c r="I105" s="667"/>
      <c r="J105" s="591" t="s">
        <v>141</v>
      </c>
      <c r="K105" s="736" t="s">
        <v>172</v>
      </c>
      <c r="L105" s="677" t="s">
        <v>159</v>
      </c>
      <c r="M105" s="1"/>
      <c r="N105" s="1"/>
      <c r="O105" s="1"/>
      <c r="P105" s="1"/>
      <c r="Q105" s="1"/>
    </row>
    <row r="106" spans="1:17">
      <c r="A106" s="1"/>
      <c r="B106" s="35"/>
      <c r="C106" s="11"/>
      <c r="D106" s="57" t="s">
        <v>142</v>
      </c>
      <c r="E106" s="51" t="s">
        <v>172</v>
      </c>
      <c r="F106" s="48">
        <v>47</v>
      </c>
      <c r="G106" s="39"/>
      <c r="H106" s="35"/>
      <c r="I106" s="11"/>
      <c r="J106" s="57" t="s">
        <v>142</v>
      </c>
      <c r="K106" s="737" t="s">
        <v>172</v>
      </c>
      <c r="L106" s="48" t="s">
        <v>160</v>
      </c>
      <c r="M106" s="1"/>
      <c r="N106" s="1"/>
      <c r="O106" s="1"/>
      <c r="P106" s="1"/>
      <c r="Q106" s="1"/>
    </row>
    <row r="107" spans="1:17">
      <c r="A107" s="1"/>
      <c r="B107" s="35"/>
      <c r="C107" s="11"/>
      <c r="D107" s="70" t="s">
        <v>511</v>
      </c>
      <c r="E107" s="51" t="s">
        <v>172</v>
      </c>
      <c r="F107" s="48">
        <v>48</v>
      </c>
      <c r="G107" s="39"/>
      <c r="H107" s="35"/>
      <c r="I107" s="11"/>
      <c r="J107" s="70" t="s">
        <v>527</v>
      </c>
      <c r="K107" s="737" t="s">
        <v>172</v>
      </c>
      <c r="L107" s="48" t="s">
        <v>161</v>
      </c>
      <c r="M107" s="1"/>
      <c r="N107" s="1"/>
      <c r="O107" s="1"/>
      <c r="P107" s="1"/>
      <c r="Q107" s="1"/>
    </row>
    <row r="108" spans="1:17">
      <c r="A108" s="1"/>
      <c r="B108" s="35"/>
      <c r="C108" s="11"/>
      <c r="D108" s="57" t="s">
        <v>143</v>
      </c>
      <c r="E108" s="51" t="s">
        <v>172</v>
      </c>
      <c r="F108" s="48">
        <v>50</v>
      </c>
      <c r="G108" s="39"/>
      <c r="H108" s="35"/>
      <c r="I108" s="11"/>
      <c r="J108" s="57" t="s">
        <v>143</v>
      </c>
      <c r="K108" s="737" t="s">
        <v>172</v>
      </c>
      <c r="L108" s="48" t="s">
        <v>162</v>
      </c>
      <c r="M108" s="1"/>
      <c r="N108" s="1"/>
      <c r="O108" s="1"/>
      <c r="P108" s="1"/>
      <c r="Q108" s="1"/>
    </row>
    <row r="109" spans="1:17">
      <c r="A109" s="1"/>
      <c r="B109" s="35"/>
      <c r="C109" s="11"/>
      <c r="D109" s="57" t="s">
        <v>279</v>
      </c>
      <c r="E109" s="51" t="s">
        <v>172</v>
      </c>
      <c r="F109" s="48">
        <v>51</v>
      </c>
      <c r="G109" s="39"/>
      <c r="H109" s="35"/>
      <c r="I109" s="11"/>
      <c r="J109" s="57" t="s">
        <v>279</v>
      </c>
      <c r="K109" s="737" t="s">
        <v>172</v>
      </c>
      <c r="L109" s="48" t="s">
        <v>492</v>
      </c>
      <c r="M109" s="1"/>
      <c r="N109" s="1"/>
      <c r="O109" s="1"/>
      <c r="P109" s="1"/>
      <c r="Q109" s="1"/>
    </row>
    <row r="110" spans="1:17" s="494" customFormat="1">
      <c r="A110" s="1"/>
      <c r="B110" s="35"/>
      <c r="C110" s="11"/>
      <c r="D110" s="57" t="s">
        <v>1030</v>
      </c>
      <c r="E110" s="51" t="s">
        <v>172</v>
      </c>
      <c r="F110" s="71" t="s">
        <v>1031</v>
      </c>
      <c r="G110" s="39"/>
      <c r="H110" s="35"/>
      <c r="I110" s="11"/>
      <c r="J110" s="57" t="s">
        <v>1030</v>
      </c>
      <c r="K110" s="737" t="s">
        <v>172</v>
      </c>
      <c r="L110" s="48" t="s">
        <v>1102</v>
      </c>
      <c r="M110" s="1"/>
      <c r="N110" s="1"/>
      <c r="O110" s="1"/>
      <c r="P110" s="1"/>
      <c r="Q110" s="1"/>
    </row>
    <row r="111" spans="1:17" s="494" customFormat="1">
      <c r="A111" s="1"/>
      <c r="B111" s="584"/>
      <c r="C111" s="525"/>
      <c r="D111" s="678" t="s">
        <v>1043</v>
      </c>
      <c r="E111" s="679" t="s">
        <v>172</v>
      </c>
      <c r="F111" s="685" t="s">
        <v>1044</v>
      </c>
      <c r="G111" s="39"/>
      <c r="H111" s="545"/>
      <c r="I111" s="547"/>
      <c r="J111" s="546" t="s">
        <v>1043</v>
      </c>
      <c r="K111" s="738" t="s">
        <v>172</v>
      </c>
      <c r="L111" s="680" t="s">
        <v>1056</v>
      </c>
      <c r="M111" s="1"/>
      <c r="N111" s="1"/>
      <c r="O111" s="1"/>
      <c r="P111" s="1"/>
      <c r="Q111" s="1"/>
    </row>
    <row r="112" spans="1:17">
      <c r="A112" s="1"/>
      <c r="B112" s="39"/>
      <c r="C112" s="39"/>
      <c r="D112" s="39"/>
      <c r="E112" s="39"/>
      <c r="F112" s="39"/>
      <c r="G112" s="39"/>
      <c r="H112" s="39"/>
      <c r="I112" s="39"/>
      <c r="J112" s="1"/>
      <c r="K112" s="1"/>
      <c r="L112" s="1"/>
      <c r="M112" s="1"/>
      <c r="N112" s="1"/>
      <c r="O112" s="1"/>
      <c r="P112" s="1"/>
      <c r="Q112" s="1"/>
    </row>
    <row r="113" spans="1:17">
      <c r="A113" s="1"/>
      <c r="B113" s="39"/>
      <c r="C113" s="39"/>
      <c r="D113" s="39"/>
      <c r="E113" s="39"/>
      <c r="F113" s="39"/>
      <c r="G113" s="39"/>
      <c r="H113" s="39"/>
      <c r="I113" s="39"/>
      <c r="J113" s="1"/>
      <c r="K113" s="1"/>
      <c r="L113" s="1"/>
      <c r="M113" s="1"/>
      <c r="N113" s="1"/>
      <c r="O113" s="1"/>
      <c r="P113" s="1"/>
      <c r="Q113" s="1"/>
    </row>
    <row r="114" spans="1:17">
      <c r="A114" s="1"/>
      <c r="B114" s="39"/>
      <c r="C114" s="39"/>
      <c r="D114" s="39"/>
      <c r="E114" s="39"/>
      <c r="F114" s="39"/>
      <c r="G114" s="39"/>
      <c r="H114" s="39"/>
      <c r="I114" s="39"/>
      <c r="J114" s="1"/>
      <c r="K114" s="1"/>
      <c r="L114" s="1"/>
      <c r="M114" s="1"/>
      <c r="N114" s="1"/>
      <c r="O114" s="1"/>
      <c r="P114" s="1"/>
      <c r="Q114" s="1"/>
    </row>
    <row r="115" spans="1:17">
      <c r="A115" s="1"/>
      <c r="B115" s="39"/>
      <c r="C115" s="39"/>
      <c r="D115" s="39"/>
      <c r="E115" s="39"/>
      <c r="F115" s="39"/>
      <c r="G115" s="39"/>
      <c r="H115" s="39"/>
      <c r="I115" s="39"/>
      <c r="J115" s="1"/>
      <c r="K115" s="1"/>
      <c r="L115" s="1"/>
      <c r="M115" s="1"/>
      <c r="N115" s="1"/>
      <c r="O115" s="1"/>
      <c r="P115" s="1"/>
      <c r="Q115" s="1"/>
    </row>
    <row r="116" spans="1:17">
      <c r="A116" s="1"/>
      <c r="B116" s="39"/>
      <c r="C116" s="39"/>
      <c r="D116" s="39"/>
      <c r="E116" s="39"/>
      <c r="F116" s="39"/>
      <c r="G116" s="39"/>
      <c r="H116" s="39"/>
      <c r="I116" s="39"/>
      <c r="J116" s="1"/>
      <c r="K116" s="1"/>
      <c r="L116" s="1"/>
      <c r="M116" s="1"/>
      <c r="N116" s="1"/>
      <c r="O116" s="1"/>
      <c r="P116" s="1"/>
      <c r="Q116" s="1"/>
    </row>
    <row r="117" spans="1:17">
      <c r="A117" s="1"/>
      <c r="B117" s="39"/>
      <c r="C117" s="39"/>
      <c r="D117" s="39"/>
      <c r="E117" s="39"/>
      <c r="F117" s="39"/>
      <c r="G117" s="39"/>
      <c r="H117" s="39"/>
      <c r="I117" s="39"/>
      <c r="J117" s="1"/>
      <c r="K117" s="1"/>
      <c r="L117" s="1"/>
      <c r="M117" s="1"/>
      <c r="N117" s="1"/>
      <c r="O117" s="1"/>
      <c r="P117" s="1"/>
      <c r="Q117" s="1"/>
    </row>
    <row r="118" spans="1:17">
      <c r="A118" s="1"/>
      <c r="B118" s="39"/>
      <c r="C118" s="39"/>
      <c r="D118" s="39"/>
      <c r="E118" s="39"/>
      <c r="F118" s="39"/>
      <c r="G118" s="39"/>
      <c r="H118" s="39"/>
      <c r="I118" s="39"/>
      <c r="J118" s="1"/>
      <c r="K118" s="1"/>
      <c r="L118" s="1"/>
      <c r="M118" s="1"/>
      <c r="N118" s="1"/>
      <c r="O118" s="1"/>
      <c r="P118" s="1"/>
      <c r="Q118" s="1"/>
    </row>
    <row r="119" spans="1:17">
      <c r="A119" s="1"/>
      <c r="B119" s="39"/>
      <c r="C119" s="39"/>
      <c r="D119" s="39"/>
      <c r="E119" s="39"/>
      <c r="F119" s="39"/>
      <c r="G119" s="39"/>
      <c r="H119" s="39"/>
      <c r="I119" s="39"/>
      <c r="J119" s="1"/>
      <c r="K119" s="1"/>
      <c r="L119" s="1"/>
      <c r="M119" s="1"/>
      <c r="N119" s="1"/>
      <c r="O119" s="1"/>
      <c r="P119" s="1"/>
      <c r="Q119" s="1"/>
    </row>
    <row r="120" spans="1:17">
      <c r="A120" s="1"/>
      <c r="B120" s="39"/>
      <c r="C120" s="39"/>
      <c r="D120" s="39"/>
      <c r="E120" s="39"/>
      <c r="F120" s="39"/>
      <c r="G120" s="39"/>
      <c r="H120" s="39"/>
      <c r="I120" s="39"/>
      <c r="J120" s="1"/>
      <c r="K120" s="1"/>
      <c r="L120" s="1"/>
      <c r="M120" s="1"/>
      <c r="N120" s="1"/>
      <c r="O120" s="1"/>
      <c r="P120" s="1"/>
      <c r="Q120" s="1"/>
    </row>
    <row r="121" spans="1:17">
      <c r="A121" s="1"/>
      <c r="B121" s="39"/>
      <c r="C121" s="39"/>
      <c r="D121" s="39"/>
      <c r="E121" s="39"/>
      <c r="F121" s="39"/>
      <c r="G121" s="39"/>
      <c r="H121" s="39"/>
      <c r="I121" s="39"/>
      <c r="J121" s="1"/>
      <c r="K121" s="1"/>
      <c r="L121" s="1"/>
      <c r="M121" s="1"/>
      <c r="N121" s="1"/>
      <c r="O121" s="1"/>
      <c r="P121" s="1"/>
      <c r="Q121" s="1"/>
    </row>
    <row r="122" spans="1:17">
      <c r="A122" s="1"/>
      <c r="B122" s="39"/>
      <c r="C122" s="39"/>
      <c r="D122" s="39"/>
      <c r="E122" s="39"/>
      <c r="F122" s="39"/>
      <c r="G122" s="39"/>
      <c r="H122" s="39"/>
      <c r="I122" s="39"/>
      <c r="J122" s="1"/>
      <c r="K122" s="1"/>
      <c r="L122" s="1"/>
      <c r="M122" s="1"/>
      <c r="N122" s="1"/>
      <c r="O122" s="1"/>
      <c r="P122" s="1"/>
      <c r="Q122" s="1"/>
    </row>
    <row r="123" spans="1:17">
      <c r="A123" s="1"/>
      <c r="B123" s="39"/>
      <c r="C123" s="39"/>
      <c r="D123" s="39"/>
      <c r="E123" s="39"/>
      <c r="F123" s="39"/>
      <c r="G123" s="39"/>
      <c r="H123" s="39"/>
      <c r="I123" s="39"/>
      <c r="J123" s="1"/>
      <c r="K123" s="1"/>
      <c r="L123" s="1"/>
      <c r="M123" s="1"/>
      <c r="N123" s="1"/>
      <c r="O123" s="1"/>
      <c r="P123" s="1"/>
      <c r="Q123" s="1"/>
    </row>
    <row r="124" spans="1:17">
      <c r="A124" s="1"/>
      <c r="B124" s="39"/>
      <c r="C124" s="39"/>
      <c r="D124" s="39"/>
      <c r="E124" s="39"/>
      <c r="F124" s="39"/>
      <c r="G124" s="39"/>
      <c r="H124" s="39"/>
      <c r="I124" s="39"/>
      <c r="J124" s="1"/>
      <c r="K124" s="1"/>
      <c r="L124" s="1"/>
      <c r="M124" s="1"/>
      <c r="N124" s="1"/>
      <c r="O124" s="1"/>
      <c r="P124" s="1"/>
      <c r="Q124" s="1"/>
    </row>
    <row r="125" spans="1:17">
      <c r="A125" s="1"/>
      <c r="B125" s="39"/>
      <c r="C125" s="39"/>
      <c r="D125" s="39"/>
      <c r="E125" s="39"/>
      <c r="F125" s="39"/>
      <c r="G125" s="39"/>
      <c r="H125" s="39"/>
      <c r="I125" s="39"/>
      <c r="J125" s="1"/>
      <c r="K125" s="1"/>
      <c r="L125" s="1"/>
      <c r="M125" s="1"/>
      <c r="N125" s="1"/>
      <c r="O125" s="1"/>
      <c r="P125" s="1"/>
      <c r="Q125" s="1"/>
    </row>
    <row r="126" spans="1:17">
      <c r="A126" s="1"/>
      <c r="B126" s="39"/>
      <c r="C126" s="39"/>
      <c r="D126" s="39"/>
      <c r="E126" s="39"/>
      <c r="F126" s="39"/>
      <c r="G126" s="39"/>
      <c r="H126" s="39"/>
      <c r="I126" s="39"/>
      <c r="J126" s="1"/>
      <c r="K126" s="1"/>
      <c r="L126" s="1"/>
      <c r="M126" s="1"/>
      <c r="N126" s="1"/>
      <c r="O126" s="1"/>
      <c r="P126" s="1"/>
      <c r="Q126" s="1"/>
    </row>
    <row r="127" spans="1:17">
      <c r="A127" s="1"/>
      <c r="B127" s="39"/>
      <c r="C127" s="39"/>
      <c r="D127" s="39"/>
      <c r="E127" s="39"/>
      <c r="F127" s="39"/>
      <c r="G127" s="39"/>
      <c r="H127" s="39"/>
      <c r="I127" s="39"/>
      <c r="J127" s="1"/>
      <c r="K127" s="1"/>
      <c r="L127" s="1"/>
      <c r="M127" s="1"/>
      <c r="N127" s="1"/>
      <c r="O127" s="1"/>
      <c r="P127" s="1"/>
      <c r="Q127" s="1"/>
    </row>
    <row r="128" spans="1:17">
      <c r="A128" s="1"/>
      <c r="B128" s="39"/>
      <c r="C128" s="39"/>
      <c r="D128" s="39"/>
      <c r="E128" s="39"/>
      <c r="F128" s="39"/>
      <c r="G128" s="39"/>
      <c r="H128" s="39"/>
      <c r="I128" s="39"/>
      <c r="J128" s="1"/>
      <c r="K128" s="1"/>
      <c r="L128" s="1"/>
      <c r="M128" s="1"/>
      <c r="N128" s="1"/>
      <c r="O128" s="1"/>
      <c r="P128" s="1"/>
      <c r="Q128" s="1"/>
    </row>
    <row r="129" spans="1:17">
      <c r="A129" s="1"/>
      <c r="B129" s="39"/>
      <c r="C129" s="39"/>
      <c r="D129" s="39"/>
      <c r="E129" s="39"/>
      <c r="F129" s="39"/>
      <c r="G129" s="39"/>
      <c r="H129" s="39"/>
      <c r="I129" s="39"/>
      <c r="J129" s="1"/>
      <c r="K129" s="1"/>
      <c r="L129" s="1"/>
      <c r="M129" s="1"/>
      <c r="N129" s="1"/>
      <c r="O129" s="1"/>
      <c r="P129" s="1"/>
      <c r="Q129" s="1"/>
    </row>
    <row r="130" spans="1:17">
      <c r="A130" s="1"/>
      <c r="B130" s="39"/>
      <c r="C130" s="39"/>
      <c r="D130" s="39"/>
      <c r="E130" s="39"/>
      <c r="F130" s="39"/>
      <c r="G130" s="39"/>
      <c r="H130" s="39"/>
      <c r="I130" s="39"/>
      <c r="J130" s="1"/>
      <c r="K130" s="1"/>
      <c r="L130" s="1"/>
      <c r="M130" s="1"/>
    </row>
    <row r="131" spans="1:17">
      <c r="A131" s="1"/>
    </row>
  </sheetData>
  <hyperlinks>
    <hyperlink ref="D11" location="'1A'!A1" display="Upplevd hälsa"/>
    <hyperlink ref="D13" location="'1B'!A1" display="Upplevd hälsa"/>
    <hyperlink ref="D16" location="'2'!A1" display="Tandhälsa"/>
    <hyperlink ref="D17" location="'4'!A1" display="Psykiskt välbefinnande"/>
    <hyperlink ref="D22" location="'5'!A1" display="Stress"/>
    <hyperlink ref="D26" location="'6'!A1" display="Självmord och självmordsförsök"/>
    <hyperlink ref="D27" location="'7A'!A1" display="Fetma och övervikt"/>
    <hyperlink ref="D28" location="'7B'!A1" display="Fetma och övervikt"/>
    <hyperlink ref="D34" location="'8'!A1" display="Hälsoutfall utifrån kön"/>
    <hyperlink ref="D35" location="'9'!A1" display="Hälsoutfall utifrån ålder"/>
    <hyperlink ref="D38" location="'13'!A1" display="Hälsoutfall utifrån geografi"/>
    <hyperlink ref="D70" location="'23'!A1" display="Tillit"/>
    <hyperlink ref="D71" location="'24'!A1" display="Socialt deltagande"/>
    <hyperlink ref="D31" location="'28'!A1" display="Skador och olyckor, vård på sjukhus"/>
    <hyperlink ref="D32" location="'29'!A1" display="Fallskador"/>
    <hyperlink ref="D87" location="'33'!A1" display="Fysisk aktivitet"/>
    <hyperlink ref="D93" location="'36'!A1" display="Rökning"/>
    <hyperlink ref="D95" location="'38'!A1" display="Snusning"/>
    <hyperlink ref="D96" location="'39'!A1" display="Snusning"/>
    <hyperlink ref="D98" location="'40'!A1" display="Alkohol"/>
    <hyperlink ref="D99" location="'41'!A1" display="Alkohol"/>
    <hyperlink ref="D100" location="'42'!A1" display="Narkotika"/>
    <hyperlink ref="D101" location="'43'!A1" display="Narkotika"/>
    <hyperlink ref="D105" location="'46'!A1" display="Levnadsvanor utifrån kön"/>
    <hyperlink ref="D106" location="'47'!A1" display="Levnadsvanor utifrån ålder"/>
    <hyperlink ref="D108" location="'50'!A1" display="Levnadsvanor utifrån hushållsinkomst"/>
    <hyperlink ref="J11" location="'1Autv'!A1" display="Upplevd hälsa"/>
    <hyperlink ref="J16" location="'2utv'!A1" display="Tandhälsa"/>
    <hyperlink ref="J28" location="'7B'!A1" display="Fetma och övervikt"/>
    <hyperlink ref="J22" location="'5utv'!A1" display="Stress"/>
    <hyperlink ref="J26" location="'6'!A1" display="Självmord och självmordsförsök"/>
    <hyperlink ref="J27" location="'7Autv'!A1" display="Fetma och övervikt"/>
    <hyperlink ref="J34" location="'8utv'!A1" display="Hälsoutfall utifrån kön"/>
    <hyperlink ref="J35" location="'9utv'!A1" display="Hälsoutfall utifrån ålder"/>
    <hyperlink ref="J36" location="'10utv'!A1" display="Hälsoutfall utifrån utbildningsnivå"/>
    <hyperlink ref="J37" location="'12utv'!A1" display="Hälsoutfall utifrån hushållsekonomi"/>
    <hyperlink ref="J70" location="'23utv'!A1" display="Tillit"/>
    <hyperlink ref="J71" location="'24utv'!A1" display="Socialt deltagande"/>
    <hyperlink ref="J105" location="'46utv'!A1" display="Levnadsvanor utifrån kön"/>
    <hyperlink ref="J106" location="'47utv'!A1" display="Levnadsvanor utifrån ålder"/>
    <hyperlink ref="J108" location="'50utv'!A1" display="Levnadsvanor utifrån hushållsinkomst"/>
    <hyperlink ref="J32" location="'29'!A1" display="Fallskador"/>
    <hyperlink ref="J93" location="'36utv'!A1" display="Rökning"/>
    <hyperlink ref="J94" location="'37utv'!A1" display="Rökning"/>
    <hyperlink ref="J95" location="'38utv'!A1" display="Snusning"/>
    <hyperlink ref="J96" location="'39utv'!A1" display="Snusning"/>
    <hyperlink ref="J98" location="'40utv'!A1" display="Alkohol"/>
    <hyperlink ref="J99" location="'41utv'!A1" display="Alkohol"/>
    <hyperlink ref="J100" location="'42utv'!A1" display="Narkotika"/>
    <hyperlink ref="J101" location="'43utv'!A1" display="Narkotika"/>
    <hyperlink ref="J76" location="'24Cutv'!A1" display="Praktiskt stöd"/>
    <hyperlink ref="D76" location="'24C'!A1" display="Praktiskt stöd"/>
    <hyperlink ref="D97" location="'39B'!A1" display="Tobak"/>
    <hyperlink ref="D102" location="'43B'!A1" display="ANT"/>
    <hyperlink ref="F2" r:id="rId1"/>
    <hyperlink ref="J13" location="'1Butv'!A1" display="Upplevd hälsa"/>
    <hyperlink ref="D109" location="'51'!A1" display="Levnadsvanor utifrån geografi"/>
    <hyperlink ref="D79" location="'33D'!A1" display="Sociala faktorer utifrån ålder"/>
    <hyperlink ref="D81" location="'33F'!A1" display="Sociala faktorer utifrån hushållsinkomst"/>
    <hyperlink ref="D82" location="'33G'!A1" display="Sociala faktorer utifrån geografi"/>
    <hyperlink ref="J38" location="'13utv'!A1" display="Hälsoutfall utifrån geografi"/>
    <hyperlink ref="J79" location="'33Dutv'!A1" display="Sociala faktorer utifrån ålder"/>
    <hyperlink ref="J80" location="'33Eutv'!A1" display="Sociala faktorer utifrån utbildning"/>
    <hyperlink ref="J109" location="'51utv'!A1" display="Levnadsvanor utifrån geografi"/>
    <hyperlink ref="D36" location="'10'!A1" display="Hälsoutfall utifrån utbildningslängd"/>
    <hyperlink ref="D80" location="'33E'!A1" display="Sociala faktorer utifrån utbildningslängd"/>
    <hyperlink ref="D107" location="'48'!A1" display="Levnadsvanor utifrån utbildningslängd"/>
    <hyperlink ref="D37" location="'12'!A1" display="Hälsoutfall utifrån hushållsinkomst"/>
    <hyperlink ref="D14" location="'1C'!A1" display="Upplevt mående"/>
    <hyperlink ref="D61" location="'17'!A1" display="Jämställdhet -Föräldrapenning"/>
    <hyperlink ref="J61" location="'17'!A1" display="Jämställdhet -föräldrapenning"/>
    <hyperlink ref="D78" location="'33CC'!A1" display="Sociala faktorer utifrån kön "/>
    <hyperlink ref="J78" location="'33CCutv'!A1" display="Sociala faktorer utifrån kön "/>
    <hyperlink ref="D89" location="'34'!A1" display="Stillasittande"/>
    <hyperlink ref="D91" location="'35'!A1" display="Matvanor"/>
    <hyperlink ref="J91" location="'35utv'!A1" display="Matvanor"/>
    <hyperlink ref="J102" location="'43Butv'!A1" display="ANT"/>
    <hyperlink ref="J73" location="'24Butv'!A1" display="Socialt stöd"/>
    <hyperlink ref="D73" location="'24B'!A1" display="Socialt stöd"/>
    <hyperlink ref="J107" location="'48utv'!A1" display="Levnadsvanor utifrån utbildningslängd "/>
    <hyperlink ref="D66" location="'31'!A1" display="Otygghet"/>
    <hyperlink ref="J66" location="'31utv'!A1" display="Otygghet"/>
    <hyperlink ref="J47" location="'16utv'!A1" display="Elever i åk 9 som är behöriga till yrkesprogram"/>
    <hyperlink ref="J52" location="'16Cutv'!A1" display="Invånare 25-64 år med eftergymnasial utbildning"/>
    <hyperlink ref="D52" location="'16C'!A1" display="Invånare 25-64 år med eftergymnasial utbildning"/>
    <hyperlink ref="D69" location="'32'!A1" display="Trygg i skolan "/>
    <hyperlink ref="J31" location="'28'!A1" display="Skador och olyckor, vård på sjukhus"/>
    <hyperlink ref="D58" location="'16F'!A1" display="Långtidsarbetslöshet "/>
    <hyperlink ref="D62" location="'18'!A1" display="Kvinnors mediannettoinkomst som andel av mäns mediannettoinkomst"/>
    <hyperlink ref="D47" location="'16'!A1" display="Elever i åk 9 som är behöriga till yrkesprogram"/>
    <hyperlink ref="D49" location="'16A'!A1" display="Gymnasieelever med examen inom 4 år, hemkommun"/>
    <hyperlink ref="J49" location="'16Autv'!A1" display="Gymnasieelever med examen inom 4 år, hemkommun"/>
    <hyperlink ref="D50" location="'16B'!A1" display="Ungdomar som är etablerade på arbetsmarknaden eller studerar 2 år efter fullföljd gymnasieutbildning"/>
    <hyperlink ref="J50" location="'16Butv'!A1" display="Ungdomar som är etablerade på arbetsmarknaden eller studerar 2 år efter fullföljd gymnasieutbildning"/>
    <hyperlink ref="D48" location="'16AA'!A1" display="Gymnasieelever med ogiltig frånvaro"/>
    <hyperlink ref="J48" location="'16AAutv'!A1" display="Gymnasieelever med ogiltig frånvaro"/>
    <hyperlink ref="J46" location="'14B'!A1" display="Andel barn inskriva i förskolan "/>
    <hyperlink ref="D54" location="'16D'!A1" display="Andel nyanlända som förvärvsarbetar"/>
    <hyperlink ref="J54" location="'16Dutv'!A1" display="Andel nyanlända som förvärvsarbetar"/>
    <hyperlink ref="D15" location="'1D'!A1" display="Upplevt mående"/>
    <hyperlink ref="J14" location="'1Cutv'!A1" display="Upplevt mående"/>
    <hyperlink ref="D20" location="'4A'!A1" display="Psykisk hälsa/ohälsa"/>
    <hyperlink ref="D21" location="'4B'!A1" display="Framtidstro"/>
    <hyperlink ref="D23" location="'5A'!A1" display="Stress"/>
    <hyperlink ref="D41" location="'13A'!A1" display="Hälsoutfall utifrån sexuell läggning"/>
    <hyperlink ref="D67" location="'31A'!A1" display="Otrygghet"/>
    <hyperlink ref="D72" location="'24A'!A1" display="Ensamhet"/>
    <hyperlink ref="D74" location="'24D'!A1" display="Någon att prata med "/>
    <hyperlink ref="D75" location="'24E'!A1" display="Stöd vårdnadshavare/förälder"/>
    <hyperlink ref="D85" location="'33H'!A1" display="Sociala faktorer utifrån sexuell läggning"/>
    <hyperlink ref="D88" location="'33A'!A1" display="Fysisk aktivitet"/>
    <hyperlink ref="D90" location="'34A'!A1" display="Skärmtid"/>
    <hyperlink ref="D92" location="'35A'!A1" display="Matvanor "/>
    <hyperlink ref="J90" location="'34Autv'!A1" display="Skärmtid"/>
    <hyperlink ref="J92" location="'35Autv'!A1" display="Matvanor "/>
    <hyperlink ref="D24" location="'5B'!A1" display="Sjukskrivning pga anpassningsstörningar"/>
    <hyperlink ref="D25" location="'5BB'!A1" display="Sjukskrivning pga psykisk ohälsa"/>
    <hyperlink ref="J25" location="'5BB'!A1" display="Sjukskrivning pga psykisk ohälsa"/>
    <hyperlink ref="D43" location="'13B'!A1" display="Upplevt mående relaterat till levnadsförhållanden och levnadsvanor "/>
    <hyperlink ref="D46" location="'14B'!A1" display="Andel barn inskriva i förskolan "/>
    <hyperlink ref="J17" location="'4utv'!A1" display="Psykiskt välbefinnande"/>
    <hyperlink ref="J18" location="'4AAutv'!A1" display="Psykisk påfrestning"/>
    <hyperlink ref="D18" location="'4AA'!A1" display="Psykisk påfrestning"/>
    <hyperlink ref="D45" location="'14'!A1" display="Delaktighet (Nöjd-inflytande-index) "/>
    <hyperlink ref="J45" location="'14'!A1" display="Delaktighet (Nöjd-inflytande-index) "/>
    <hyperlink ref="D12" location="'1AA'!A1" display="Uppplevd hälsa"/>
    <hyperlink ref="J12" location="'1AAutv'!A1" display="Upplevd hälsa "/>
    <hyperlink ref="D55" location="'16Db'!A1" display="Anställda som arbetar i yrken som stämmer väl överens med deras utbildning"/>
    <hyperlink ref="J55" location="'16Db_utv'!A1" display="Anställda som arbetar i yrken som stämmer väl överens med deras utbildning"/>
    <hyperlink ref="D68" location="'31AA'!A1" display="Utsatt för kränkande behandling"/>
    <hyperlink ref="J68" location="'31AAutv'!A1" display="Utsatt för kränkande behandling"/>
    <hyperlink ref="D39" location="'13AA'!A1" display="Hälsoutfall utifrån födelseland"/>
    <hyperlink ref="D83" location="'33GG'!A1" display="Sociala faktorer utifrån födelseland"/>
    <hyperlink ref="D110" location="'51A'!A1" display="Levnadsvanor utifrån födelseland"/>
    <hyperlink ref="D40" location="'13AAA'!A1" display="Hälsoutfall utifrån fysisk funktionsförmåga"/>
    <hyperlink ref="D84" location="'33GGG'!A1" display="Sociala faktorer utifrån fysisk funktionsförmåga"/>
    <hyperlink ref="J40" location="'13AAAutv'!A1" display="Hälsoutfall utifrån funktionsförmåga"/>
    <hyperlink ref="D111" location="'51AA'!A1" display="Levnadsvanor utifrån funktionsförmåga"/>
    <hyperlink ref="J87" location="'33utv'!A1" display="Fysisk aktivitet"/>
    <hyperlink ref="D19" location="'4AAA'!A1" display="Oro, ångest, ängslan"/>
    <hyperlink ref="J19" location="'4AAAutv'!A1" display="Oro, ångest, ängslan"/>
    <hyperlink ref="J39" location="'13AAutv'!A1" display="Hälsoutfall utifrån födelseland"/>
    <hyperlink ref="J81" location="'33Futv'!A1" display="Sociala faktorer utifrån hushållsinkomst"/>
    <hyperlink ref="J83" location="'33GGutv'!A1" display="Sociala faktorer utifrån födelseland"/>
    <hyperlink ref="J110" location="'51Autv'!A1" display="Levnadsvanor utifrån födelseland"/>
    <hyperlink ref="J111" location="'51AAutv'!A1" display="Levnadsvanor utifrån funktionsförmåga"/>
    <hyperlink ref="J24" location="'5B'!A1" display="Sjukskrivning pga anpassningsstörningar"/>
    <hyperlink ref="D57" location="'16FF'!A1" display="Arbetslöshet"/>
    <hyperlink ref="J57" location="'16FF'!A1" display="Arbetslöshet"/>
    <hyperlink ref="D65" location="'30B'!A1" display="Orosanmälningar "/>
    <hyperlink ref="J65" location="'30B'!A1" display="Orosanmälningar "/>
    <hyperlink ref="J67" location="'31A'!A1" display="Otrygghet"/>
    <hyperlink ref="J82" location="'33Gutv'!A1" display="Sociala faktorer utifrån geografi"/>
    <hyperlink ref="J89" location="'34utv'!A1" display="Stillasittande"/>
    <hyperlink ref="D51" location="'16E'!A1" display="Invånare 16-24 år som varken arbetar eller studerar"/>
    <hyperlink ref="J51" location="'16Eutv'!A1" display="Invånare 16-24 år som varken arbetar eller studerar"/>
    <hyperlink ref="D94" location="'37'!A1" display="Rökning"/>
    <hyperlink ref="J84" location="'33GGGutv'!A1" display="Sociala faktorer utifrån funktionsförmåga"/>
    <hyperlink ref="J97" location="'39Butv'!A1" display="Tobak "/>
    <hyperlink ref="J58" location="'16F'!A1" display="Långtidsarbetslöshet "/>
    <hyperlink ref="J59" location="'15'!A1" display="Invånare 0-19 år med låg ekonomisk standard"/>
    <hyperlink ref="D59" location="'15'!A1" display="Invånare 0-19 år med låg ekonomisk standard"/>
    <hyperlink ref="J62" location="'18'!A1" display="Kvinnors mediannettoinkomst som andel av mäns mediannettoinkomst"/>
    <hyperlink ref="D60" location="'17A'!A1" display="Invånare 18-64 år med låg inkomst"/>
    <hyperlink ref="J60" location="'17A'!A1" display="Invånare 18-64 år med låg inkomst"/>
    <hyperlink ref="J69" location="'32'!A1" display="Trygg i skolan "/>
    <hyperlink ref="J72" location="'24A'!A1" display="Ensamhet"/>
    <hyperlink ref="J88" location="'33A'!A1" display="Fysisk aktivitet"/>
    <hyperlink ref="D53" location="'16Da'!A1" display="Förvärvsarbetande invånare 20-64 år "/>
    <hyperlink ref="J53" location="'16Da'!A1" display="Förvärvsarbetande invånare 20-64 år "/>
    <hyperlink ref="D63" location="'30A'!A1" display="Misshandelsbrott mot kvinna i nära relation"/>
    <hyperlink ref="J63" location="'30A'!A1" display="Misshandelsbrott mot kvinna i nära relation"/>
    <hyperlink ref="D103" location="'43C'!A1" display="Unga i kontakt med MiniMaria"/>
    <hyperlink ref="J103" location="'43C'!A1" display="Unga i kontakt med MiniMaria"/>
    <hyperlink ref="D64" location="'30AA'!A1" display="Grov kvinnorfridskränkning"/>
    <hyperlink ref="J64" location="'30AA'!A1" display="Grov kvinnorfridskränkning"/>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2"/>
  <sheetViews>
    <sheetView workbookViewId="0"/>
  </sheetViews>
  <sheetFormatPr defaultRowHeight="15"/>
  <cols>
    <col min="1" max="1" width="9.140625" style="494"/>
    <col min="3" max="3" width="10" style="494" customWidth="1"/>
    <col min="4" max="4" width="10.140625" style="494" customWidth="1"/>
    <col min="5" max="15" width="9.140625" style="494"/>
    <col min="16" max="16" width="20.28515625" customWidth="1"/>
    <col min="18" max="18" width="9.85546875" customWidth="1"/>
    <col min="24" max="24" width="8.5703125" customWidth="1"/>
  </cols>
  <sheetData>
    <row r="1" spans="1:45">
      <c r="A1" s="1"/>
      <c r="B1" s="1"/>
      <c r="C1" s="1"/>
      <c r="D1" s="1"/>
      <c r="E1" s="1"/>
      <c r="F1" s="70" t="s">
        <v>173</v>
      </c>
      <c r="G1" s="1"/>
      <c r="H1" s="1"/>
      <c r="I1" s="1"/>
      <c r="J1" s="1"/>
      <c r="K1" s="1"/>
      <c r="L1" s="1"/>
      <c r="M1" s="1"/>
      <c r="N1" s="1"/>
      <c r="O1" s="1"/>
      <c r="P1" s="1"/>
      <c r="Q1" s="1"/>
      <c r="R1" s="1"/>
      <c r="S1" s="1"/>
      <c r="T1" s="1"/>
      <c r="U1" s="1"/>
      <c r="V1" s="1"/>
      <c r="W1" s="1"/>
      <c r="X1" s="1"/>
      <c r="Y1" s="1"/>
      <c r="Z1" s="1"/>
      <c r="AA1" s="1"/>
      <c r="AB1" s="70" t="s">
        <v>173</v>
      </c>
      <c r="AC1" s="1"/>
      <c r="AD1" s="1"/>
      <c r="AE1" s="1"/>
      <c r="AF1" s="1"/>
      <c r="AG1" s="1"/>
      <c r="AH1" s="1"/>
      <c r="AI1" s="1"/>
      <c r="AJ1" s="1"/>
      <c r="AK1" s="1"/>
      <c r="AL1" s="1"/>
      <c r="AM1" s="1"/>
      <c r="AN1" s="1"/>
      <c r="AO1" s="1"/>
      <c r="AP1" s="1"/>
      <c r="AQ1" s="1"/>
      <c r="AR1" s="1"/>
    </row>
    <row r="2" spans="1:45">
      <c r="A2" s="1"/>
      <c r="B2" s="188" t="s">
        <v>894</v>
      </c>
      <c r="C2" s="190"/>
      <c r="D2" s="189"/>
      <c r="E2" s="58"/>
      <c r="F2" s="58"/>
      <c r="G2" s="58"/>
      <c r="H2" s="58"/>
      <c r="I2" s="58"/>
      <c r="J2" s="58"/>
      <c r="K2" s="58"/>
      <c r="L2" s="58"/>
      <c r="M2" s="58"/>
      <c r="N2" s="1"/>
      <c r="O2" s="1"/>
      <c r="P2" s="188" t="s">
        <v>668</v>
      </c>
      <c r="Q2" s="190"/>
      <c r="R2" s="189"/>
      <c r="S2" s="189"/>
      <c r="T2" s="189"/>
      <c r="U2" s="189"/>
      <c r="V2" s="189"/>
      <c r="W2" s="189"/>
      <c r="X2" s="189"/>
      <c r="Y2" s="189"/>
      <c r="Z2" s="189"/>
      <c r="AA2" s="189"/>
      <c r="AB2" s="1"/>
      <c r="AC2" s="1"/>
      <c r="AD2" s="1"/>
      <c r="AE2" s="1"/>
      <c r="AF2" s="1"/>
      <c r="AG2" s="1"/>
      <c r="AH2" s="1"/>
      <c r="AI2" s="1"/>
      <c r="AJ2" s="1"/>
      <c r="AK2" s="1"/>
      <c r="AL2" s="1"/>
      <c r="AM2" s="1"/>
      <c r="AN2" s="1"/>
      <c r="AO2" s="1"/>
      <c r="AP2" s="1"/>
      <c r="AQ2" s="1"/>
      <c r="AR2" s="1"/>
    </row>
    <row r="3" spans="1:45">
      <c r="A3" s="1"/>
      <c r="B3" s="207" t="s">
        <v>892</v>
      </c>
      <c r="C3" s="119"/>
      <c r="D3" s="119"/>
      <c r="E3" s="58"/>
      <c r="F3" s="58"/>
      <c r="G3" s="58"/>
      <c r="H3" s="58"/>
      <c r="I3" s="58"/>
      <c r="J3" s="58"/>
      <c r="K3" s="58"/>
      <c r="L3" s="58"/>
      <c r="M3" s="58"/>
      <c r="N3" s="1"/>
      <c r="O3" s="1"/>
      <c r="P3" s="207" t="s">
        <v>890</v>
      </c>
      <c r="Q3" s="119"/>
      <c r="R3" s="119"/>
      <c r="S3" s="119"/>
      <c r="T3" s="119"/>
      <c r="U3" s="119"/>
      <c r="V3" s="119"/>
      <c r="W3" s="119"/>
      <c r="X3" s="119"/>
      <c r="Y3" s="119"/>
      <c r="Z3" s="119"/>
      <c r="AA3" s="119"/>
      <c r="AB3" s="1"/>
      <c r="AC3" s="1"/>
      <c r="AD3" s="1"/>
      <c r="AE3" s="1"/>
      <c r="AF3" s="1"/>
      <c r="AG3" s="1"/>
      <c r="AH3" s="1"/>
      <c r="AI3" s="1"/>
      <c r="AJ3" s="1"/>
      <c r="AK3" s="1"/>
      <c r="AL3" s="1"/>
      <c r="AM3" s="1"/>
      <c r="AN3" s="1"/>
      <c r="AO3" s="1"/>
      <c r="AP3" s="1"/>
      <c r="AQ3" s="1"/>
      <c r="AR3" s="1"/>
    </row>
    <row r="4" spans="1:4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c r="A5" s="1"/>
      <c r="B5" s="436"/>
      <c r="C5" s="437" t="s">
        <v>663</v>
      </c>
      <c r="D5" s="437" t="s">
        <v>664</v>
      </c>
      <c r="E5" s="1"/>
      <c r="F5" s="1"/>
      <c r="G5" s="1"/>
      <c r="H5" s="1"/>
      <c r="I5" s="1"/>
      <c r="J5" s="1"/>
      <c r="K5" s="1"/>
      <c r="L5" s="1"/>
      <c r="M5" s="1"/>
      <c r="N5" s="1"/>
      <c r="O5" s="1"/>
      <c r="P5" s="436"/>
      <c r="Q5" s="437" t="s">
        <v>663</v>
      </c>
      <c r="R5" s="437" t="s">
        <v>664</v>
      </c>
      <c r="S5" s="1"/>
      <c r="T5" s="1"/>
      <c r="U5" s="1"/>
      <c r="V5" s="1"/>
      <c r="W5" s="1"/>
      <c r="X5" s="1"/>
      <c r="Y5" s="1"/>
      <c r="Z5" s="1"/>
      <c r="AA5" s="1"/>
      <c r="AB5" s="1"/>
      <c r="AC5" s="1"/>
      <c r="AD5" s="1"/>
      <c r="AE5" s="1"/>
      <c r="AF5" s="1"/>
      <c r="AG5" s="1"/>
      <c r="AH5" s="1"/>
      <c r="AI5" s="1"/>
      <c r="AJ5" s="1"/>
      <c r="AK5" s="1"/>
      <c r="AL5" s="1"/>
      <c r="AM5" s="1"/>
      <c r="AN5" s="1"/>
      <c r="AO5" s="1"/>
      <c r="AP5" s="1"/>
      <c r="AQ5" s="1"/>
      <c r="AR5" s="1"/>
      <c r="AS5" s="1"/>
    </row>
    <row r="6" spans="1:45">
      <c r="A6" s="1"/>
      <c r="B6" s="439" t="s">
        <v>329</v>
      </c>
      <c r="C6" s="439">
        <v>63</v>
      </c>
      <c r="D6" s="439">
        <v>12</v>
      </c>
      <c r="E6" s="1"/>
      <c r="F6" s="1"/>
      <c r="G6" s="1"/>
      <c r="H6" s="1"/>
      <c r="I6" s="1"/>
      <c r="J6" s="1"/>
      <c r="K6" s="1"/>
      <c r="L6" s="1"/>
      <c r="M6" s="1"/>
      <c r="N6" s="1"/>
      <c r="O6" s="1"/>
      <c r="P6" s="439" t="s">
        <v>329</v>
      </c>
      <c r="Q6" s="439">
        <v>65</v>
      </c>
      <c r="R6" s="439">
        <v>11</v>
      </c>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45">
      <c r="A7" s="1"/>
      <c r="B7" s="436" t="s">
        <v>665</v>
      </c>
      <c r="C7" s="436">
        <v>74</v>
      </c>
      <c r="D7" s="436">
        <v>7</v>
      </c>
      <c r="E7" s="1"/>
      <c r="F7" s="1"/>
      <c r="G7" s="1"/>
      <c r="H7" s="1"/>
      <c r="I7" s="1"/>
      <c r="J7" s="1"/>
      <c r="K7" s="1"/>
      <c r="L7" s="1"/>
      <c r="M7" s="1"/>
      <c r="N7" s="1"/>
      <c r="O7" s="1"/>
      <c r="P7" s="436" t="s">
        <v>665</v>
      </c>
      <c r="Q7" s="436">
        <v>76</v>
      </c>
      <c r="R7" s="436">
        <v>5</v>
      </c>
      <c r="S7" s="1"/>
      <c r="T7" s="1"/>
      <c r="U7" s="1"/>
      <c r="V7" s="1"/>
      <c r="W7" s="1"/>
      <c r="X7" s="1"/>
      <c r="Y7" s="1"/>
      <c r="Z7" s="1"/>
      <c r="AA7" s="1"/>
      <c r="AB7" s="1"/>
      <c r="AC7" s="1"/>
      <c r="AD7" s="1"/>
      <c r="AE7" s="1"/>
      <c r="AF7" s="1"/>
      <c r="AG7" s="1"/>
      <c r="AH7" s="1"/>
      <c r="AI7" s="1"/>
      <c r="AJ7" s="1"/>
      <c r="AK7" s="1"/>
      <c r="AL7" s="1"/>
      <c r="AM7" s="1"/>
      <c r="AN7" s="1"/>
      <c r="AO7" s="1"/>
      <c r="AP7" s="1"/>
      <c r="AQ7" s="1"/>
      <c r="AR7" s="1"/>
      <c r="AS7" s="1"/>
    </row>
    <row r="8" spans="1:45">
      <c r="A8" s="1"/>
      <c r="B8" s="439" t="s">
        <v>666</v>
      </c>
      <c r="C8" s="439">
        <v>53</v>
      </c>
      <c r="D8" s="439">
        <v>14</v>
      </c>
      <c r="E8" s="1"/>
      <c r="F8" s="1"/>
      <c r="G8" s="1"/>
      <c r="H8" s="1"/>
      <c r="I8" s="1"/>
      <c r="J8" s="1"/>
      <c r="K8" s="1"/>
      <c r="L8" s="1"/>
      <c r="M8" s="1"/>
      <c r="N8" s="1"/>
      <c r="O8" s="1"/>
      <c r="P8" s="439" t="s">
        <v>666</v>
      </c>
      <c r="Q8" s="439">
        <v>54</v>
      </c>
      <c r="R8" s="439">
        <v>15</v>
      </c>
      <c r="S8" s="1"/>
      <c r="T8" s="1"/>
      <c r="U8" s="1"/>
      <c r="V8" s="1"/>
      <c r="W8" s="1"/>
      <c r="X8" s="1"/>
      <c r="Y8" s="1"/>
      <c r="Z8" s="1"/>
      <c r="AA8" s="1"/>
      <c r="AB8" s="1"/>
      <c r="AC8" s="1"/>
      <c r="AD8" s="1"/>
      <c r="AE8" s="1"/>
      <c r="AF8" s="1"/>
      <c r="AG8" s="1"/>
      <c r="AH8" s="1"/>
      <c r="AI8" s="1"/>
      <c r="AJ8" s="1"/>
      <c r="AK8" s="1"/>
      <c r="AL8" s="1"/>
      <c r="AM8" s="1"/>
      <c r="AN8" s="1"/>
      <c r="AO8" s="1"/>
      <c r="AP8" s="1"/>
      <c r="AQ8" s="1"/>
      <c r="AR8" s="1"/>
      <c r="AS8" s="1"/>
    </row>
    <row r="9" spans="1:45" ht="90">
      <c r="A9" s="1"/>
      <c r="B9" s="438" t="s">
        <v>667</v>
      </c>
      <c r="C9" s="436">
        <v>40</v>
      </c>
      <c r="D9" s="436">
        <v>53</v>
      </c>
      <c r="E9" s="1"/>
      <c r="F9" s="1"/>
      <c r="G9" s="1"/>
      <c r="H9" s="1"/>
      <c r="I9" s="1"/>
      <c r="J9" s="1"/>
      <c r="K9" s="1"/>
      <c r="L9" s="1"/>
      <c r="M9" s="1"/>
      <c r="N9" s="1"/>
      <c r="O9" s="1"/>
      <c r="P9" s="438" t="s">
        <v>667</v>
      </c>
      <c r="Q9" s="436">
        <v>35</v>
      </c>
      <c r="R9" s="436">
        <v>46</v>
      </c>
      <c r="S9" s="1"/>
      <c r="T9" s="1"/>
      <c r="U9" s="1"/>
      <c r="V9" s="1"/>
      <c r="W9" s="1"/>
      <c r="X9" s="1"/>
      <c r="Y9" s="1"/>
      <c r="Z9" s="1"/>
      <c r="AA9" s="1"/>
      <c r="AB9" s="1"/>
      <c r="AC9" s="1"/>
      <c r="AD9" s="1"/>
      <c r="AE9" s="1"/>
      <c r="AF9" s="1"/>
      <c r="AG9" s="1"/>
      <c r="AH9" s="1"/>
      <c r="AI9" s="1"/>
      <c r="AJ9" s="1"/>
      <c r="AK9" s="1"/>
      <c r="AL9" s="1"/>
      <c r="AM9" s="1"/>
      <c r="AN9" s="1"/>
      <c r="AO9" s="1"/>
      <c r="AP9" s="1"/>
      <c r="AQ9" s="1"/>
      <c r="AR9" s="1"/>
      <c r="AS9" s="1"/>
    </row>
    <row r="10" spans="1:45">
      <c r="A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row>
    <row r="11" spans="1:45">
      <c r="A11" s="1"/>
      <c r="B11" s="1" t="s">
        <v>891</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row>
    <row r="12" spans="1:4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row>
    <row r="13" spans="1:4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row>
    <row r="15" spans="1:4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row>
    <row r="16" spans="1:4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row>
    <row r="17" spans="1:4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row>
    <row r="18" spans="1:4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row>
    <row r="19" spans="1:4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row>
    <row r="20" spans="1:4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row>
    <row r="21" spans="1:4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row>
    <row r="22" spans="1: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row>
    <row r="23" spans="1: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row>
    <row r="24" spans="1: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row>
    <row r="25" spans="1: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row>
    <row r="26" spans="1: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row>
    <row r="27" spans="1: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row>
    <row r="28" spans="1:45">
      <c r="A28" s="1"/>
      <c r="B28" s="1"/>
      <c r="C28" s="1"/>
      <c r="D28" s="1"/>
      <c r="E28" s="1"/>
      <c r="F28" s="1"/>
      <c r="G28" s="1"/>
      <c r="H28" s="1"/>
      <c r="I28" s="1"/>
      <c r="J28" s="1"/>
      <c r="K28" s="1"/>
      <c r="L28" s="1"/>
      <c r="M28" s="1"/>
      <c r="N28" s="1"/>
      <c r="O28" s="1"/>
      <c r="P28" s="121" t="s">
        <v>672</v>
      </c>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row>
    <row r="29" spans="1: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row>
    <row r="30" spans="1: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row>
    <row r="31" spans="1: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row>
    <row r="32" spans="1: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row>
    <row r="33" spans="1: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row>
    <row r="34" spans="1: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row>
    <row r="35" spans="1: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row>
    <row r="36" spans="1: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row>
    <row r="37" spans="1: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row>
    <row r="38" spans="1: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row>
    <row r="39" spans="1: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row>
    <row r="40" spans="1: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row>
    <row r="41" spans="1: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row>
    <row r="42" spans="1: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row>
    <row r="43" spans="1: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row>
    <row r="44" spans="1: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row>
    <row r="45" spans="1: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row>
    <row r="46" spans="1: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row>
    <row r="47" spans="1: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row>
    <row r="48" spans="1: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row>
    <row r="49" spans="2:45">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row>
    <row r="50" spans="2:45">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row>
    <row r="51" spans="2:45">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row>
    <row r="52" spans="2:45">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row>
  </sheetData>
  <hyperlinks>
    <hyperlink ref="AB1" location="innehåll!A1" display="Tillbaka till innehållsförteckning"/>
    <hyperlink ref="F1" location="innehåll!A1" display="Tillbaka till innehållsförteckning"/>
  </hyperlink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workbookViewId="0">
      <selection activeCell="M1" sqref="M1"/>
    </sheetView>
  </sheetViews>
  <sheetFormatPr defaultRowHeight="15"/>
  <cols>
    <col min="2" max="2" width="39.5703125" customWidth="1"/>
    <col min="11" max="11" width="21.85546875" customWidth="1"/>
  </cols>
  <sheetData>
    <row r="1" spans="1:26">
      <c r="A1" s="1"/>
      <c r="B1" s="1"/>
      <c r="C1" s="1"/>
      <c r="D1" s="1"/>
      <c r="E1" s="1"/>
      <c r="F1" s="1"/>
      <c r="G1" s="1"/>
      <c r="H1" s="1"/>
      <c r="I1" s="1"/>
      <c r="J1" s="1"/>
      <c r="K1" s="1"/>
      <c r="L1" s="1"/>
      <c r="M1" s="70" t="s">
        <v>173</v>
      </c>
      <c r="N1" s="1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2" t="s">
        <v>1332</v>
      </c>
      <c r="C3" s="512"/>
      <c r="D3" s="512"/>
      <c r="E3" s="512"/>
      <c r="F3" s="512"/>
      <c r="G3" s="512"/>
      <c r="H3" s="512"/>
      <c r="I3" s="512"/>
      <c r="J3" s="6"/>
      <c r="K3" s="6"/>
      <c r="L3" s="1"/>
      <c r="M3" s="1"/>
      <c r="N3" s="1"/>
      <c r="O3" s="1"/>
      <c r="P3" s="1"/>
      <c r="Q3" s="1"/>
      <c r="R3" s="1"/>
      <c r="S3" s="1"/>
      <c r="T3" s="1"/>
      <c r="U3" s="1"/>
      <c r="V3" s="1"/>
      <c r="W3" s="1"/>
      <c r="X3" s="1"/>
      <c r="Y3" s="1"/>
      <c r="Z3" s="1"/>
    </row>
    <row r="4" spans="1:26">
      <c r="A4" s="1"/>
      <c r="B4" s="2"/>
      <c r="C4" s="512"/>
      <c r="D4" s="512"/>
      <c r="E4" s="512"/>
      <c r="F4" s="512"/>
      <c r="G4" s="512"/>
      <c r="H4" s="512"/>
      <c r="I4" s="512"/>
      <c r="J4" s="6"/>
      <c r="K4" s="6"/>
      <c r="L4" s="1"/>
      <c r="M4" s="1"/>
      <c r="N4" s="1"/>
      <c r="O4" s="1"/>
      <c r="P4" s="1"/>
      <c r="Q4" s="1"/>
      <c r="R4" s="1"/>
      <c r="S4" s="1"/>
      <c r="T4" s="1"/>
      <c r="U4" s="1"/>
      <c r="V4" s="1"/>
      <c r="W4" s="1"/>
      <c r="X4" s="1"/>
      <c r="Y4" s="1"/>
      <c r="Z4" s="1"/>
    </row>
    <row r="5" spans="1:26" ht="15" customHeight="1">
      <c r="A5" s="1"/>
      <c r="B5" s="1"/>
      <c r="C5" s="1"/>
      <c r="D5" s="1"/>
      <c r="E5" s="1"/>
      <c r="F5" s="1"/>
      <c r="G5" s="1"/>
      <c r="H5" s="1"/>
      <c r="I5" s="1"/>
      <c r="J5" s="1"/>
      <c r="K5" s="1"/>
      <c r="L5" s="1"/>
      <c r="M5" s="1"/>
      <c r="N5" s="1"/>
      <c r="O5" s="1"/>
      <c r="P5" s="1"/>
      <c r="Q5" s="1"/>
      <c r="R5" s="1"/>
      <c r="S5" s="1"/>
      <c r="T5" s="1"/>
      <c r="U5" s="1"/>
      <c r="V5" s="1"/>
      <c r="W5" s="1"/>
      <c r="X5" s="1"/>
      <c r="Y5" s="1"/>
      <c r="Z5" s="1"/>
    </row>
    <row r="6" spans="1:26" ht="15" customHeight="1">
      <c r="A6" s="1"/>
      <c r="B6" s="259"/>
      <c r="C6" s="260"/>
      <c r="D6" s="260"/>
      <c r="E6" s="260"/>
      <c r="F6" s="221"/>
      <c r="G6" s="1"/>
      <c r="H6" s="1"/>
      <c r="I6" s="1"/>
      <c r="J6" s="1"/>
      <c r="K6" s="1"/>
      <c r="L6" s="1"/>
      <c r="M6" s="1"/>
      <c r="N6" s="1"/>
      <c r="O6" s="1"/>
      <c r="P6" s="1"/>
      <c r="Q6" s="1"/>
      <c r="R6" s="1"/>
      <c r="S6" s="1"/>
      <c r="T6" s="1"/>
      <c r="U6" s="1"/>
      <c r="V6" s="1"/>
      <c r="W6" s="1"/>
      <c r="X6" s="1"/>
      <c r="Y6" s="1"/>
      <c r="Z6" s="1"/>
    </row>
    <row r="7" spans="1:26">
      <c r="A7" s="1"/>
      <c r="B7" s="256"/>
      <c r="C7" s="261" t="s">
        <v>19</v>
      </c>
      <c r="D7" s="261" t="s">
        <v>20</v>
      </c>
      <c r="E7" s="261" t="s">
        <v>21</v>
      </c>
      <c r="F7" s="262" t="s">
        <v>310</v>
      </c>
      <c r="G7" s="1"/>
      <c r="H7" s="1"/>
      <c r="I7" s="1"/>
      <c r="J7" s="1"/>
      <c r="K7" s="1"/>
      <c r="L7" s="1"/>
      <c r="M7" s="1"/>
      <c r="N7" s="1"/>
      <c r="O7" s="1"/>
      <c r="P7" s="1"/>
      <c r="Q7" s="1"/>
      <c r="R7" s="1"/>
      <c r="S7" s="1"/>
      <c r="T7" s="1"/>
      <c r="U7" s="1"/>
      <c r="V7" s="1"/>
      <c r="W7" s="1"/>
      <c r="X7" s="1"/>
      <c r="Y7" s="1"/>
      <c r="Z7" s="1"/>
    </row>
    <row r="8" spans="1:26" ht="15" customHeight="1">
      <c r="A8" s="1"/>
      <c r="B8" s="253" t="s">
        <v>201</v>
      </c>
      <c r="C8" s="264">
        <v>41</v>
      </c>
      <c r="D8" s="264">
        <v>20</v>
      </c>
      <c r="E8" s="264">
        <v>18</v>
      </c>
      <c r="F8" s="264">
        <v>13</v>
      </c>
      <c r="G8" s="1"/>
      <c r="H8" s="1"/>
      <c r="I8" s="1"/>
      <c r="J8" s="1"/>
      <c r="K8" s="1"/>
      <c r="L8" s="1"/>
      <c r="M8" s="1"/>
      <c r="N8" s="1"/>
      <c r="O8" s="1"/>
      <c r="P8" s="1"/>
      <c r="Q8" s="1"/>
      <c r="R8" s="1"/>
      <c r="S8" s="1"/>
      <c r="T8" s="1"/>
      <c r="U8" s="1"/>
      <c r="V8" s="1"/>
      <c r="W8" s="1"/>
      <c r="X8" s="1"/>
      <c r="Y8" s="1"/>
      <c r="Z8" s="1"/>
    </row>
    <row r="9" spans="1:26">
      <c r="A9" s="1"/>
      <c r="B9" s="255" t="s">
        <v>208</v>
      </c>
      <c r="C9" s="265">
        <v>32</v>
      </c>
      <c r="D9" s="265">
        <v>17</v>
      </c>
      <c r="E9" s="265">
        <v>15</v>
      </c>
      <c r="F9" s="265">
        <v>22</v>
      </c>
      <c r="G9" s="1"/>
      <c r="H9" s="1"/>
      <c r="I9" s="1"/>
      <c r="J9" s="1"/>
      <c r="K9" s="1"/>
      <c r="L9" s="1"/>
      <c r="M9" s="1"/>
      <c r="N9" s="1"/>
      <c r="O9" s="1"/>
      <c r="P9" s="1"/>
      <c r="Q9" s="1"/>
      <c r="R9" s="1"/>
      <c r="S9" s="1"/>
      <c r="T9" s="1"/>
      <c r="U9" s="1"/>
      <c r="V9" s="1"/>
      <c r="W9" s="1"/>
      <c r="X9" s="1"/>
      <c r="Y9" s="1"/>
      <c r="Z9" s="1"/>
    </row>
    <row r="10" spans="1:26">
      <c r="A10" s="1"/>
      <c r="B10" s="253" t="s">
        <v>62</v>
      </c>
      <c r="C10" s="264">
        <v>15</v>
      </c>
      <c r="D10" s="264">
        <v>14</v>
      </c>
      <c r="E10" s="264">
        <v>22</v>
      </c>
      <c r="F10" s="264">
        <v>38</v>
      </c>
      <c r="G10" s="1"/>
      <c r="H10" s="1"/>
      <c r="I10" s="1"/>
      <c r="J10" s="1"/>
      <c r="K10" s="1"/>
      <c r="L10" s="1"/>
      <c r="M10" s="1"/>
      <c r="N10" s="1"/>
      <c r="O10" s="1"/>
      <c r="P10" s="1"/>
      <c r="Q10" s="1"/>
      <c r="R10" s="1"/>
      <c r="S10" s="1"/>
      <c r="T10" s="1"/>
      <c r="U10" s="1"/>
      <c r="V10" s="1"/>
      <c r="W10" s="1"/>
      <c r="X10" s="1"/>
      <c r="Y10" s="1"/>
      <c r="Z10" s="1"/>
    </row>
    <row r="11" spans="1:26" ht="15" customHeight="1">
      <c r="A11" s="1"/>
      <c r="B11" s="255" t="s">
        <v>209</v>
      </c>
      <c r="C11" s="265">
        <v>20</v>
      </c>
      <c r="D11" s="265">
        <v>11</v>
      </c>
      <c r="E11" s="265">
        <v>12</v>
      </c>
      <c r="F11" s="265">
        <v>11</v>
      </c>
      <c r="G11" s="1"/>
      <c r="H11" s="1"/>
      <c r="I11" s="1"/>
      <c r="J11" s="1"/>
      <c r="K11" s="1"/>
      <c r="L11" s="1"/>
      <c r="M11" s="1"/>
      <c r="N11" s="1"/>
      <c r="O11" s="1"/>
      <c r="P11" s="1"/>
      <c r="Q11" s="1"/>
      <c r="R11" s="1"/>
      <c r="S11" s="1"/>
      <c r="T11" s="1"/>
      <c r="U11" s="1"/>
      <c r="V11" s="1"/>
      <c r="W11" s="1"/>
      <c r="X11" s="1"/>
      <c r="Y11" s="1"/>
      <c r="Z11" s="1"/>
    </row>
    <row r="12" spans="1:26">
      <c r="A12" s="1"/>
      <c r="B12" s="253" t="s">
        <v>215</v>
      </c>
      <c r="C12" s="264">
        <v>5</v>
      </c>
      <c r="D12" s="264">
        <v>6</v>
      </c>
      <c r="E12" s="264">
        <v>6</v>
      </c>
      <c r="F12" s="264">
        <v>5</v>
      </c>
      <c r="G12" s="1"/>
      <c r="H12" s="1"/>
      <c r="I12" s="1"/>
      <c r="J12" s="1"/>
      <c r="K12" s="1"/>
      <c r="L12" s="1"/>
      <c r="M12" s="1"/>
      <c r="N12" s="1"/>
      <c r="O12" s="1"/>
      <c r="P12" s="1"/>
      <c r="Q12" s="1"/>
      <c r="R12" s="1"/>
      <c r="S12" s="1"/>
      <c r="T12" s="1"/>
      <c r="U12" s="1"/>
      <c r="V12" s="1"/>
      <c r="W12" s="1"/>
      <c r="X12" s="1"/>
      <c r="Y12" s="1"/>
      <c r="Z12" s="1"/>
    </row>
    <row r="13" spans="1:26">
      <c r="A13" s="1"/>
      <c r="B13" s="255" t="s">
        <v>1116</v>
      </c>
      <c r="C13" s="265">
        <f>100-67.8</f>
        <v>32.200000000000003</v>
      </c>
      <c r="D13" s="265">
        <f>100-77.6</f>
        <v>22.400000000000006</v>
      </c>
      <c r="E13" s="265">
        <f>100-79.9</f>
        <v>20.099999999999994</v>
      </c>
      <c r="F13" s="265">
        <f>100-92.7</f>
        <v>7.2999999999999972</v>
      </c>
      <c r="G13" s="1"/>
      <c r="H13" s="1"/>
      <c r="I13" s="1"/>
      <c r="J13" s="1"/>
      <c r="K13" s="1"/>
      <c r="L13" s="1"/>
      <c r="M13" s="1"/>
      <c r="N13" s="1"/>
      <c r="O13" s="1"/>
      <c r="P13" s="1"/>
      <c r="Q13" s="1"/>
      <c r="R13" s="1"/>
      <c r="S13" s="1"/>
      <c r="T13" s="1"/>
      <c r="U13" s="1"/>
      <c r="V13" s="1"/>
      <c r="W13" s="1"/>
      <c r="X13" s="1"/>
      <c r="Y13" s="1"/>
      <c r="Z13" s="1"/>
    </row>
    <row r="14" spans="1:26" s="723" customForma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 customHeight="1">
      <c r="A15" s="1"/>
      <c r="B15" s="121" t="s">
        <v>1328</v>
      </c>
      <c r="C15" s="1"/>
      <c r="D15" s="1"/>
      <c r="E15" s="1"/>
      <c r="F15" s="1"/>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742" t="s">
        <v>1151</v>
      </c>
      <c r="C17" s="740"/>
      <c r="D17" s="740"/>
      <c r="E17" s="740"/>
      <c r="F17" s="740"/>
      <c r="G17" s="740"/>
      <c r="H17" s="740"/>
      <c r="I17" s="1"/>
      <c r="J17" s="1"/>
      <c r="K17" s="1"/>
      <c r="L17" s="1"/>
      <c r="M17" s="1"/>
      <c r="N17" s="1"/>
      <c r="O17" s="1"/>
      <c r="P17" s="1"/>
      <c r="Q17" s="1"/>
      <c r="R17" s="1"/>
      <c r="S17" s="1"/>
      <c r="T17" s="1"/>
      <c r="U17" s="1"/>
      <c r="V17" s="1"/>
      <c r="W17" s="1"/>
      <c r="X17" s="1"/>
      <c r="Y17" s="1"/>
      <c r="Z17" s="1"/>
    </row>
    <row r="18" spans="1:26">
      <c r="A18" s="1"/>
      <c r="B18" s="740" t="s">
        <v>347</v>
      </c>
      <c r="C18" s="740"/>
      <c r="D18" s="740"/>
      <c r="E18" s="740"/>
      <c r="F18" s="740"/>
      <c r="G18" s="740"/>
      <c r="H18" s="740"/>
      <c r="I18" s="1"/>
      <c r="J18" s="1"/>
      <c r="K18" s="1"/>
      <c r="L18" s="1"/>
      <c r="M18" s="1"/>
      <c r="N18" s="1"/>
      <c r="O18" s="1"/>
      <c r="P18" s="1"/>
      <c r="Q18" s="1"/>
      <c r="R18" s="1"/>
      <c r="S18" s="1"/>
      <c r="T18" s="1"/>
      <c r="U18" s="1"/>
      <c r="V18" s="1"/>
      <c r="W18" s="1"/>
      <c r="X18" s="1"/>
      <c r="Y18" s="1"/>
      <c r="Z18" s="1"/>
    </row>
    <row r="19" spans="1:26">
      <c r="A19" s="1"/>
      <c r="B19" s="740" t="s">
        <v>521</v>
      </c>
      <c r="C19" s="740"/>
      <c r="D19" s="740"/>
      <c r="E19" s="740"/>
      <c r="F19" s="740"/>
      <c r="G19" s="740"/>
      <c r="H19" s="740"/>
      <c r="I19" s="1"/>
      <c r="J19" s="1"/>
      <c r="K19" s="1"/>
      <c r="L19" s="1"/>
      <c r="M19" s="1"/>
      <c r="N19" s="1"/>
      <c r="O19" s="1"/>
      <c r="P19" s="1"/>
      <c r="Q19" s="1"/>
      <c r="R19" s="1"/>
      <c r="S19" s="1"/>
      <c r="T19" s="1"/>
      <c r="U19" s="1"/>
      <c r="V19" s="1"/>
      <c r="W19" s="1"/>
      <c r="X19" s="1"/>
      <c r="Y19" s="1"/>
      <c r="Z19" s="1"/>
    </row>
    <row r="20" spans="1:26">
      <c r="A20" s="1"/>
      <c r="B20" s="740" t="s">
        <v>998</v>
      </c>
      <c r="C20" s="740"/>
      <c r="D20" s="740"/>
      <c r="E20" s="740"/>
      <c r="F20" s="740"/>
      <c r="G20" s="740"/>
      <c r="H20" s="740"/>
      <c r="I20" s="1"/>
      <c r="J20" s="1"/>
      <c r="K20" s="1"/>
      <c r="L20" s="1"/>
      <c r="M20" s="1"/>
      <c r="N20" s="1"/>
      <c r="O20" s="1"/>
      <c r="P20" s="1"/>
      <c r="Q20" s="1"/>
      <c r="R20" s="1"/>
      <c r="S20" s="1"/>
      <c r="T20" s="1"/>
      <c r="U20" s="1"/>
      <c r="V20" s="1"/>
      <c r="W20" s="1"/>
      <c r="X20" s="1"/>
      <c r="Y20" s="1"/>
      <c r="Z20" s="1"/>
    </row>
    <row r="21" spans="1:26">
      <c r="A21" s="1"/>
      <c r="B21" s="740" t="s">
        <v>999</v>
      </c>
      <c r="C21" s="740"/>
      <c r="D21" s="740"/>
      <c r="E21" s="740"/>
      <c r="F21" s="740"/>
      <c r="G21" s="740"/>
      <c r="H21" s="740"/>
      <c r="I21" s="1"/>
      <c r="J21" s="1"/>
      <c r="K21" s="1"/>
      <c r="L21" s="1"/>
      <c r="M21" s="1"/>
      <c r="N21" s="1"/>
      <c r="O21" s="1"/>
      <c r="P21" s="1"/>
      <c r="Q21" s="1"/>
      <c r="R21" s="1"/>
      <c r="S21" s="1"/>
      <c r="T21" s="1"/>
      <c r="U21" s="1"/>
      <c r="V21" s="1"/>
      <c r="W21" s="1"/>
      <c r="X21" s="1"/>
      <c r="Y21" s="1"/>
      <c r="Z21" s="1"/>
    </row>
    <row r="22" spans="1:26">
      <c r="A22" s="1"/>
      <c r="B22" s="740" t="s">
        <v>1118</v>
      </c>
      <c r="C22" s="740"/>
      <c r="D22" s="740"/>
      <c r="E22" s="740"/>
      <c r="F22" s="740"/>
      <c r="G22" s="740"/>
      <c r="H22" s="740"/>
      <c r="I22" s="1"/>
      <c r="J22" s="1"/>
      <c r="K22" s="1"/>
      <c r="L22" s="1"/>
      <c r="M22" s="1"/>
      <c r="N22" s="1"/>
      <c r="O22" s="1"/>
      <c r="P22" s="1"/>
      <c r="Q22" s="1"/>
      <c r="R22" s="1"/>
      <c r="S22" s="1"/>
      <c r="T22" s="1"/>
      <c r="U22" s="1"/>
      <c r="V22" s="1"/>
      <c r="W22" s="1"/>
      <c r="X22" s="1"/>
      <c r="Y22" s="1"/>
      <c r="Z22" s="1"/>
    </row>
    <row r="23" spans="1:26">
      <c r="A23" s="1"/>
      <c r="B23" s="740" t="s">
        <v>1119</v>
      </c>
      <c r="C23" s="740"/>
      <c r="D23" s="740"/>
      <c r="E23" s="740"/>
      <c r="F23" s="740"/>
      <c r="G23" s="740"/>
      <c r="H23" s="740"/>
      <c r="I23" s="1"/>
      <c r="J23" s="1"/>
      <c r="K23" s="1"/>
      <c r="L23" s="1"/>
      <c r="M23" s="1"/>
      <c r="N23" s="1"/>
      <c r="O23" s="1"/>
      <c r="P23" s="1"/>
      <c r="Q23" s="1"/>
      <c r="R23" s="1"/>
      <c r="S23" s="1"/>
      <c r="T23" s="1"/>
      <c r="U23" s="1"/>
      <c r="V23" s="1"/>
      <c r="W23" s="1"/>
      <c r="X23" s="1"/>
      <c r="Y23" s="1"/>
      <c r="Z23" s="1"/>
    </row>
    <row r="24" spans="1:26" s="723" customForma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t="s">
        <v>1195</v>
      </c>
      <c r="C25" s="1"/>
      <c r="D25" s="1"/>
      <c r="E25" s="1"/>
      <c r="F25" s="1"/>
      <c r="G25" s="1"/>
      <c r="H25" s="1"/>
      <c r="I25" s="11"/>
      <c r="J25" s="11"/>
      <c r="K25" s="11"/>
      <c r="L25" s="11"/>
      <c r="M25" s="1"/>
      <c r="N25" s="1"/>
      <c r="O25" s="1"/>
      <c r="P25" s="1"/>
      <c r="Q25" s="1"/>
      <c r="R25" s="1"/>
      <c r="S25" s="1"/>
      <c r="T25" s="1"/>
      <c r="U25" s="1"/>
      <c r="V25" s="1"/>
      <c r="W25" s="1"/>
      <c r="X25" s="1"/>
      <c r="Y25" s="1"/>
      <c r="Z25" s="1"/>
    </row>
    <row r="26" spans="1:26">
      <c r="A26" s="1"/>
      <c r="B26" s="1" t="s">
        <v>1166</v>
      </c>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40"/>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sheetData>
  <hyperlinks>
    <hyperlink ref="M1" location="innehåll!A1" display="Tillbaka till innehållsförteckning"/>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8"/>
  <sheetViews>
    <sheetView workbookViewId="0"/>
  </sheetViews>
  <sheetFormatPr defaultRowHeight="15"/>
  <cols>
    <col min="1" max="1" width="5" customWidth="1"/>
    <col min="3" max="7" width="14.42578125" customWidth="1"/>
    <col min="8" max="8" width="14.42578125" style="494" customWidth="1"/>
    <col min="9" max="12" width="14.42578125" customWidth="1"/>
    <col min="13" max="13" width="14.42578125" style="494" customWidth="1"/>
    <col min="14" max="25" width="14.42578125" customWidth="1"/>
  </cols>
  <sheetData>
    <row r="1" spans="1:29">
      <c r="A1" s="1"/>
      <c r="B1" s="1"/>
      <c r="C1" s="1"/>
      <c r="D1" s="1"/>
      <c r="E1" s="1"/>
      <c r="F1" s="1"/>
      <c r="G1" s="70" t="s">
        <v>173</v>
      </c>
      <c r="H1" s="70"/>
      <c r="I1" s="11"/>
      <c r="J1" s="1"/>
      <c r="K1" s="1"/>
      <c r="L1" s="1"/>
      <c r="M1" s="1"/>
      <c r="N1" s="1"/>
      <c r="O1" s="1"/>
      <c r="P1" s="70" t="s">
        <v>173</v>
      </c>
      <c r="Q1" s="70"/>
      <c r="R1" s="11"/>
      <c r="S1" s="1"/>
      <c r="T1" s="1"/>
      <c r="U1" s="1"/>
      <c r="V1" s="1"/>
      <c r="W1" s="1"/>
      <c r="X1" s="1"/>
      <c r="Y1" s="1"/>
      <c r="Z1" s="1"/>
      <c r="AA1" s="1"/>
      <c r="AB1" s="1"/>
      <c r="AC1" s="1"/>
    </row>
    <row r="2" spans="1:29">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367" t="s">
        <v>517</v>
      </c>
      <c r="C3" s="365"/>
      <c r="D3" s="365"/>
      <c r="E3" s="365"/>
      <c r="F3" s="365"/>
      <c r="G3" s="365"/>
      <c r="H3" s="365"/>
      <c r="I3" s="365"/>
      <c r="J3" s="365"/>
      <c r="K3" s="365"/>
      <c r="L3" s="365"/>
      <c r="M3" s="365"/>
      <c r="N3" s="365"/>
      <c r="O3" s="365"/>
      <c r="P3" s="365"/>
      <c r="Q3" s="365"/>
      <c r="R3" s="43"/>
      <c r="S3" s="43"/>
      <c r="T3" s="43"/>
      <c r="U3" s="43"/>
      <c r="V3" s="43"/>
      <c r="W3" s="43"/>
      <c r="X3" s="43"/>
      <c r="Y3" s="43"/>
      <c r="Z3" s="1"/>
      <c r="AA3" s="1"/>
      <c r="AB3" s="1"/>
      <c r="AC3" s="1"/>
    </row>
    <row r="4" spans="1:29">
      <c r="A4" s="1"/>
      <c r="B4" s="366" t="s">
        <v>1461</v>
      </c>
      <c r="C4" s="365"/>
      <c r="D4" s="365"/>
      <c r="E4" s="365"/>
      <c r="F4" s="365"/>
      <c r="G4" s="365"/>
      <c r="H4" s="365"/>
      <c r="I4" s="365"/>
      <c r="J4" s="365"/>
      <c r="K4" s="365"/>
      <c r="L4" s="365"/>
      <c r="M4" s="365"/>
      <c r="N4" s="365"/>
      <c r="O4" s="365"/>
      <c r="P4" s="365"/>
      <c r="Q4" s="365"/>
      <c r="R4" s="43"/>
      <c r="S4" s="43"/>
      <c r="T4" s="43"/>
      <c r="U4" s="43"/>
      <c r="V4" s="43"/>
      <c r="W4" s="43"/>
      <c r="X4" s="43"/>
      <c r="Y4" s="43"/>
      <c r="Z4" s="1"/>
      <c r="AA4" s="1"/>
      <c r="AB4" s="1"/>
      <c r="AC4" s="1"/>
    </row>
    <row r="5" spans="1:29">
      <c r="A5" s="1"/>
      <c r="B5" s="135"/>
      <c r="C5" s="16"/>
      <c r="D5" s="16"/>
      <c r="E5" s="16"/>
      <c r="F5" s="16"/>
      <c r="G5" s="16"/>
      <c r="H5" s="16"/>
      <c r="I5" s="16"/>
      <c r="J5" s="16"/>
      <c r="K5" s="16"/>
      <c r="L5" s="16"/>
      <c r="M5" s="16"/>
      <c r="N5" s="16"/>
      <c r="O5" s="16"/>
      <c r="P5" s="16"/>
      <c r="Q5" s="16"/>
      <c r="R5" s="1"/>
      <c r="S5" s="1"/>
      <c r="T5" s="1"/>
      <c r="U5" s="1"/>
      <c r="V5" s="1"/>
      <c r="W5" s="1"/>
      <c r="X5" s="1"/>
      <c r="Y5" s="1"/>
      <c r="Z5" s="1"/>
      <c r="AA5" s="1"/>
      <c r="AB5" s="1"/>
      <c r="AC5" s="1"/>
    </row>
    <row r="6" spans="1:29">
      <c r="A6" s="1"/>
      <c r="B6" s="24" t="s">
        <v>23</v>
      </c>
      <c r="C6" s="644" t="s">
        <v>201</v>
      </c>
      <c r="D6" s="643"/>
      <c r="E6" s="643"/>
      <c r="F6" s="636"/>
      <c r="G6" s="636"/>
      <c r="H6" s="637"/>
      <c r="I6" s="644" t="s">
        <v>62</v>
      </c>
      <c r="J6" s="643"/>
      <c r="K6" s="643"/>
      <c r="L6" s="636"/>
      <c r="M6" s="636"/>
      <c r="N6" s="644" t="s">
        <v>208</v>
      </c>
      <c r="O6" s="643"/>
      <c r="P6" s="643"/>
      <c r="Q6" s="636"/>
      <c r="R6" s="636"/>
      <c r="S6" s="637"/>
      <c r="T6" s="644" t="s">
        <v>966</v>
      </c>
      <c r="U6" s="643"/>
      <c r="V6" s="643"/>
      <c r="W6" s="636"/>
      <c r="X6" s="636"/>
      <c r="Y6" s="637"/>
      <c r="Z6" s="1"/>
      <c r="AA6" s="1"/>
      <c r="AB6" s="1"/>
      <c r="AC6" s="1"/>
    </row>
    <row r="7" spans="1:29">
      <c r="A7" s="1"/>
      <c r="B7" s="274" t="s">
        <v>24</v>
      </c>
      <c r="C7" s="275" t="s">
        <v>1463</v>
      </c>
      <c r="D7" s="275" t="s">
        <v>1460</v>
      </c>
      <c r="E7" s="275" t="s">
        <v>1462</v>
      </c>
      <c r="F7" s="149" t="s">
        <v>1465</v>
      </c>
      <c r="G7" s="276" t="s">
        <v>1464</v>
      </c>
      <c r="H7" s="606" t="s">
        <v>1466</v>
      </c>
      <c r="I7" s="275" t="s">
        <v>1460</v>
      </c>
      <c r="J7" s="275" t="s">
        <v>1462</v>
      </c>
      <c r="K7" s="149" t="s">
        <v>1465</v>
      </c>
      <c r="L7" s="276" t="s">
        <v>1464</v>
      </c>
      <c r="M7" s="606" t="s">
        <v>1466</v>
      </c>
      <c r="N7" s="275" t="s">
        <v>1463</v>
      </c>
      <c r="O7" s="275" t="s">
        <v>1460</v>
      </c>
      <c r="P7" s="275" t="s">
        <v>1462</v>
      </c>
      <c r="Q7" s="149" t="s">
        <v>1465</v>
      </c>
      <c r="R7" s="276" t="s">
        <v>1464</v>
      </c>
      <c r="S7" s="606" t="s">
        <v>1466</v>
      </c>
      <c r="T7" s="275" t="s">
        <v>1463</v>
      </c>
      <c r="U7" s="275" t="s">
        <v>1460</v>
      </c>
      <c r="V7" s="275" t="s">
        <v>1462</v>
      </c>
      <c r="W7" s="149" t="s">
        <v>1465</v>
      </c>
      <c r="X7" s="276" t="s">
        <v>1464</v>
      </c>
      <c r="Y7" s="606" t="s">
        <v>1466</v>
      </c>
      <c r="Z7" s="1"/>
      <c r="AA7" s="1"/>
      <c r="AB7" s="1"/>
      <c r="AC7" s="1"/>
    </row>
    <row r="8" spans="1:29">
      <c r="A8" s="1"/>
      <c r="B8" s="161" t="s">
        <v>19</v>
      </c>
      <c r="C8" s="181">
        <v>35.200000000000003</v>
      </c>
      <c r="D8" s="181">
        <v>37.17</v>
      </c>
      <c r="E8" s="181">
        <v>41.23</v>
      </c>
      <c r="F8" s="181">
        <v>41</v>
      </c>
      <c r="G8" s="181">
        <v>38</v>
      </c>
      <c r="H8" s="616">
        <v>41</v>
      </c>
      <c r="I8" s="181">
        <v>13.8</v>
      </c>
      <c r="J8" s="181" t="s">
        <v>292</v>
      </c>
      <c r="K8" s="181" t="s">
        <v>292</v>
      </c>
      <c r="L8" s="181">
        <v>11</v>
      </c>
      <c r="M8" s="616">
        <v>15</v>
      </c>
      <c r="N8" s="181">
        <v>16.5</v>
      </c>
      <c r="O8" s="181">
        <v>18.25</v>
      </c>
      <c r="P8" s="181">
        <v>21.99</v>
      </c>
      <c r="Q8" s="181">
        <v>27</v>
      </c>
      <c r="R8" s="181">
        <v>30</v>
      </c>
      <c r="S8" s="181">
        <v>32</v>
      </c>
      <c r="T8" s="181" t="s">
        <v>292</v>
      </c>
      <c r="U8" s="181" t="s">
        <v>292</v>
      </c>
      <c r="V8" s="181" t="s">
        <v>292</v>
      </c>
      <c r="W8" s="181" t="s">
        <v>292</v>
      </c>
      <c r="X8" s="181">
        <f>100-62</f>
        <v>38</v>
      </c>
      <c r="Y8" s="181">
        <v>32</v>
      </c>
      <c r="Z8" s="1"/>
      <c r="AA8" s="1"/>
      <c r="AB8" s="1"/>
      <c r="AC8" s="1"/>
    </row>
    <row r="9" spans="1:29">
      <c r="A9" s="1"/>
      <c r="B9" s="163" t="s">
        <v>20</v>
      </c>
      <c r="C9" s="167">
        <v>21.6</v>
      </c>
      <c r="D9" s="167">
        <v>22.37</v>
      </c>
      <c r="E9" s="167">
        <v>25.63</v>
      </c>
      <c r="F9" s="167">
        <v>30</v>
      </c>
      <c r="G9" s="167">
        <v>26</v>
      </c>
      <c r="H9" s="617">
        <v>20</v>
      </c>
      <c r="I9" s="167">
        <v>11</v>
      </c>
      <c r="J9" s="167" t="s">
        <v>292</v>
      </c>
      <c r="K9" s="167" t="s">
        <v>292</v>
      </c>
      <c r="L9" s="167">
        <v>10</v>
      </c>
      <c r="M9" s="617">
        <v>14</v>
      </c>
      <c r="N9" s="167">
        <v>13.4</v>
      </c>
      <c r="O9" s="185">
        <v>15.44</v>
      </c>
      <c r="P9" s="167">
        <v>16.39</v>
      </c>
      <c r="Q9" s="167">
        <v>18</v>
      </c>
      <c r="R9" s="167">
        <v>18</v>
      </c>
      <c r="S9" s="167">
        <v>17</v>
      </c>
      <c r="T9" s="167" t="s">
        <v>292</v>
      </c>
      <c r="U9" s="185" t="s">
        <v>292</v>
      </c>
      <c r="V9" s="167" t="s">
        <v>292</v>
      </c>
      <c r="W9" s="167" t="s">
        <v>292</v>
      </c>
      <c r="X9" s="167">
        <f>100-70.8</f>
        <v>29.200000000000003</v>
      </c>
      <c r="Y9" s="167">
        <v>22</v>
      </c>
      <c r="Z9" s="1"/>
      <c r="AA9" s="1"/>
      <c r="AB9" s="1"/>
      <c r="AC9" s="1"/>
    </row>
    <row r="10" spans="1:29">
      <c r="A10" s="1"/>
      <c r="B10" s="161" t="s">
        <v>21</v>
      </c>
      <c r="C10" s="181">
        <v>17.399999999999999</v>
      </c>
      <c r="D10" s="181">
        <v>17.68</v>
      </c>
      <c r="E10" s="181">
        <v>17</v>
      </c>
      <c r="F10" s="181">
        <v>18</v>
      </c>
      <c r="G10" s="181">
        <v>21</v>
      </c>
      <c r="H10" s="616">
        <v>18</v>
      </c>
      <c r="I10" s="181">
        <v>20.7</v>
      </c>
      <c r="J10" s="181" t="s">
        <v>292</v>
      </c>
      <c r="K10" s="181" t="s">
        <v>292</v>
      </c>
      <c r="L10" s="181">
        <v>14</v>
      </c>
      <c r="M10" s="616">
        <v>22</v>
      </c>
      <c r="N10" s="181">
        <v>10.9</v>
      </c>
      <c r="O10" s="181">
        <v>11.18</v>
      </c>
      <c r="P10" s="181">
        <v>12.37</v>
      </c>
      <c r="Q10" s="181">
        <v>14</v>
      </c>
      <c r="R10" s="181">
        <v>17</v>
      </c>
      <c r="S10" s="181">
        <v>15</v>
      </c>
      <c r="T10" s="181" t="s">
        <v>292</v>
      </c>
      <c r="U10" s="181" t="s">
        <v>292</v>
      </c>
      <c r="V10" s="181" t="s">
        <v>292</v>
      </c>
      <c r="W10" s="181" t="s">
        <v>292</v>
      </c>
      <c r="X10" s="181">
        <f>100-76</f>
        <v>24</v>
      </c>
      <c r="Y10" s="181">
        <v>20</v>
      </c>
      <c r="Z10" s="1"/>
      <c r="AA10" s="1"/>
      <c r="AB10" s="1"/>
      <c r="AC10" s="1"/>
    </row>
    <row r="11" spans="1:29">
      <c r="A11" s="1"/>
      <c r="B11" s="163" t="s">
        <v>22</v>
      </c>
      <c r="C11" s="167">
        <v>15.3</v>
      </c>
      <c r="D11" s="167">
        <v>14.95</v>
      </c>
      <c r="E11" s="167">
        <v>15.53</v>
      </c>
      <c r="F11" s="167">
        <v>15</v>
      </c>
      <c r="G11" s="167">
        <v>14</v>
      </c>
      <c r="H11" s="617">
        <v>13</v>
      </c>
      <c r="I11" s="167">
        <v>33.200000000000003</v>
      </c>
      <c r="J11" s="167" t="s">
        <v>292</v>
      </c>
      <c r="K11" s="167" t="s">
        <v>292</v>
      </c>
      <c r="L11" s="167">
        <v>31</v>
      </c>
      <c r="M11" s="617">
        <v>38</v>
      </c>
      <c r="N11" s="167">
        <v>16.899999999999999</v>
      </c>
      <c r="O11" s="185">
        <v>18.04</v>
      </c>
      <c r="P11" s="167">
        <v>18.53</v>
      </c>
      <c r="Q11" s="167">
        <v>19</v>
      </c>
      <c r="R11" s="167">
        <v>21</v>
      </c>
      <c r="S11" s="167">
        <v>22</v>
      </c>
      <c r="T11" s="167" t="s">
        <v>292</v>
      </c>
      <c r="U11" s="185" t="s">
        <v>292</v>
      </c>
      <c r="V11" s="167" t="s">
        <v>292</v>
      </c>
      <c r="W11" s="167" t="s">
        <v>292</v>
      </c>
      <c r="X11" s="167">
        <f>100-92</f>
        <v>8</v>
      </c>
      <c r="Y11" s="167">
        <v>7</v>
      </c>
      <c r="Z11" s="1"/>
      <c r="AA11" s="1"/>
      <c r="AB11" s="1"/>
      <c r="AC11" s="1"/>
    </row>
    <row r="12" spans="1:2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c r="A13" s="1"/>
      <c r="B13" s="121" t="s">
        <v>155</v>
      </c>
      <c r="C13" s="1"/>
      <c r="D13" s="1"/>
      <c r="E13" s="1"/>
      <c r="F13" s="1"/>
      <c r="G13" s="1"/>
      <c r="H13" s="1"/>
      <c r="I13" s="1"/>
      <c r="J13" s="1"/>
      <c r="K13" s="1"/>
      <c r="L13" s="75"/>
      <c r="M13" s="75"/>
      <c r="N13" s="1"/>
      <c r="O13" s="1"/>
      <c r="P13" s="1"/>
      <c r="Q13" s="1"/>
      <c r="R13" s="1"/>
      <c r="S13" s="1"/>
      <c r="T13" s="1"/>
      <c r="U13" s="1"/>
      <c r="V13" s="1"/>
      <c r="W13" s="1"/>
      <c r="X13" s="1"/>
      <c r="Y13" s="1"/>
      <c r="Z13" s="1"/>
      <c r="AA13" s="1"/>
      <c r="AB13" s="1"/>
      <c r="AC13" s="1"/>
    </row>
    <row r="14" spans="1:29">
      <c r="A14" s="1"/>
      <c r="B14" s="1"/>
      <c r="C14" s="11"/>
      <c r="D14" s="11"/>
      <c r="E14" s="11"/>
      <c r="F14" s="11"/>
      <c r="G14" s="11"/>
      <c r="H14" s="11"/>
      <c r="I14" s="11"/>
      <c r="J14" s="11"/>
      <c r="K14" s="11"/>
      <c r="L14" s="75"/>
      <c r="M14" s="75"/>
      <c r="N14" s="1"/>
      <c r="O14" s="1"/>
      <c r="P14" s="1"/>
      <c r="Q14" s="1"/>
      <c r="R14" s="1"/>
      <c r="S14" s="1"/>
      <c r="T14" s="1"/>
      <c r="U14" s="1"/>
      <c r="V14" s="1"/>
      <c r="W14" s="1"/>
      <c r="X14" s="1"/>
      <c r="Y14" s="1"/>
      <c r="Z14" s="1"/>
      <c r="AA14" s="1"/>
      <c r="AB14" s="1"/>
      <c r="AC14" s="1"/>
    </row>
    <row r="15" spans="1:29">
      <c r="A15" s="1"/>
      <c r="B15" s="1"/>
      <c r="D15" s="11"/>
      <c r="E15" s="11"/>
      <c r="F15" s="11"/>
      <c r="G15" s="11"/>
      <c r="H15" s="11"/>
      <c r="I15" s="11"/>
      <c r="J15" s="11"/>
      <c r="K15" s="11"/>
      <c r="L15" s="1"/>
      <c r="M15" s="1"/>
      <c r="N15" s="1"/>
      <c r="O15" s="1"/>
      <c r="P15" s="1"/>
      <c r="Q15" s="1"/>
      <c r="R15" s="1"/>
      <c r="S15" s="1"/>
      <c r="T15" s="1"/>
      <c r="U15" s="1"/>
      <c r="V15" s="1"/>
      <c r="W15" s="1"/>
      <c r="X15" s="1"/>
      <c r="Y15" s="1"/>
      <c r="Z15" s="1"/>
      <c r="AA15" s="1"/>
      <c r="AB15" s="1"/>
      <c r="AC15" s="1"/>
    </row>
    <row r="16" spans="1:2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c r="A17" s="1"/>
      <c r="B17" s="1"/>
      <c r="C17" s="742" t="s">
        <v>1151</v>
      </c>
      <c r="D17" s="740"/>
      <c r="E17" s="740"/>
      <c r="F17" s="740"/>
      <c r="G17" s="740"/>
      <c r="H17" s="740"/>
      <c r="I17" s="740"/>
      <c r="J17" s="740"/>
      <c r="K17" s="740"/>
      <c r="L17" s="740"/>
      <c r="M17" s="740"/>
      <c r="N17" s="1"/>
      <c r="O17" s="1"/>
      <c r="P17" s="1"/>
      <c r="Q17" s="1"/>
      <c r="R17" s="1"/>
      <c r="S17" s="1"/>
      <c r="T17" s="1"/>
      <c r="U17" s="1"/>
      <c r="V17" s="1"/>
      <c r="W17" s="1"/>
      <c r="X17" s="1"/>
      <c r="Y17" s="1"/>
      <c r="Z17" s="1"/>
      <c r="AA17" s="1"/>
      <c r="AB17" s="1"/>
      <c r="AC17" s="1"/>
    </row>
    <row r="18" spans="1:29">
      <c r="A18" s="1"/>
      <c r="B18" s="1"/>
      <c r="C18" s="740" t="s">
        <v>1121</v>
      </c>
      <c r="D18" s="740"/>
      <c r="E18" s="740"/>
      <c r="F18" s="740"/>
      <c r="G18" s="740"/>
      <c r="H18" s="740"/>
      <c r="I18" s="740"/>
      <c r="J18" s="740"/>
      <c r="K18" s="740"/>
      <c r="L18" s="740"/>
      <c r="M18" s="740"/>
      <c r="N18" s="1"/>
      <c r="O18" s="1"/>
      <c r="P18" s="1"/>
      <c r="Q18" s="1"/>
      <c r="R18" s="1"/>
      <c r="S18" s="1"/>
      <c r="T18" s="1"/>
      <c r="U18" s="1"/>
      <c r="V18" s="1"/>
      <c r="W18" s="1"/>
      <c r="X18" s="1"/>
      <c r="Y18" s="1"/>
      <c r="Z18" s="1"/>
      <c r="AA18" s="1"/>
      <c r="AB18" s="1"/>
      <c r="AC18" s="1"/>
    </row>
    <row r="19" spans="1:29">
      <c r="A19" s="1"/>
      <c r="B19" s="1"/>
      <c r="C19" s="740" t="s">
        <v>1120</v>
      </c>
      <c r="D19" s="740"/>
      <c r="E19" s="740"/>
      <c r="F19" s="740"/>
      <c r="G19" s="740"/>
      <c r="H19" s="740"/>
      <c r="I19" s="740"/>
      <c r="J19" s="740"/>
      <c r="K19" s="740"/>
      <c r="L19" s="740"/>
      <c r="M19" s="740"/>
      <c r="N19" s="1"/>
      <c r="O19" s="1"/>
      <c r="P19" s="1"/>
      <c r="Q19" s="1"/>
      <c r="R19" s="1"/>
      <c r="S19" s="1"/>
      <c r="T19" s="1"/>
      <c r="U19" s="1"/>
      <c r="V19" s="1"/>
      <c r="W19" s="1"/>
      <c r="X19" s="1"/>
      <c r="Y19" s="1"/>
      <c r="Z19" s="1"/>
      <c r="AA19" s="1"/>
      <c r="AB19" s="1"/>
      <c r="AC19" s="1"/>
    </row>
    <row r="20" spans="1:29">
      <c r="A20" s="1"/>
      <c r="B20" s="1"/>
      <c r="C20" s="740" t="s">
        <v>1143</v>
      </c>
      <c r="D20" s="740"/>
      <c r="E20" s="740"/>
      <c r="F20" s="740"/>
      <c r="G20" s="740"/>
      <c r="H20" s="740"/>
      <c r="I20" s="740"/>
      <c r="J20" s="740"/>
      <c r="K20" s="740"/>
      <c r="L20" s="740"/>
      <c r="M20" s="740"/>
      <c r="N20" s="1"/>
      <c r="O20" s="1"/>
      <c r="P20" s="1"/>
      <c r="Q20" s="1"/>
      <c r="R20" s="1"/>
      <c r="S20" s="1"/>
      <c r="T20" s="1"/>
      <c r="U20" s="1"/>
      <c r="V20" s="1"/>
      <c r="W20" s="1"/>
      <c r="X20" s="1"/>
      <c r="Y20" s="1"/>
      <c r="Z20" s="1"/>
      <c r="AA20" s="1"/>
      <c r="AB20" s="1"/>
      <c r="AC20" s="1"/>
    </row>
    <row r="21" spans="1:29">
      <c r="A21" s="1"/>
      <c r="B21" s="1"/>
      <c r="C21" s="740"/>
      <c r="D21" s="740"/>
      <c r="E21" s="740"/>
      <c r="F21" s="740"/>
      <c r="G21" s="740"/>
      <c r="H21" s="740"/>
      <c r="I21" s="740"/>
      <c r="J21" s="740"/>
      <c r="K21" s="740"/>
      <c r="L21" s="740"/>
      <c r="M21" s="740"/>
      <c r="N21" s="1"/>
      <c r="O21" s="1"/>
      <c r="P21" s="1"/>
      <c r="Q21" s="1"/>
      <c r="R21" s="1"/>
      <c r="S21" s="1"/>
      <c r="T21" s="1"/>
      <c r="U21" s="1"/>
      <c r="V21" s="1"/>
      <c r="W21" s="1"/>
      <c r="X21" s="1"/>
      <c r="Y21" s="1"/>
      <c r="Z21" s="1"/>
      <c r="AA21" s="1"/>
      <c r="AB21" s="1"/>
      <c r="AC21" s="1"/>
    </row>
    <row r="22" spans="1:29">
      <c r="A22" s="1"/>
      <c r="B22" s="1"/>
      <c r="C22" s="1" t="s">
        <v>1159</v>
      </c>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c r="A23" s="1"/>
      <c r="B23" s="1"/>
      <c r="C23" s="1" t="s">
        <v>1166</v>
      </c>
      <c r="D23" s="1"/>
      <c r="E23" s="1"/>
      <c r="F23" s="1"/>
      <c r="G23" s="1"/>
      <c r="H23" s="1"/>
      <c r="I23" s="1"/>
      <c r="J23" s="1"/>
      <c r="K23" s="1"/>
      <c r="L23" s="1"/>
      <c r="M23" s="1"/>
      <c r="N23" s="1"/>
      <c r="O23" s="1"/>
      <c r="P23" s="1"/>
      <c r="Q23" s="1"/>
      <c r="R23" s="1"/>
      <c r="S23" s="1"/>
      <c r="T23" s="1"/>
      <c r="U23" s="1"/>
      <c r="V23" s="1"/>
      <c r="W23" s="1"/>
      <c r="X23" s="1"/>
      <c r="Y23" s="1"/>
      <c r="Z23" s="1"/>
      <c r="AA23" s="1"/>
      <c r="AB23" s="1"/>
      <c r="AC23" s="1"/>
    </row>
    <row r="24" spans="1:2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c r="A25" s="1"/>
      <c r="B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A29" s="1"/>
      <c r="B29" s="1"/>
      <c r="C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c r="A64" s="1"/>
      <c r="B64" s="1"/>
      <c r="C64" s="1"/>
      <c r="D64" s="1"/>
      <c r="E64" s="1"/>
      <c r="F64" s="1"/>
      <c r="G64" s="1"/>
      <c r="H64" s="1"/>
      <c r="I64" s="1"/>
      <c r="J64" s="1"/>
      <c r="K64" s="1"/>
      <c r="L64" s="1"/>
      <c r="M64" s="1"/>
      <c r="N64" s="1"/>
      <c r="O64" s="1"/>
      <c r="P64" s="1"/>
      <c r="Q64" s="1"/>
      <c r="S64" s="1"/>
      <c r="T64" s="1"/>
      <c r="U64" s="1"/>
      <c r="V64" s="1"/>
      <c r="W64" s="1"/>
      <c r="X64" s="1"/>
      <c r="Y64" s="1"/>
      <c r="Z64" s="1"/>
      <c r="AA64" s="1"/>
      <c r="AB64" s="1"/>
      <c r="AC64" s="1"/>
    </row>
    <row r="65" spans="1:17">
      <c r="A65" s="1"/>
      <c r="B65" s="1"/>
      <c r="C65" s="1"/>
      <c r="D65" s="1"/>
      <c r="E65" s="1"/>
      <c r="F65" s="1"/>
      <c r="G65" s="1"/>
      <c r="H65" s="1"/>
      <c r="I65" s="1"/>
      <c r="J65" s="1"/>
      <c r="K65" s="1"/>
      <c r="L65" s="1"/>
      <c r="M65" s="1"/>
      <c r="N65" s="1"/>
      <c r="O65" s="1"/>
      <c r="P65" s="1"/>
      <c r="Q65" s="1"/>
    </row>
    <row r="66" spans="1:17">
      <c r="A66" s="1"/>
      <c r="B66" s="1"/>
      <c r="C66" s="1"/>
      <c r="D66" s="1"/>
      <c r="E66" s="1"/>
      <c r="F66" s="1"/>
      <c r="G66" s="1"/>
      <c r="H66" s="1"/>
      <c r="I66" s="1"/>
      <c r="J66" s="1"/>
      <c r="K66" s="1"/>
      <c r="L66" s="1"/>
      <c r="M66" s="1"/>
      <c r="N66" s="1"/>
      <c r="O66" s="1"/>
      <c r="P66" s="1"/>
      <c r="Q66" s="1"/>
    </row>
    <row r="67" spans="1:17">
      <c r="A67" s="1"/>
      <c r="B67" s="1"/>
      <c r="C67" s="1"/>
      <c r="D67" s="1"/>
      <c r="E67" s="1"/>
      <c r="F67" s="1"/>
      <c r="G67" s="1"/>
      <c r="H67" s="1"/>
      <c r="I67" s="1"/>
      <c r="J67" s="1"/>
      <c r="K67" s="1"/>
      <c r="L67" s="1"/>
      <c r="M67" s="1"/>
      <c r="N67" s="1"/>
      <c r="O67" s="1"/>
      <c r="P67" s="1"/>
      <c r="Q67" s="1"/>
    </row>
    <row r="68" spans="1:17">
      <c r="A68" s="1"/>
      <c r="B68" s="1"/>
      <c r="C68" s="1"/>
      <c r="D68" s="1"/>
      <c r="E68" s="1"/>
      <c r="F68" s="1"/>
      <c r="G68" s="1"/>
      <c r="H68" s="1"/>
      <c r="I68" s="1"/>
      <c r="J68" s="1"/>
      <c r="K68" s="1"/>
      <c r="L68" s="1"/>
      <c r="M68" s="1"/>
      <c r="N68" s="1"/>
      <c r="O68" s="1"/>
      <c r="P68" s="1"/>
      <c r="Q68" s="1"/>
    </row>
  </sheetData>
  <hyperlinks>
    <hyperlink ref="P1" location="innehåll!A1" display="Tillbaka till innehållsförteckning"/>
    <hyperlink ref="G1" location="innehåll!A1" display="Tillbaka till innehållsförteckning"/>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3"/>
  <sheetViews>
    <sheetView workbookViewId="0">
      <selection activeCell="M1" sqref="M1"/>
    </sheetView>
  </sheetViews>
  <sheetFormatPr defaultRowHeight="15"/>
  <cols>
    <col min="1" max="1" width="3.85546875" customWidth="1"/>
    <col min="2" max="2" width="34.140625" customWidth="1"/>
    <col min="3" max="5" width="15.28515625" customWidth="1"/>
    <col min="7" max="7" width="30.28515625" customWidth="1"/>
    <col min="14" max="14" width="30" customWidth="1"/>
    <col min="15" max="15" width="10.7109375" customWidth="1"/>
  </cols>
  <sheetData>
    <row r="1" spans="1:30">
      <c r="A1" s="1"/>
      <c r="B1" s="1"/>
      <c r="C1" s="1"/>
      <c r="D1" s="1"/>
      <c r="E1" s="1"/>
      <c r="F1" s="1"/>
      <c r="G1" s="1"/>
      <c r="H1" s="1"/>
      <c r="I1" s="1"/>
      <c r="J1" s="1"/>
      <c r="K1" s="1"/>
      <c r="L1" s="1"/>
      <c r="M1" s="70" t="s">
        <v>173</v>
      </c>
      <c r="N1" s="70"/>
      <c r="O1" s="11"/>
      <c r="P1" s="1"/>
      <c r="Q1" s="1"/>
      <c r="R1" s="1"/>
      <c r="S1" s="1"/>
      <c r="T1" s="1"/>
      <c r="U1" s="1"/>
      <c r="V1" s="1"/>
    </row>
    <row r="2" spans="1:30">
      <c r="A2" s="1"/>
      <c r="B2" s="1"/>
      <c r="C2" s="1"/>
      <c r="D2" s="1"/>
      <c r="E2" s="1"/>
      <c r="F2" s="1"/>
      <c r="G2" s="1"/>
      <c r="H2" s="1"/>
      <c r="I2" s="1"/>
      <c r="J2" s="1"/>
      <c r="K2" s="1"/>
      <c r="L2" s="1"/>
      <c r="M2" s="1"/>
      <c r="N2" s="1"/>
      <c r="O2" s="1"/>
      <c r="P2" s="1"/>
      <c r="Q2" s="1"/>
      <c r="R2" s="1"/>
      <c r="S2" s="1"/>
      <c r="T2" s="1"/>
      <c r="U2" s="1"/>
      <c r="V2" s="1"/>
    </row>
    <row r="3" spans="1:30">
      <c r="A3" s="1"/>
      <c r="B3" s="2" t="s">
        <v>1333</v>
      </c>
      <c r="C3" s="365"/>
      <c r="D3" s="365"/>
      <c r="E3" s="365"/>
      <c r="F3" s="365"/>
      <c r="G3" s="365"/>
      <c r="H3" s="16"/>
      <c r="I3" s="1"/>
      <c r="J3" s="1"/>
      <c r="K3" s="1"/>
      <c r="L3" s="1"/>
      <c r="M3" s="1"/>
      <c r="N3" s="1"/>
      <c r="O3" s="16"/>
      <c r="P3" s="16"/>
      <c r="Q3" s="16"/>
      <c r="R3" s="16"/>
      <c r="S3" s="16"/>
      <c r="T3" s="16"/>
      <c r="U3" s="16"/>
      <c r="V3" s="1"/>
    </row>
    <row r="4" spans="1:30">
      <c r="A4" s="1"/>
      <c r="B4" s="2"/>
      <c r="C4" s="365"/>
      <c r="D4" s="365"/>
      <c r="E4" s="365"/>
      <c r="F4" s="365"/>
      <c r="G4" s="365"/>
      <c r="H4" s="16"/>
      <c r="I4" s="1"/>
      <c r="J4" s="1"/>
      <c r="K4" s="1"/>
      <c r="L4" s="1"/>
      <c r="M4" s="1"/>
      <c r="N4" s="1"/>
      <c r="O4" s="16"/>
      <c r="P4" s="16"/>
      <c r="Q4" s="16"/>
      <c r="R4" s="16"/>
      <c r="S4" s="16"/>
      <c r="T4" s="16"/>
      <c r="U4" s="16"/>
      <c r="V4" s="1"/>
      <c r="W4" s="1"/>
      <c r="X4" s="1"/>
      <c r="Y4" s="1"/>
      <c r="Z4" s="1"/>
      <c r="AA4" s="1"/>
      <c r="AB4" s="1"/>
      <c r="AC4" s="1"/>
      <c r="AD4" s="1"/>
    </row>
    <row r="5" spans="1:30">
      <c r="A5" s="1"/>
      <c r="B5" s="1"/>
      <c r="C5" s="1"/>
      <c r="D5" s="1"/>
      <c r="E5" s="1"/>
      <c r="F5" s="1"/>
      <c r="G5" s="1"/>
      <c r="H5" s="1"/>
      <c r="I5" s="1"/>
      <c r="J5" s="1"/>
      <c r="K5" s="1"/>
      <c r="L5" s="1"/>
      <c r="M5" s="1"/>
      <c r="N5" s="1"/>
      <c r="O5" s="16"/>
      <c r="P5" s="16"/>
      <c r="Q5" s="16"/>
      <c r="R5" s="16"/>
      <c r="S5" s="16"/>
      <c r="T5" s="16"/>
      <c r="U5" s="16"/>
      <c r="V5" s="1"/>
      <c r="W5" s="1"/>
      <c r="X5" s="1"/>
      <c r="Y5" s="1"/>
      <c r="Z5" s="1"/>
      <c r="AA5" s="1"/>
      <c r="AB5" s="1"/>
      <c r="AC5" s="1"/>
      <c r="AD5" s="1"/>
    </row>
    <row r="6" spans="1:30">
      <c r="A6" s="1"/>
      <c r="B6" s="259"/>
      <c r="C6" s="260"/>
      <c r="D6" s="260"/>
      <c r="E6" s="280"/>
      <c r="F6" s="1"/>
      <c r="G6" s="1"/>
      <c r="H6" s="1"/>
      <c r="I6" s="1"/>
      <c r="J6" s="1"/>
      <c r="K6" s="1"/>
      <c r="L6" s="1"/>
      <c r="M6" s="1"/>
      <c r="N6" s="1"/>
      <c r="O6" s="16"/>
      <c r="P6" s="17"/>
      <c r="Q6" s="16"/>
      <c r="R6" s="16"/>
      <c r="S6" s="16"/>
      <c r="T6" s="16"/>
      <c r="U6" s="16"/>
      <c r="V6" s="1"/>
      <c r="W6" s="1"/>
      <c r="X6" s="1"/>
      <c r="Y6" s="1"/>
      <c r="Z6" s="1"/>
      <c r="AA6" s="1"/>
      <c r="AB6" s="1"/>
      <c r="AC6" s="1"/>
      <c r="AD6" s="1"/>
    </row>
    <row r="7" spans="1:30">
      <c r="A7" s="1"/>
      <c r="B7" s="256"/>
      <c r="C7" s="261" t="s">
        <v>31</v>
      </c>
      <c r="D7" s="261" t="s">
        <v>32</v>
      </c>
      <c r="E7" s="262" t="s">
        <v>33</v>
      </c>
      <c r="F7" s="1"/>
      <c r="G7" s="1"/>
      <c r="H7" s="1"/>
      <c r="I7" s="1"/>
      <c r="J7" s="1"/>
      <c r="K7" s="1"/>
      <c r="L7" s="1"/>
      <c r="M7" s="1"/>
      <c r="N7" s="1"/>
      <c r="O7" s="16"/>
      <c r="P7" s="17"/>
      <c r="Q7" s="16"/>
      <c r="R7" s="16"/>
      <c r="S7" s="16"/>
      <c r="T7" s="16"/>
      <c r="U7" s="16"/>
      <c r="V7" s="1"/>
      <c r="W7" s="1"/>
      <c r="X7" s="1"/>
      <c r="Y7" s="1"/>
      <c r="Z7" s="1"/>
      <c r="AA7" s="1"/>
      <c r="AB7" s="1"/>
      <c r="AC7" s="1"/>
      <c r="AD7" s="1"/>
    </row>
    <row r="8" spans="1:30">
      <c r="A8" s="1"/>
      <c r="B8" s="253" t="s">
        <v>201</v>
      </c>
      <c r="C8" s="147">
        <v>29</v>
      </c>
      <c r="D8" s="147">
        <v>22</v>
      </c>
      <c r="E8" s="147">
        <v>13</v>
      </c>
      <c r="F8" s="1"/>
      <c r="G8" s="1"/>
      <c r="H8" s="1"/>
      <c r="I8" s="1"/>
      <c r="J8" s="1"/>
      <c r="K8" s="1"/>
      <c r="L8" s="1"/>
      <c r="M8" s="1"/>
      <c r="N8" s="1"/>
      <c r="O8" s="16"/>
      <c r="P8" s="17"/>
      <c r="Q8" s="16"/>
      <c r="R8" s="16"/>
      <c r="S8" s="16"/>
      <c r="T8" s="16"/>
      <c r="U8" s="16"/>
      <c r="V8" s="1"/>
      <c r="W8" s="1"/>
      <c r="X8" s="1"/>
      <c r="Y8" s="1"/>
      <c r="Z8" s="1"/>
      <c r="AA8" s="1"/>
      <c r="AB8" s="1"/>
      <c r="AC8" s="1"/>
      <c r="AD8" s="1"/>
    </row>
    <row r="9" spans="1:30">
      <c r="A9" s="1"/>
      <c r="B9" s="255" t="s">
        <v>208</v>
      </c>
      <c r="C9" s="167">
        <v>26</v>
      </c>
      <c r="D9" s="167">
        <v>20</v>
      </c>
      <c r="E9" s="167">
        <v>19</v>
      </c>
      <c r="F9" s="1"/>
      <c r="G9" s="1"/>
      <c r="H9" s="1"/>
      <c r="I9" s="1"/>
      <c r="J9" s="1"/>
      <c r="K9" s="1"/>
      <c r="L9" s="1"/>
      <c r="M9" s="1"/>
      <c r="N9" s="1"/>
      <c r="O9" s="16"/>
      <c r="P9" s="17"/>
      <c r="Q9" s="16"/>
      <c r="R9" s="16"/>
      <c r="S9" s="16"/>
      <c r="T9" s="16"/>
      <c r="U9" s="16"/>
      <c r="V9" s="1"/>
      <c r="W9" s="1"/>
      <c r="X9" s="1"/>
      <c r="Y9" s="1"/>
      <c r="Z9" s="1"/>
      <c r="AA9" s="1"/>
      <c r="AB9" s="1"/>
      <c r="AC9" s="1"/>
      <c r="AD9" s="1"/>
    </row>
    <row r="10" spans="1:30">
      <c r="A10" s="1"/>
      <c r="B10" s="253" t="s">
        <v>62</v>
      </c>
      <c r="C10" s="147">
        <v>35</v>
      </c>
      <c r="D10" s="147">
        <v>27</v>
      </c>
      <c r="E10" s="147">
        <v>12</v>
      </c>
      <c r="F10" s="1"/>
      <c r="G10" s="1"/>
      <c r="H10" s="1"/>
      <c r="I10" s="1"/>
      <c r="J10" s="1"/>
      <c r="K10" s="1"/>
      <c r="L10" s="1"/>
      <c r="M10" s="1"/>
      <c r="N10" s="1"/>
      <c r="O10" s="1"/>
      <c r="P10" s="1"/>
      <c r="Q10" s="16"/>
      <c r="R10" s="16"/>
      <c r="S10" s="16"/>
      <c r="T10" s="16"/>
      <c r="U10" s="16"/>
      <c r="V10" s="1"/>
      <c r="W10" s="1"/>
      <c r="X10" s="1"/>
      <c r="Y10" s="1"/>
      <c r="Z10" s="1"/>
      <c r="AA10" s="1"/>
      <c r="AB10" s="1"/>
      <c r="AC10" s="1"/>
      <c r="AD10" s="1"/>
    </row>
    <row r="11" spans="1:30">
      <c r="A11" s="1"/>
      <c r="B11" s="255" t="s">
        <v>209</v>
      </c>
      <c r="C11" s="167">
        <v>17</v>
      </c>
      <c r="D11" s="167">
        <v>14</v>
      </c>
      <c r="E11" s="167">
        <v>10</v>
      </c>
      <c r="F11" s="1"/>
      <c r="G11" s="1"/>
      <c r="H11" s="1"/>
      <c r="I11" s="1"/>
      <c r="J11" s="1"/>
      <c r="K11" s="1"/>
      <c r="L11" s="1"/>
      <c r="M11" s="1"/>
      <c r="N11" s="1"/>
      <c r="O11" s="1"/>
      <c r="P11" s="1"/>
      <c r="Q11" s="16"/>
      <c r="R11" s="16"/>
      <c r="S11" s="16"/>
      <c r="T11" s="16"/>
      <c r="U11" s="16"/>
      <c r="V11" s="1"/>
      <c r="W11" s="1"/>
      <c r="X11" s="1"/>
      <c r="Y11" s="1"/>
      <c r="Z11" s="1"/>
      <c r="AA11" s="1"/>
      <c r="AB11" s="1"/>
      <c r="AC11" s="1"/>
      <c r="AD11" s="1"/>
    </row>
    <row r="12" spans="1:30">
      <c r="A12" s="1"/>
      <c r="B12" s="253" t="s">
        <v>215</v>
      </c>
      <c r="C12" s="147">
        <v>8</v>
      </c>
      <c r="D12" s="147">
        <v>5</v>
      </c>
      <c r="E12" s="147">
        <v>4</v>
      </c>
      <c r="F12" s="1"/>
      <c r="G12" s="1"/>
      <c r="H12" s="1"/>
      <c r="I12" s="1"/>
      <c r="J12" s="1"/>
      <c r="K12" s="1"/>
      <c r="L12" s="1"/>
      <c r="M12" s="1"/>
      <c r="N12" s="1"/>
      <c r="O12" s="1"/>
      <c r="P12" s="1"/>
      <c r="Q12" s="16"/>
      <c r="R12" s="16"/>
      <c r="S12" s="16"/>
      <c r="T12" s="16"/>
      <c r="U12" s="16"/>
      <c r="V12" s="1"/>
      <c r="W12" s="1"/>
      <c r="X12" s="1"/>
      <c r="Y12" s="1"/>
      <c r="Z12" s="1"/>
      <c r="AA12" s="1"/>
      <c r="AB12" s="1"/>
      <c r="AC12" s="1"/>
      <c r="AD12" s="1"/>
    </row>
    <row r="13" spans="1:30">
      <c r="A13" s="1"/>
      <c r="B13" s="255" t="s">
        <v>1116</v>
      </c>
      <c r="C13" s="265">
        <f>100-82</f>
        <v>18</v>
      </c>
      <c r="D13" s="265">
        <f>100-83</f>
        <v>17</v>
      </c>
      <c r="E13" s="265">
        <f>100-78</f>
        <v>22</v>
      </c>
      <c r="F13" s="1"/>
      <c r="G13" s="1"/>
      <c r="H13" s="1"/>
      <c r="I13" s="1"/>
      <c r="J13" s="1"/>
      <c r="K13" s="1"/>
      <c r="L13" s="1"/>
      <c r="M13" s="1"/>
      <c r="N13" s="1"/>
      <c r="O13" s="1"/>
      <c r="P13" s="1"/>
      <c r="Q13" s="16"/>
      <c r="R13" s="16"/>
      <c r="S13" s="16"/>
      <c r="T13" s="16"/>
      <c r="U13" s="16"/>
      <c r="V13" s="1"/>
      <c r="W13" s="1"/>
      <c r="X13" s="1"/>
      <c r="Y13" s="1"/>
      <c r="Z13" s="1"/>
      <c r="AA13" s="1"/>
      <c r="AB13" s="1"/>
      <c r="AC13" s="1"/>
      <c r="AD13" s="1"/>
    </row>
    <row r="14" spans="1:30">
      <c r="A14" s="1"/>
      <c r="C14" s="1"/>
      <c r="D14" s="1"/>
      <c r="E14" s="1"/>
      <c r="F14" s="1"/>
      <c r="G14" s="1"/>
      <c r="H14" s="1"/>
      <c r="I14" s="1"/>
      <c r="J14" s="1"/>
      <c r="K14" s="1"/>
      <c r="L14" s="1"/>
      <c r="M14" s="1"/>
      <c r="N14" s="1"/>
      <c r="O14" s="1"/>
      <c r="P14" s="1"/>
      <c r="Q14" s="16"/>
      <c r="R14" s="16"/>
      <c r="S14" s="16"/>
      <c r="T14" s="16"/>
      <c r="U14" s="16"/>
      <c r="V14" s="1"/>
      <c r="W14" s="1"/>
      <c r="X14" s="1"/>
      <c r="Y14" s="1"/>
      <c r="Z14" s="1"/>
      <c r="AA14" s="1"/>
      <c r="AB14" s="1"/>
      <c r="AC14" s="1"/>
      <c r="AD14" s="1"/>
    </row>
    <row r="15" spans="1:30">
      <c r="A15" s="1"/>
      <c r="B15" s="121" t="s">
        <v>1000</v>
      </c>
      <c r="C15" s="1"/>
      <c r="D15" s="1"/>
      <c r="E15" s="1"/>
      <c r="F15" s="1"/>
      <c r="H15" s="1"/>
      <c r="I15" s="1"/>
      <c r="J15" s="1"/>
      <c r="K15" s="1"/>
      <c r="L15" s="1"/>
      <c r="M15" s="1"/>
      <c r="N15" s="1"/>
      <c r="O15" s="1"/>
      <c r="P15" s="1"/>
      <c r="Q15" s="16"/>
      <c r="R15" s="16"/>
      <c r="S15" s="16"/>
      <c r="T15" s="16"/>
      <c r="U15" s="16"/>
      <c r="V15" s="1"/>
      <c r="W15" s="1"/>
      <c r="X15" s="1"/>
      <c r="Y15" s="1"/>
      <c r="Z15" s="1"/>
      <c r="AA15" s="1"/>
      <c r="AB15" s="1"/>
      <c r="AC15" s="1"/>
      <c r="AD15" s="1"/>
    </row>
    <row r="16" spans="1:30">
      <c r="A16" s="1"/>
      <c r="B16" s="1"/>
      <c r="C16" s="1"/>
      <c r="D16" s="1"/>
      <c r="E16" s="1"/>
      <c r="F16" s="1"/>
      <c r="G16" s="1"/>
      <c r="H16" s="1"/>
      <c r="I16" s="1"/>
      <c r="J16" s="1"/>
      <c r="K16" s="1"/>
      <c r="L16" s="1"/>
      <c r="M16" s="1"/>
      <c r="N16" s="1"/>
      <c r="O16" s="1"/>
      <c r="P16" s="1"/>
      <c r="Q16" s="16"/>
      <c r="R16" s="16"/>
      <c r="S16" s="16"/>
      <c r="T16" s="16"/>
      <c r="U16" s="16"/>
      <c r="V16" s="1"/>
      <c r="W16" s="1"/>
      <c r="X16" s="1"/>
      <c r="Y16" s="1"/>
      <c r="Z16" s="1"/>
      <c r="AA16" s="1"/>
      <c r="AB16" s="1"/>
      <c r="AC16" s="1"/>
      <c r="AD16" s="1"/>
    </row>
    <row r="17" spans="1:30">
      <c r="A17" s="1"/>
      <c r="B17" s="742" t="s">
        <v>1151</v>
      </c>
      <c r="C17" s="740"/>
      <c r="D17" s="740"/>
      <c r="E17" s="740"/>
      <c r="F17" s="740"/>
      <c r="G17" s="740"/>
      <c r="H17" s="1"/>
      <c r="I17" s="1"/>
      <c r="J17" s="1"/>
      <c r="K17" s="1"/>
      <c r="L17" s="1"/>
      <c r="M17" s="1"/>
      <c r="N17" s="1"/>
      <c r="O17" s="1"/>
      <c r="P17" s="1"/>
      <c r="Q17" s="16"/>
      <c r="R17" s="16"/>
      <c r="S17" s="16"/>
      <c r="T17" s="16"/>
      <c r="U17" s="16"/>
      <c r="V17" s="1"/>
      <c r="W17" s="1"/>
      <c r="X17" s="1"/>
      <c r="Y17" s="1"/>
      <c r="Z17" s="1"/>
      <c r="AA17" s="1"/>
      <c r="AB17" s="1"/>
      <c r="AC17" s="1"/>
      <c r="AD17" s="1"/>
    </row>
    <row r="18" spans="1:30">
      <c r="A18" s="1"/>
      <c r="B18" s="740" t="s">
        <v>435</v>
      </c>
      <c r="C18" s="740"/>
      <c r="D18" s="740"/>
      <c r="E18" s="740"/>
      <c r="F18" s="740"/>
      <c r="G18" s="740"/>
      <c r="H18" s="1"/>
      <c r="I18" s="1"/>
      <c r="J18" s="1"/>
      <c r="K18" s="1"/>
      <c r="L18" s="1"/>
      <c r="M18" s="1"/>
      <c r="N18" s="1"/>
      <c r="O18" s="1"/>
      <c r="P18" s="1"/>
      <c r="Q18" s="16"/>
      <c r="R18" s="16"/>
      <c r="S18" s="16"/>
      <c r="T18" s="16"/>
      <c r="U18" s="16"/>
      <c r="V18" s="1"/>
      <c r="W18" s="1"/>
      <c r="X18" s="1"/>
      <c r="Y18" s="1"/>
      <c r="Z18" s="1"/>
      <c r="AA18" s="1"/>
      <c r="AB18" s="1"/>
      <c r="AC18" s="1"/>
      <c r="AD18" s="1"/>
    </row>
    <row r="19" spans="1:30">
      <c r="A19" s="1"/>
      <c r="B19" s="740" t="s">
        <v>1329</v>
      </c>
      <c r="C19" s="740"/>
      <c r="D19" s="740"/>
      <c r="E19" s="740"/>
      <c r="F19" s="740"/>
      <c r="G19" s="740"/>
      <c r="H19" s="1"/>
      <c r="I19" s="1"/>
      <c r="J19" s="1"/>
      <c r="K19" s="1"/>
      <c r="L19" s="1"/>
      <c r="M19" s="1"/>
      <c r="N19" s="1"/>
      <c r="O19" s="16"/>
      <c r="P19" s="16"/>
      <c r="Q19" s="16"/>
      <c r="R19" s="16"/>
      <c r="S19" s="16"/>
      <c r="T19" s="16"/>
      <c r="U19" s="16"/>
      <c r="V19" s="1"/>
      <c r="W19" s="1"/>
      <c r="X19" s="1"/>
      <c r="Y19" s="1"/>
      <c r="Z19" s="1"/>
      <c r="AA19" s="1"/>
      <c r="AB19" s="1"/>
      <c r="AC19" s="1"/>
      <c r="AD19" s="1"/>
    </row>
    <row r="20" spans="1:30">
      <c r="A20" s="1"/>
      <c r="B20" s="740" t="s">
        <v>434</v>
      </c>
      <c r="C20" s="740"/>
      <c r="D20" s="740"/>
      <c r="E20" s="740"/>
      <c r="F20" s="740"/>
      <c r="G20" s="740"/>
      <c r="H20" s="1"/>
      <c r="I20" s="1"/>
      <c r="J20" s="1"/>
      <c r="K20" s="1"/>
      <c r="L20" s="1"/>
      <c r="M20" s="1"/>
      <c r="N20" s="1"/>
      <c r="O20" s="1"/>
      <c r="P20" s="1"/>
      <c r="Q20" s="1"/>
      <c r="R20" s="1"/>
      <c r="S20" s="1"/>
      <c r="T20" s="1"/>
      <c r="U20" s="1"/>
      <c r="V20" s="1"/>
      <c r="W20" s="1"/>
      <c r="X20" s="1"/>
      <c r="Y20" s="1"/>
      <c r="Z20" s="1"/>
      <c r="AA20" s="1"/>
      <c r="AB20" s="1"/>
      <c r="AC20" s="1"/>
      <c r="AD20" s="1"/>
    </row>
    <row r="21" spans="1:30">
      <c r="A21" s="1"/>
      <c r="B21" s="740" t="s">
        <v>1001</v>
      </c>
      <c r="C21" s="740"/>
      <c r="D21" s="740"/>
      <c r="E21" s="740"/>
      <c r="F21" s="740"/>
      <c r="G21" s="740"/>
      <c r="H21" s="1"/>
      <c r="I21" s="1"/>
      <c r="J21" s="1"/>
      <c r="K21" s="1"/>
      <c r="L21" s="1"/>
      <c r="M21" s="1"/>
      <c r="N21" s="1"/>
      <c r="O21" s="1"/>
      <c r="P21" s="1"/>
      <c r="Q21" s="1"/>
      <c r="R21" s="1"/>
      <c r="S21" s="1"/>
      <c r="T21" s="1"/>
      <c r="U21" s="1"/>
      <c r="V21" s="1"/>
      <c r="W21" s="1"/>
      <c r="X21" s="1"/>
      <c r="Y21" s="1"/>
      <c r="Z21" s="1"/>
      <c r="AA21" s="1"/>
      <c r="AB21" s="1"/>
      <c r="AC21" s="1"/>
      <c r="AD21" s="1"/>
    </row>
    <row r="22" spans="1:30" s="723" customFormat="1">
      <c r="A22" s="1"/>
      <c r="B22" s="740" t="s">
        <v>1330</v>
      </c>
      <c r="C22" s="740"/>
      <c r="D22" s="740"/>
      <c r="E22" s="740"/>
      <c r="F22" s="740"/>
      <c r="G22" s="740"/>
      <c r="H22" s="1"/>
      <c r="I22" s="1"/>
      <c r="J22" s="1"/>
      <c r="K22" s="1"/>
      <c r="L22" s="1"/>
      <c r="M22" s="1"/>
      <c r="N22" s="1"/>
      <c r="O22" s="1"/>
      <c r="P22" s="1"/>
      <c r="Q22" s="1"/>
      <c r="R22" s="1"/>
      <c r="S22" s="1"/>
      <c r="T22" s="1"/>
      <c r="U22" s="1"/>
      <c r="V22" s="1"/>
      <c r="W22" s="1"/>
      <c r="X22" s="1"/>
      <c r="Y22" s="1"/>
      <c r="Z22" s="1"/>
      <c r="AA22" s="1"/>
      <c r="AB22" s="1"/>
      <c r="AC22" s="1"/>
      <c r="AD22" s="1"/>
    </row>
    <row r="23" spans="1:30" s="723" customFormat="1">
      <c r="A23" s="1"/>
      <c r="B23" s="740" t="s">
        <v>1331</v>
      </c>
      <c r="C23" s="740"/>
      <c r="D23" s="740"/>
      <c r="E23" s="740"/>
      <c r="F23" s="740"/>
      <c r="G23" s="740"/>
      <c r="H23" s="1"/>
      <c r="I23" s="1"/>
      <c r="J23" s="1"/>
      <c r="K23" s="1"/>
      <c r="L23" s="1"/>
      <c r="M23" s="1"/>
      <c r="N23" s="1"/>
      <c r="O23" s="1"/>
      <c r="P23" s="1"/>
      <c r="Q23" s="1"/>
      <c r="R23" s="1"/>
      <c r="S23" s="1"/>
      <c r="T23" s="1"/>
      <c r="U23" s="1"/>
      <c r="V23" s="1"/>
      <c r="W23" s="1"/>
      <c r="X23" s="1"/>
      <c r="Y23" s="1"/>
      <c r="Z23" s="1"/>
      <c r="AA23" s="1"/>
      <c r="AB23" s="1"/>
      <c r="AC23" s="1"/>
      <c r="AD23" s="1"/>
    </row>
    <row r="24" spans="1:3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c r="A25" s="1"/>
      <c r="B25" s="1" t="s">
        <v>1159</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c r="A26" s="1"/>
      <c r="B26" s="1" t="s">
        <v>1166</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sheetData>
  <hyperlinks>
    <hyperlink ref="M1" location="innehåll!A1" display="Tillbaka till innehållsförteckning"/>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2"/>
  <sheetViews>
    <sheetView workbookViewId="0"/>
  </sheetViews>
  <sheetFormatPr defaultRowHeight="15"/>
  <cols>
    <col min="1" max="1" width="3.5703125" customWidth="1"/>
    <col min="2" max="2" width="16.140625" customWidth="1"/>
    <col min="3" max="7" width="13.140625" customWidth="1"/>
    <col min="8" max="8" width="13.140625" style="494" customWidth="1"/>
    <col min="9" max="12" width="13.140625" customWidth="1"/>
    <col min="13" max="13" width="13.140625" style="494" customWidth="1"/>
    <col min="14" max="25" width="13.140625" customWidth="1"/>
  </cols>
  <sheetData>
    <row r="1" spans="1:28">
      <c r="A1" s="1"/>
      <c r="B1" s="1"/>
      <c r="C1" s="1"/>
      <c r="D1" s="1"/>
      <c r="E1" s="1"/>
      <c r="F1" s="1"/>
      <c r="G1" s="1"/>
      <c r="H1" s="1"/>
      <c r="I1" s="1"/>
      <c r="J1" s="1"/>
      <c r="K1" s="1"/>
      <c r="L1" s="1"/>
      <c r="M1" s="1"/>
      <c r="N1" s="1"/>
      <c r="O1" s="1"/>
      <c r="P1" s="70" t="s">
        <v>173</v>
      </c>
      <c r="Q1" s="70"/>
      <c r="R1" s="70"/>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c r="A3" s="1"/>
      <c r="B3" s="367" t="s">
        <v>518</v>
      </c>
      <c r="C3" s="587"/>
      <c r="D3" s="587"/>
      <c r="E3" s="587"/>
      <c r="F3" s="587"/>
      <c r="G3" s="587"/>
      <c r="H3" s="673"/>
      <c r="I3" s="587"/>
      <c r="J3" s="587"/>
      <c r="K3" s="587"/>
      <c r="L3" s="587"/>
      <c r="M3" s="673"/>
      <c r="N3" s="587"/>
      <c r="O3" s="587"/>
      <c r="P3" s="535"/>
      <c r="Q3" s="6"/>
      <c r="R3" s="6"/>
      <c r="S3" s="6"/>
      <c r="T3" s="6"/>
      <c r="U3" s="6"/>
      <c r="V3" s="6"/>
      <c r="W3" s="6"/>
      <c r="X3" s="6"/>
      <c r="Y3" s="522"/>
      <c r="Z3" s="1"/>
      <c r="AA3" s="1"/>
      <c r="AB3" s="1"/>
    </row>
    <row r="4" spans="1:28">
      <c r="A4" s="1"/>
      <c r="B4" s="368" t="s">
        <v>1334</v>
      </c>
      <c r="C4" s="514"/>
      <c r="D4" s="514"/>
      <c r="E4" s="514"/>
      <c r="F4" s="514"/>
      <c r="G4" s="514"/>
      <c r="H4" s="675"/>
      <c r="I4" s="512"/>
      <c r="J4" s="512"/>
      <c r="K4" s="512"/>
      <c r="L4" s="512"/>
      <c r="M4" s="512"/>
      <c r="N4" s="512"/>
      <c r="O4" s="512"/>
      <c r="P4" s="6"/>
      <c r="Q4" s="6"/>
      <c r="R4" s="6"/>
      <c r="S4" s="6"/>
      <c r="T4" s="6"/>
      <c r="U4" s="6"/>
      <c r="V4" s="6"/>
      <c r="W4" s="6"/>
      <c r="X4" s="6"/>
      <c r="Y4" s="662"/>
      <c r="Z4" s="1"/>
      <c r="AA4" s="1"/>
      <c r="AB4" s="1"/>
    </row>
    <row r="5" spans="1:28">
      <c r="A5" s="1"/>
      <c r="B5" s="24" t="s">
        <v>298</v>
      </c>
      <c r="C5" s="642" t="s">
        <v>201</v>
      </c>
      <c r="D5" s="643"/>
      <c r="E5" s="643"/>
      <c r="F5" s="636"/>
      <c r="G5" s="636"/>
      <c r="H5" s="636"/>
      <c r="I5" s="642" t="s">
        <v>62</v>
      </c>
      <c r="J5" s="643"/>
      <c r="K5" s="636"/>
      <c r="L5" s="636"/>
      <c r="M5" s="637"/>
      <c r="N5" s="643" t="s">
        <v>208</v>
      </c>
      <c r="O5" s="643"/>
      <c r="P5" s="643"/>
      <c r="Q5" s="636"/>
      <c r="R5" s="636"/>
      <c r="S5" s="637"/>
      <c r="T5" s="644" t="s">
        <v>966</v>
      </c>
      <c r="U5" s="643"/>
      <c r="V5" s="643"/>
      <c r="W5" s="636"/>
      <c r="X5" s="636"/>
      <c r="Y5" s="637"/>
      <c r="Z5" s="1"/>
      <c r="AA5" s="1"/>
      <c r="AB5" s="1"/>
    </row>
    <row r="6" spans="1:28">
      <c r="A6" s="1"/>
      <c r="B6" s="274" t="s">
        <v>1122</v>
      </c>
      <c r="C6" s="275" t="s">
        <v>1463</v>
      </c>
      <c r="D6" s="275" t="s">
        <v>1460</v>
      </c>
      <c r="E6" s="275" t="s">
        <v>1462</v>
      </c>
      <c r="F6" s="149" t="s">
        <v>1465</v>
      </c>
      <c r="G6" s="276" t="s">
        <v>1464</v>
      </c>
      <c r="H6" s="606" t="s">
        <v>1466</v>
      </c>
      <c r="I6" s="275" t="s">
        <v>1460</v>
      </c>
      <c r="J6" s="275" t="s">
        <v>1462</v>
      </c>
      <c r="K6" s="149" t="s">
        <v>1465</v>
      </c>
      <c r="L6" s="276" t="s">
        <v>1464</v>
      </c>
      <c r="M6" s="606" t="s">
        <v>1466</v>
      </c>
      <c r="N6" s="275" t="s">
        <v>1463</v>
      </c>
      <c r="O6" s="275" t="s">
        <v>1460</v>
      </c>
      <c r="P6" s="275" t="s">
        <v>1462</v>
      </c>
      <c r="Q6" s="149" t="s">
        <v>1465</v>
      </c>
      <c r="R6" s="276" t="s">
        <v>1464</v>
      </c>
      <c r="S6" s="606" t="s">
        <v>1466</v>
      </c>
      <c r="T6" s="275" t="s">
        <v>1463</v>
      </c>
      <c r="U6" s="275" t="s">
        <v>1460</v>
      </c>
      <c r="V6" s="275" t="s">
        <v>1462</v>
      </c>
      <c r="W6" s="149" t="s">
        <v>1465</v>
      </c>
      <c r="X6" s="276" t="s">
        <v>1464</v>
      </c>
      <c r="Y6" s="606" t="s">
        <v>1466</v>
      </c>
      <c r="Z6" s="1"/>
      <c r="AA6" s="1"/>
      <c r="AB6" s="1"/>
    </row>
    <row r="7" spans="1:28">
      <c r="A7" s="1"/>
      <c r="B7" s="161" t="s">
        <v>31</v>
      </c>
      <c r="C7" s="147">
        <v>26.6</v>
      </c>
      <c r="D7" s="147">
        <v>27.08</v>
      </c>
      <c r="E7" s="147">
        <v>29.89</v>
      </c>
      <c r="F7" s="147">
        <v>32</v>
      </c>
      <c r="G7" s="147">
        <v>29</v>
      </c>
      <c r="H7" s="645">
        <v>29</v>
      </c>
      <c r="I7" s="152">
        <v>30.6</v>
      </c>
      <c r="J7" s="181" t="s">
        <v>292</v>
      </c>
      <c r="K7" s="181" t="s">
        <v>292</v>
      </c>
      <c r="L7" s="181">
        <v>32</v>
      </c>
      <c r="M7" s="616">
        <v>35</v>
      </c>
      <c r="N7" s="181">
        <v>14.1</v>
      </c>
      <c r="O7" s="181">
        <v>15.95</v>
      </c>
      <c r="P7" s="181">
        <v>18.600000000000001</v>
      </c>
      <c r="Q7" s="181">
        <v>21</v>
      </c>
      <c r="R7" s="181">
        <v>23</v>
      </c>
      <c r="S7" s="181">
        <v>26</v>
      </c>
      <c r="T7" s="181" t="s">
        <v>292</v>
      </c>
      <c r="U7" s="181" t="s">
        <v>292</v>
      </c>
      <c r="V7" s="181" t="s">
        <v>292</v>
      </c>
      <c r="W7" s="181" t="s">
        <v>292</v>
      </c>
      <c r="X7" s="181">
        <f>100-82</f>
        <v>18</v>
      </c>
      <c r="Y7" s="181">
        <v>18</v>
      </c>
      <c r="Z7" s="1"/>
      <c r="AA7" s="1"/>
      <c r="AB7" s="1"/>
    </row>
    <row r="8" spans="1:28">
      <c r="A8" s="1"/>
      <c r="B8" s="163" t="s">
        <v>32</v>
      </c>
      <c r="C8" s="167">
        <v>20.9</v>
      </c>
      <c r="D8" s="167">
        <v>21.93</v>
      </c>
      <c r="E8" s="167">
        <v>22.74</v>
      </c>
      <c r="F8" s="167">
        <v>25</v>
      </c>
      <c r="G8" s="167">
        <v>23</v>
      </c>
      <c r="H8" s="617">
        <v>22</v>
      </c>
      <c r="I8" s="167">
        <v>20.6</v>
      </c>
      <c r="J8" s="167" t="s">
        <v>292</v>
      </c>
      <c r="K8" s="167" t="s">
        <v>292</v>
      </c>
      <c r="L8" s="167">
        <v>18</v>
      </c>
      <c r="M8" s="617">
        <v>27</v>
      </c>
      <c r="N8" s="185">
        <v>14.2</v>
      </c>
      <c r="O8" s="167">
        <v>15.36</v>
      </c>
      <c r="P8" s="185">
        <v>16.41</v>
      </c>
      <c r="Q8" s="185">
        <v>19</v>
      </c>
      <c r="R8" s="185">
        <v>21</v>
      </c>
      <c r="S8" s="185">
        <v>20</v>
      </c>
      <c r="T8" s="167" t="s">
        <v>292</v>
      </c>
      <c r="U8" s="185" t="s">
        <v>292</v>
      </c>
      <c r="V8" s="167" t="s">
        <v>292</v>
      </c>
      <c r="W8" s="167" t="s">
        <v>292</v>
      </c>
      <c r="X8" s="167">
        <f>100-79</f>
        <v>21</v>
      </c>
      <c r="Y8" s="167">
        <v>17</v>
      </c>
      <c r="Z8" s="1"/>
      <c r="AA8" s="1"/>
      <c r="AB8" s="1"/>
    </row>
    <row r="9" spans="1:28">
      <c r="A9" s="1"/>
      <c r="B9" s="161" t="s">
        <v>33</v>
      </c>
      <c r="C9" s="147">
        <v>15.1</v>
      </c>
      <c r="D9" s="147">
        <v>14.4</v>
      </c>
      <c r="E9" s="147">
        <v>15.79</v>
      </c>
      <c r="F9" s="147">
        <v>16</v>
      </c>
      <c r="G9" s="147">
        <v>17</v>
      </c>
      <c r="H9" s="645">
        <v>13</v>
      </c>
      <c r="I9" s="181">
        <v>9.4</v>
      </c>
      <c r="J9" s="181" t="s">
        <v>292</v>
      </c>
      <c r="K9" s="181" t="s">
        <v>292</v>
      </c>
      <c r="L9" s="181">
        <v>6</v>
      </c>
      <c r="M9" s="616">
        <v>12</v>
      </c>
      <c r="N9" s="181">
        <v>13.3</v>
      </c>
      <c r="O9" s="181">
        <v>13.05</v>
      </c>
      <c r="P9" s="181">
        <v>14.34</v>
      </c>
      <c r="Q9" s="181">
        <v>16</v>
      </c>
      <c r="R9" s="181">
        <v>18</v>
      </c>
      <c r="S9" s="181">
        <v>19</v>
      </c>
      <c r="T9" s="181" t="s">
        <v>292</v>
      </c>
      <c r="U9" s="181" t="s">
        <v>292</v>
      </c>
      <c r="V9" s="181" t="s">
        <v>292</v>
      </c>
      <c r="W9" s="181" t="s">
        <v>292</v>
      </c>
      <c r="X9" s="181">
        <f>100-72</f>
        <v>28</v>
      </c>
      <c r="Y9" s="181">
        <v>22</v>
      </c>
      <c r="Z9" s="1"/>
      <c r="AA9" s="1"/>
      <c r="AB9" s="1"/>
    </row>
    <row r="10" spans="1:28">
      <c r="A10" s="1"/>
      <c r="B10" s="1"/>
      <c r="C10" s="1"/>
      <c r="D10" s="1"/>
      <c r="E10" s="1"/>
      <c r="F10" s="1"/>
      <c r="G10" s="1"/>
      <c r="H10" s="1"/>
      <c r="I10" s="1"/>
      <c r="J10" s="1"/>
      <c r="K10" s="1"/>
      <c r="L10" s="75"/>
      <c r="M10" s="75"/>
      <c r="N10" s="1"/>
      <c r="O10" s="1"/>
      <c r="P10" s="1"/>
      <c r="Q10" s="1"/>
      <c r="R10" s="1"/>
      <c r="S10" s="1"/>
      <c r="T10" s="11"/>
      <c r="U10" s="11"/>
      <c r="V10" s="11"/>
      <c r="W10" s="11"/>
      <c r="X10" s="11"/>
      <c r="Y10" s="11"/>
      <c r="Z10" s="11"/>
      <c r="AA10" s="11"/>
      <c r="AB10" s="1"/>
    </row>
    <row r="11" spans="1:28">
      <c r="A11" s="1"/>
      <c r="B11" s="1" t="s">
        <v>155</v>
      </c>
      <c r="C11" s="1"/>
      <c r="D11" s="75"/>
      <c r="E11" s="75"/>
      <c r="F11" s="75"/>
      <c r="G11" s="75"/>
      <c r="H11" s="75"/>
      <c r="I11" s="1"/>
      <c r="J11" s="1"/>
      <c r="K11" s="1"/>
      <c r="M11" s="1"/>
      <c r="N11" s="1"/>
      <c r="O11" s="1"/>
      <c r="P11" s="1"/>
      <c r="Q11" s="1"/>
      <c r="R11" s="1"/>
      <c r="S11" s="1"/>
      <c r="T11" s="11"/>
      <c r="U11" s="11"/>
      <c r="V11" s="11"/>
      <c r="W11" s="11"/>
      <c r="X11" s="11"/>
      <c r="Y11" s="11"/>
      <c r="Z11" s="11"/>
      <c r="AA11" s="11"/>
      <c r="AB11" s="1"/>
    </row>
    <row r="12" spans="1:28">
      <c r="A12" s="1"/>
      <c r="B12" s="1"/>
      <c r="C12" s="1"/>
      <c r="D12" s="1"/>
      <c r="E12" s="1"/>
      <c r="F12" s="1"/>
      <c r="G12" s="1"/>
      <c r="H12" s="1"/>
      <c r="I12" s="1"/>
      <c r="J12" s="1"/>
      <c r="K12" s="1"/>
      <c r="L12" s="1"/>
      <c r="M12" s="1"/>
      <c r="N12" s="1"/>
      <c r="O12" s="1"/>
      <c r="P12" s="1"/>
      <c r="Q12" s="1"/>
      <c r="R12" s="1"/>
      <c r="S12" s="1"/>
      <c r="T12" s="11"/>
      <c r="U12" s="11"/>
      <c r="V12" s="11"/>
      <c r="W12" s="11"/>
      <c r="X12" s="11"/>
      <c r="Y12" s="11"/>
      <c r="Z12" s="11"/>
      <c r="AA12" s="11"/>
      <c r="AB12" s="1"/>
    </row>
    <row r="13" spans="1:28">
      <c r="A13" s="1"/>
      <c r="B13" s="1"/>
      <c r="C13" s="742" t="s">
        <v>1151</v>
      </c>
      <c r="D13" s="740"/>
      <c r="E13" s="740"/>
      <c r="F13" s="740"/>
      <c r="G13" s="740"/>
      <c r="H13" s="740"/>
      <c r="I13" s="740"/>
      <c r="J13" s="740"/>
      <c r="K13" s="1"/>
      <c r="L13" s="1"/>
      <c r="M13" s="1"/>
      <c r="N13" s="1"/>
      <c r="O13" s="1"/>
      <c r="P13" s="1"/>
      <c r="Q13" s="1"/>
      <c r="R13" s="1"/>
      <c r="S13" s="1"/>
      <c r="T13" s="11"/>
      <c r="U13" s="11"/>
      <c r="V13" s="11"/>
      <c r="W13" s="11"/>
      <c r="X13" s="11"/>
      <c r="Y13" s="11"/>
      <c r="Z13" s="11"/>
      <c r="AA13" s="11"/>
      <c r="AB13" s="1"/>
    </row>
    <row r="14" spans="1:28">
      <c r="A14" s="1"/>
      <c r="B14" s="11"/>
      <c r="C14" s="740" t="s">
        <v>1123</v>
      </c>
      <c r="D14" s="740"/>
      <c r="E14" s="740"/>
      <c r="F14" s="740"/>
      <c r="G14" s="740"/>
      <c r="H14" s="740"/>
      <c r="I14" s="740"/>
      <c r="J14" s="740"/>
      <c r="K14" s="1"/>
      <c r="L14" s="1"/>
      <c r="M14" s="1"/>
      <c r="N14" s="1"/>
      <c r="O14" s="1"/>
      <c r="P14" s="1"/>
      <c r="Q14" s="1"/>
      <c r="R14" s="1"/>
      <c r="S14" s="1"/>
      <c r="T14" s="11"/>
      <c r="U14" s="11"/>
      <c r="V14" s="11"/>
      <c r="W14" s="11"/>
      <c r="X14" s="11"/>
      <c r="Y14" s="11"/>
      <c r="Z14" s="11"/>
      <c r="AA14" s="11"/>
      <c r="AB14" s="1"/>
    </row>
    <row r="15" spans="1:28">
      <c r="A15" s="1"/>
      <c r="B15" s="1"/>
      <c r="C15" s="740" t="s">
        <v>1124</v>
      </c>
      <c r="D15" s="740"/>
      <c r="E15" s="740"/>
      <c r="F15" s="740"/>
      <c r="G15" s="740"/>
      <c r="H15" s="740"/>
      <c r="I15" s="740"/>
      <c r="J15" s="740"/>
      <c r="K15" s="1"/>
      <c r="L15" s="1"/>
      <c r="M15" s="1"/>
      <c r="N15" s="1"/>
      <c r="O15" s="1"/>
      <c r="P15" s="1"/>
      <c r="Q15" s="1"/>
      <c r="R15" s="1"/>
      <c r="S15" s="1"/>
      <c r="T15" s="11"/>
      <c r="U15" s="11"/>
      <c r="V15" s="11"/>
      <c r="W15" s="11"/>
      <c r="X15" s="11"/>
      <c r="Y15" s="11"/>
      <c r="Z15" s="11"/>
      <c r="AA15" s="11"/>
      <c r="AB15" s="1"/>
    </row>
    <row r="16" spans="1:28">
      <c r="A16" s="1"/>
      <c r="B16" s="1"/>
      <c r="C16" s="740" t="s">
        <v>1125</v>
      </c>
      <c r="D16" s="740"/>
      <c r="E16" s="740"/>
      <c r="F16" s="740"/>
      <c r="G16" s="740"/>
      <c r="H16" s="740"/>
      <c r="I16" s="740"/>
      <c r="J16" s="740"/>
      <c r="K16" s="1"/>
      <c r="L16" s="1"/>
      <c r="M16" s="1"/>
      <c r="N16" s="1"/>
      <c r="O16" s="1"/>
      <c r="P16" s="1"/>
      <c r="Q16" s="1"/>
      <c r="R16" s="1"/>
      <c r="S16" s="1"/>
      <c r="T16" s="11"/>
      <c r="U16" s="11"/>
      <c r="V16" s="11"/>
      <c r="W16" s="11"/>
      <c r="X16" s="11"/>
      <c r="Y16" s="11"/>
      <c r="Z16" s="11"/>
      <c r="AA16" s="11"/>
      <c r="AB16" s="1"/>
    </row>
    <row r="17" spans="1:28">
      <c r="A17" s="1"/>
      <c r="B17" s="1"/>
      <c r="C17" s="740" t="s">
        <v>1335</v>
      </c>
      <c r="D17" s="740"/>
      <c r="E17" s="740"/>
      <c r="F17" s="740"/>
      <c r="G17" s="740"/>
      <c r="H17" s="740"/>
      <c r="I17" s="740"/>
      <c r="J17" s="740"/>
      <c r="K17" s="1"/>
      <c r="L17" s="1"/>
      <c r="M17" s="1"/>
      <c r="N17" s="1"/>
      <c r="O17" s="1"/>
      <c r="P17" s="1"/>
      <c r="Q17" s="1"/>
      <c r="R17" s="1"/>
      <c r="S17" s="1"/>
      <c r="T17" s="11"/>
      <c r="U17" s="11"/>
      <c r="V17" s="11"/>
      <c r="W17" s="11"/>
      <c r="X17" s="11"/>
      <c r="Y17" s="11"/>
      <c r="Z17" s="11"/>
      <c r="AA17" s="11"/>
      <c r="AB17" s="1"/>
    </row>
    <row r="18" spans="1:28">
      <c r="A18" s="1"/>
      <c r="B18" s="1"/>
      <c r="C18" s="740" t="s">
        <v>1336</v>
      </c>
      <c r="D18" s="740"/>
      <c r="E18" s="740"/>
      <c r="F18" s="740"/>
      <c r="G18" s="740"/>
      <c r="H18" s="740"/>
      <c r="I18" s="740"/>
      <c r="J18" s="740"/>
      <c r="K18" s="1"/>
      <c r="L18" s="1"/>
      <c r="M18" s="1"/>
      <c r="N18" s="1"/>
      <c r="O18" s="1"/>
      <c r="P18" s="1"/>
      <c r="Q18" s="1"/>
      <c r="R18" s="1"/>
      <c r="S18" s="1"/>
      <c r="T18" s="11"/>
      <c r="U18" s="11"/>
      <c r="V18" s="11"/>
      <c r="W18" s="11"/>
      <c r="X18" s="11"/>
      <c r="Y18" s="11"/>
      <c r="Z18" s="11"/>
      <c r="AA18" s="11"/>
      <c r="AB18" s="1"/>
    </row>
    <row r="19" spans="1:28" s="723" customFormat="1">
      <c r="A19" s="1"/>
      <c r="B19" s="1"/>
      <c r="C19" s="1"/>
      <c r="D19" s="1"/>
      <c r="E19" s="1"/>
      <c r="F19" s="1"/>
      <c r="G19" s="1"/>
      <c r="H19" s="1"/>
      <c r="I19" s="1"/>
      <c r="J19" s="1"/>
      <c r="K19" s="1"/>
      <c r="L19" s="1"/>
      <c r="M19" s="1"/>
      <c r="N19" s="1"/>
      <c r="O19" s="1"/>
      <c r="P19" s="1"/>
      <c r="Q19" s="1"/>
      <c r="R19" s="1"/>
      <c r="S19" s="1"/>
      <c r="T19" s="11"/>
      <c r="U19" s="11"/>
      <c r="V19" s="11"/>
      <c r="W19" s="11"/>
      <c r="X19" s="11"/>
      <c r="Y19" s="11"/>
      <c r="Z19" s="11"/>
      <c r="AA19" s="11"/>
      <c r="AB19" s="1"/>
    </row>
    <row r="20" spans="1:28">
      <c r="A20" s="1"/>
      <c r="B20" s="1"/>
      <c r="C20" s="1" t="s">
        <v>1159</v>
      </c>
      <c r="D20" s="1"/>
      <c r="E20" s="1"/>
      <c r="F20" s="1"/>
      <c r="G20" s="1"/>
      <c r="H20" s="1"/>
      <c r="I20" s="1"/>
      <c r="J20" s="1"/>
      <c r="K20" s="1"/>
      <c r="L20" s="1"/>
      <c r="M20" s="1"/>
      <c r="N20" s="1"/>
      <c r="O20" s="1"/>
      <c r="P20" s="1"/>
      <c r="Q20" s="1"/>
      <c r="R20" s="1"/>
      <c r="S20" s="1"/>
      <c r="T20" s="11"/>
      <c r="U20" s="11"/>
      <c r="V20" s="11"/>
      <c r="W20" s="11"/>
      <c r="X20" s="11"/>
      <c r="Y20" s="11"/>
      <c r="Z20" s="11"/>
      <c r="AA20" s="11"/>
      <c r="AB20" s="1"/>
    </row>
    <row r="21" spans="1:28">
      <c r="A21" s="1"/>
      <c r="B21" s="11"/>
      <c r="C21" s="1" t="s">
        <v>1166</v>
      </c>
      <c r="D21" s="1"/>
      <c r="E21" s="1"/>
      <c r="F21" s="1"/>
      <c r="G21" s="1"/>
      <c r="H21" s="1"/>
      <c r="I21" s="1"/>
      <c r="J21" s="1"/>
      <c r="K21" s="1"/>
      <c r="L21" s="1"/>
      <c r="M21" s="1"/>
      <c r="N21" s="1"/>
      <c r="O21" s="1"/>
      <c r="P21" s="1"/>
      <c r="Q21" s="1"/>
      <c r="R21" s="1"/>
      <c r="S21" s="1"/>
      <c r="T21" s="11"/>
      <c r="U21" s="11"/>
      <c r="V21" s="11"/>
      <c r="W21" s="11"/>
      <c r="X21" s="11"/>
      <c r="Y21" s="11"/>
      <c r="Z21" s="11"/>
      <c r="AA21" s="11"/>
      <c r="AB21" s="1"/>
    </row>
    <row r="22" spans="1:2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c r="A28" s="1"/>
      <c r="B28" s="1"/>
      <c r="C28" s="1"/>
      <c r="D28" s="1"/>
      <c r="E28" s="1"/>
      <c r="F28" s="1"/>
      <c r="G28" s="1"/>
      <c r="H28" s="1"/>
      <c r="I28" s="1"/>
      <c r="J28" s="1"/>
      <c r="K28" s="1"/>
      <c r="L28" s="1"/>
      <c r="M28" s="1"/>
      <c r="N28" s="1"/>
      <c r="O28" s="1"/>
      <c r="P28" s="1"/>
      <c r="Q28" s="1"/>
      <c r="R28" s="1"/>
      <c r="S28" s="1"/>
      <c r="T28" s="1"/>
      <c r="U28" s="1"/>
      <c r="V28" s="11"/>
      <c r="W28" s="1"/>
      <c r="X28" s="1"/>
      <c r="Y28" s="1"/>
      <c r="Z28" s="1"/>
      <c r="AA28" s="1"/>
      <c r="AB28" s="1"/>
    </row>
    <row r="29" spans="1:2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sheetData>
  <hyperlinks>
    <hyperlink ref="P1" location="innehåll!A1" display="Tillbaka till innehållsförteckning"/>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3"/>
  <sheetViews>
    <sheetView workbookViewId="0">
      <selection activeCell="E1" sqref="E1"/>
    </sheetView>
  </sheetViews>
  <sheetFormatPr defaultRowHeight="15"/>
  <cols>
    <col min="2" max="2" width="31.140625" customWidth="1"/>
    <col min="3" max="5" width="11" bestFit="1" customWidth="1"/>
    <col min="10" max="10" width="18" customWidth="1"/>
  </cols>
  <sheetData>
    <row r="1" spans="1:27">
      <c r="A1" s="1"/>
      <c r="B1" s="1"/>
      <c r="C1" s="1"/>
      <c r="D1" s="1"/>
      <c r="E1" s="70" t="s">
        <v>173</v>
      </c>
      <c r="F1" s="70"/>
      <c r="G1" s="70"/>
      <c r="H1" s="1"/>
      <c r="I1" s="1"/>
      <c r="J1" s="1"/>
      <c r="K1" s="1"/>
      <c r="L1" s="1"/>
      <c r="M1" s="1"/>
      <c r="N1" s="1"/>
      <c r="O1" s="1"/>
      <c r="P1" s="1"/>
      <c r="Q1" s="1"/>
      <c r="R1" s="1"/>
      <c r="S1" s="1"/>
      <c r="T1" s="1"/>
      <c r="U1" s="1"/>
      <c r="V1" s="1"/>
      <c r="W1" s="1"/>
      <c r="X1" s="1"/>
      <c r="Y1" s="1"/>
      <c r="Z1" s="1"/>
      <c r="AA1" s="1"/>
    </row>
    <row r="2" spans="1:27">
      <c r="A2" s="1"/>
      <c r="B2" s="1"/>
      <c r="C2" s="1"/>
      <c r="D2" s="1"/>
      <c r="E2" s="1"/>
      <c r="F2" s="1"/>
      <c r="G2" s="1"/>
      <c r="H2" s="1"/>
      <c r="I2" s="1"/>
      <c r="J2" s="1"/>
      <c r="K2" s="1"/>
      <c r="L2" s="1"/>
      <c r="M2" s="1"/>
      <c r="N2" s="1"/>
      <c r="T2" s="1"/>
      <c r="U2" s="1"/>
      <c r="V2" s="1"/>
      <c r="W2" s="1"/>
      <c r="X2" s="1"/>
      <c r="Y2" s="1"/>
      <c r="Z2" s="1"/>
      <c r="AA2" s="1"/>
    </row>
    <row r="3" spans="1:27">
      <c r="A3" s="1"/>
      <c r="B3" s="367" t="s">
        <v>1337</v>
      </c>
      <c r="C3" s="587"/>
      <c r="D3" s="587"/>
      <c r="E3" s="587"/>
      <c r="F3" s="587"/>
      <c r="G3" s="587"/>
      <c r="H3" s="587"/>
      <c r="I3" s="535"/>
      <c r="J3" s="535"/>
      <c r="K3" s="535"/>
      <c r="L3" s="1"/>
      <c r="M3" s="1"/>
      <c r="N3" s="1"/>
      <c r="O3" s="1"/>
      <c r="P3" s="1"/>
      <c r="Q3" s="1"/>
      <c r="R3" s="1"/>
      <c r="S3" s="1"/>
      <c r="T3" s="1"/>
      <c r="U3" s="1"/>
      <c r="V3" s="1"/>
      <c r="W3" s="1"/>
      <c r="X3" s="1"/>
      <c r="Y3" s="1"/>
      <c r="Z3" s="1"/>
      <c r="AA3" s="1"/>
    </row>
    <row r="4" spans="1:27">
      <c r="A4" s="1"/>
      <c r="B4" s="537"/>
      <c r="C4" s="514"/>
      <c r="D4" s="514"/>
      <c r="E4" s="514"/>
      <c r="F4" s="514"/>
      <c r="G4" s="514"/>
      <c r="H4" s="514"/>
      <c r="I4" s="372"/>
      <c r="J4" s="372"/>
      <c r="K4" s="372"/>
      <c r="L4" s="1"/>
      <c r="M4" s="1"/>
      <c r="N4" s="1"/>
      <c r="O4" s="1"/>
      <c r="P4" s="1"/>
      <c r="Q4" s="1"/>
      <c r="R4" s="1"/>
      <c r="S4" s="1"/>
      <c r="T4" s="1"/>
      <c r="U4" s="1"/>
      <c r="V4" s="1"/>
      <c r="W4" s="1"/>
      <c r="X4" s="1"/>
      <c r="Y4" s="1"/>
      <c r="Z4" s="1"/>
      <c r="AA4" s="1"/>
    </row>
    <row r="5" spans="1:27">
      <c r="A5" s="1"/>
      <c r="B5" s="1"/>
      <c r="C5" s="1"/>
      <c r="D5" s="1"/>
      <c r="E5" s="1"/>
      <c r="F5" s="1"/>
      <c r="G5" s="1"/>
      <c r="H5" s="1"/>
      <c r="I5" s="1"/>
      <c r="J5" s="1"/>
      <c r="L5" s="1"/>
      <c r="M5" s="1"/>
      <c r="N5" s="1"/>
      <c r="O5" s="1"/>
      <c r="P5" s="1"/>
      <c r="Q5" s="1"/>
      <c r="R5" s="1"/>
      <c r="S5" s="1"/>
      <c r="T5" s="1"/>
      <c r="U5" s="1"/>
      <c r="V5" s="1"/>
      <c r="W5" s="1"/>
      <c r="X5" s="1"/>
      <c r="Y5" s="1"/>
      <c r="Z5" s="1"/>
      <c r="AA5" s="1"/>
    </row>
    <row r="6" spans="1:27">
      <c r="A6" s="1"/>
      <c r="B6" s="259"/>
      <c r="C6" s="260"/>
      <c r="D6" s="260"/>
      <c r="E6" s="280"/>
      <c r="F6" s="1"/>
      <c r="G6" s="1"/>
      <c r="H6" s="1"/>
      <c r="I6" s="1"/>
      <c r="J6" s="1"/>
      <c r="K6" s="1"/>
      <c r="L6" s="1"/>
      <c r="M6" s="1"/>
      <c r="N6" s="1"/>
      <c r="O6" s="1"/>
      <c r="P6" s="1"/>
      <c r="Q6" s="1"/>
      <c r="R6" s="1"/>
      <c r="S6" s="1"/>
      <c r="T6" s="1"/>
      <c r="U6" s="1"/>
      <c r="V6" s="1"/>
      <c r="W6" s="1"/>
      <c r="X6" s="1"/>
      <c r="Y6" s="1"/>
      <c r="Z6" s="1"/>
      <c r="AA6" s="1"/>
    </row>
    <row r="7" spans="1:27">
      <c r="A7" s="1"/>
      <c r="B7" s="256"/>
      <c r="C7" s="261" t="s">
        <v>76</v>
      </c>
      <c r="D7" s="261" t="s">
        <v>37</v>
      </c>
      <c r="E7" s="262" t="s">
        <v>38</v>
      </c>
      <c r="F7" s="1"/>
      <c r="G7" s="1"/>
      <c r="H7" s="1"/>
      <c r="I7" s="1"/>
      <c r="J7" s="1"/>
      <c r="K7" s="1"/>
      <c r="L7" s="1"/>
      <c r="M7" s="1"/>
      <c r="N7" s="1"/>
      <c r="O7" s="1"/>
      <c r="P7" s="1"/>
      <c r="Q7" s="1"/>
      <c r="R7" s="1"/>
      <c r="S7" s="1"/>
      <c r="T7" s="1"/>
      <c r="U7" s="1"/>
      <c r="V7" s="1"/>
      <c r="W7" s="1"/>
      <c r="X7" s="1"/>
      <c r="Y7" s="1"/>
      <c r="Z7" s="1"/>
      <c r="AA7" s="1"/>
    </row>
    <row r="8" spans="1:27">
      <c r="A8" s="1"/>
      <c r="B8" s="253" t="s">
        <v>201</v>
      </c>
      <c r="C8" s="147">
        <v>23</v>
      </c>
      <c r="D8" s="147">
        <v>19</v>
      </c>
      <c r="E8" s="147">
        <v>24</v>
      </c>
      <c r="F8" s="1"/>
      <c r="G8" s="1"/>
      <c r="H8" s="1"/>
      <c r="I8" s="1"/>
      <c r="J8" s="1"/>
      <c r="K8" s="1"/>
      <c r="L8" s="1"/>
      <c r="M8" s="1"/>
      <c r="N8" s="1"/>
      <c r="O8" s="1"/>
      <c r="P8" s="1"/>
      <c r="Q8" s="1"/>
      <c r="R8" s="1"/>
      <c r="S8" s="1"/>
      <c r="T8" s="1"/>
      <c r="U8" s="1"/>
      <c r="V8" s="1"/>
      <c r="W8" s="1"/>
      <c r="X8" s="1"/>
      <c r="Y8" s="1"/>
      <c r="Z8" s="1"/>
      <c r="AA8" s="1"/>
    </row>
    <row r="9" spans="1:27">
      <c r="A9" s="1"/>
      <c r="B9" s="255" t="s">
        <v>208</v>
      </c>
      <c r="C9" s="167">
        <v>26</v>
      </c>
      <c r="D9" s="167">
        <v>20</v>
      </c>
      <c r="E9" s="167">
        <v>18</v>
      </c>
      <c r="F9" s="1"/>
      <c r="G9" s="1"/>
      <c r="H9" s="1"/>
      <c r="I9" s="1"/>
      <c r="J9" s="1"/>
      <c r="K9" s="1"/>
      <c r="L9" s="1"/>
      <c r="M9" s="1"/>
      <c r="N9" s="1"/>
      <c r="O9" s="1"/>
      <c r="P9" s="1"/>
      <c r="Q9" s="1"/>
      <c r="R9" s="1"/>
      <c r="S9" s="1"/>
      <c r="T9" s="1"/>
      <c r="U9" s="1"/>
      <c r="V9" s="1"/>
      <c r="W9" s="1"/>
      <c r="X9" s="1"/>
      <c r="Y9" s="1"/>
      <c r="Z9" s="1"/>
      <c r="AA9" s="1"/>
    </row>
    <row r="10" spans="1:27">
      <c r="A10" s="1"/>
      <c r="B10" s="253" t="s">
        <v>62</v>
      </c>
      <c r="C10" s="147">
        <v>41</v>
      </c>
      <c r="D10" s="147">
        <v>21</v>
      </c>
      <c r="E10" s="147">
        <v>17</v>
      </c>
      <c r="F10" s="1"/>
      <c r="G10" s="1"/>
      <c r="H10" s="1"/>
      <c r="I10" s="1"/>
      <c r="J10" s="1"/>
      <c r="K10" s="1"/>
      <c r="L10" s="1"/>
      <c r="M10" s="1"/>
      <c r="N10" s="1"/>
      <c r="O10" s="1"/>
      <c r="P10" s="1"/>
      <c r="Q10" s="1"/>
      <c r="R10" s="1"/>
      <c r="S10" s="1"/>
      <c r="T10" s="1"/>
      <c r="U10" s="1"/>
      <c r="V10" s="1"/>
      <c r="W10" s="1"/>
      <c r="X10" s="1"/>
      <c r="Y10" s="1"/>
      <c r="Z10" s="1"/>
      <c r="AA10" s="1"/>
    </row>
    <row r="11" spans="1:27">
      <c r="A11" s="1"/>
      <c r="B11" s="255" t="s">
        <v>209</v>
      </c>
      <c r="C11" s="167">
        <v>20</v>
      </c>
      <c r="D11" s="167">
        <v>11</v>
      </c>
      <c r="E11" s="167">
        <v>12</v>
      </c>
      <c r="F11" s="1"/>
      <c r="G11" s="1"/>
      <c r="H11" s="1"/>
      <c r="I11" s="1"/>
      <c r="J11" s="1"/>
      <c r="K11" s="1"/>
      <c r="L11" s="1"/>
      <c r="M11" s="1"/>
      <c r="N11" s="1"/>
      <c r="O11" s="1"/>
      <c r="P11" s="1"/>
      <c r="Q11" s="1"/>
      <c r="R11" s="1"/>
      <c r="S11" s="1"/>
      <c r="T11" s="1"/>
      <c r="U11" s="1"/>
      <c r="V11" s="1"/>
      <c r="W11" s="1"/>
      <c r="X11" s="1"/>
      <c r="Y11" s="1"/>
      <c r="Z11" s="1"/>
      <c r="AA11" s="1"/>
    </row>
    <row r="12" spans="1:27">
      <c r="A12" s="1"/>
      <c r="B12" s="253" t="s">
        <v>215</v>
      </c>
      <c r="C12" s="147">
        <v>11</v>
      </c>
      <c r="D12" s="147">
        <v>5</v>
      </c>
      <c r="E12" s="147">
        <v>2</v>
      </c>
      <c r="F12" s="1"/>
      <c r="G12" s="1"/>
      <c r="H12" s="1"/>
      <c r="I12" s="1"/>
      <c r="J12" s="1"/>
      <c r="K12" s="1"/>
      <c r="L12" s="1"/>
      <c r="M12" s="1"/>
      <c r="N12" s="1"/>
      <c r="O12" s="1"/>
      <c r="P12" s="1"/>
      <c r="Q12" s="1"/>
      <c r="R12" s="1"/>
      <c r="S12" s="1"/>
      <c r="T12" s="1"/>
      <c r="U12" s="1"/>
      <c r="V12" s="1"/>
      <c r="W12" s="1"/>
      <c r="X12" s="1"/>
      <c r="Y12" s="1"/>
      <c r="Z12" s="1"/>
      <c r="AA12" s="1"/>
    </row>
    <row r="13" spans="1:27">
      <c r="A13" s="1"/>
      <c r="B13" s="255" t="s">
        <v>1116</v>
      </c>
      <c r="C13" s="265">
        <f>100-84</f>
        <v>16</v>
      </c>
      <c r="D13" s="265">
        <f>100-81</f>
        <v>19</v>
      </c>
      <c r="E13" s="265">
        <f>100-81</f>
        <v>19</v>
      </c>
      <c r="F13" s="1"/>
      <c r="G13" s="1"/>
      <c r="H13" s="1"/>
      <c r="I13" s="1"/>
      <c r="J13" s="1"/>
      <c r="K13" s="1"/>
      <c r="L13" s="1"/>
      <c r="M13" s="1"/>
      <c r="N13" s="1"/>
      <c r="O13" s="1"/>
      <c r="P13" s="1"/>
      <c r="Q13" s="1"/>
      <c r="R13" s="1"/>
      <c r="S13" s="1"/>
      <c r="T13" s="1"/>
      <c r="U13" s="1"/>
      <c r="V13" s="1"/>
      <c r="W13" s="1"/>
      <c r="X13" s="1"/>
      <c r="Y13" s="1"/>
      <c r="Z13" s="1"/>
      <c r="AA13" s="1"/>
    </row>
    <row r="14" spans="1:27">
      <c r="A14" s="1"/>
      <c r="C14" s="1"/>
      <c r="D14" s="1"/>
      <c r="E14" s="1"/>
      <c r="F14" s="1"/>
      <c r="G14" s="1"/>
      <c r="H14" s="1"/>
      <c r="I14" s="1"/>
      <c r="J14" s="1"/>
      <c r="K14" s="1"/>
      <c r="L14" s="1"/>
      <c r="M14" s="1"/>
      <c r="N14" s="1"/>
      <c r="O14" s="1"/>
      <c r="P14" s="1"/>
      <c r="Q14" s="1"/>
      <c r="R14" s="1"/>
      <c r="S14" s="1"/>
      <c r="T14" s="1"/>
      <c r="U14" s="1"/>
      <c r="V14" s="1"/>
      <c r="W14" s="1"/>
      <c r="X14" s="1"/>
      <c r="Y14" s="1"/>
      <c r="Z14" s="1"/>
      <c r="AA14" s="1"/>
    </row>
    <row r="15" spans="1:27">
      <c r="A15" s="1"/>
      <c r="B15" s="121" t="s">
        <v>985</v>
      </c>
      <c r="C15" s="1"/>
      <c r="D15" s="1"/>
      <c r="E15" s="1"/>
      <c r="F15" s="1"/>
      <c r="G15" s="1"/>
      <c r="H15" s="1"/>
      <c r="I15" s="1"/>
      <c r="J15" s="1"/>
      <c r="K15" s="1"/>
      <c r="L15" s="1"/>
      <c r="M15" s="1"/>
      <c r="N15" s="1"/>
      <c r="O15" s="1"/>
      <c r="P15" s="1"/>
      <c r="Q15" s="1"/>
      <c r="R15" s="1"/>
      <c r="S15" s="1"/>
      <c r="T15" s="1"/>
      <c r="U15" s="1"/>
      <c r="V15" s="1"/>
      <c r="W15" s="1"/>
      <c r="X15" s="1"/>
      <c r="Y15" s="1"/>
      <c r="Z15" s="1"/>
      <c r="AA15" s="1"/>
    </row>
    <row r="16" spans="1:27">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c r="A17" s="1"/>
      <c r="B17" s="742" t="s">
        <v>1171</v>
      </c>
      <c r="C17" s="740"/>
      <c r="D17" s="740"/>
      <c r="E17" s="740"/>
      <c r="F17" s="740"/>
      <c r="G17" s="740"/>
      <c r="H17" s="740"/>
      <c r="I17" s="740"/>
      <c r="J17" s="740"/>
      <c r="K17" s="1"/>
      <c r="L17" s="1"/>
      <c r="M17" s="1"/>
      <c r="N17" s="1"/>
      <c r="O17" s="1"/>
      <c r="P17" s="1"/>
      <c r="Q17" s="1"/>
      <c r="R17" s="1"/>
      <c r="S17" s="1"/>
      <c r="T17" s="1"/>
      <c r="U17" s="1"/>
      <c r="V17" s="1"/>
      <c r="W17" s="1"/>
      <c r="X17" s="1"/>
      <c r="Y17" s="1"/>
      <c r="Z17" s="1"/>
      <c r="AA17" s="1"/>
    </row>
    <row r="18" spans="1:27">
      <c r="A18" s="1"/>
      <c r="B18" s="740" t="s">
        <v>1002</v>
      </c>
      <c r="C18" s="740"/>
      <c r="D18" s="740"/>
      <c r="E18" s="740"/>
      <c r="F18" s="740"/>
      <c r="G18" s="740"/>
      <c r="H18" s="740"/>
      <c r="I18" s="740"/>
      <c r="J18" s="740"/>
      <c r="K18" s="1"/>
      <c r="L18" s="1"/>
      <c r="M18" s="1"/>
      <c r="N18" s="1"/>
      <c r="O18" s="1"/>
      <c r="P18" s="1"/>
      <c r="Q18" s="1"/>
      <c r="R18" s="1"/>
      <c r="S18" s="1"/>
      <c r="T18" s="1"/>
      <c r="U18" s="1"/>
      <c r="V18" s="1"/>
      <c r="W18" s="1"/>
      <c r="X18" s="1"/>
      <c r="Y18" s="1"/>
      <c r="Z18" s="1"/>
      <c r="AA18" s="1"/>
    </row>
    <row r="19" spans="1:27">
      <c r="A19" s="1"/>
      <c r="B19" s="740" t="s">
        <v>1003</v>
      </c>
      <c r="C19" s="740"/>
      <c r="D19" s="740"/>
      <c r="E19" s="740"/>
      <c r="F19" s="740"/>
      <c r="G19" s="740"/>
      <c r="H19" s="740"/>
      <c r="I19" s="740"/>
      <c r="J19" s="740"/>
      <c r="K19" s="1"/>
      <c r="L19" s="1"/>
      <c r="M19" s="1"/>
      <c r="N19" s="1"/>
      <c r="O19" s="1"/>
      <c r="P19" s="1"/>
      <c r="Q19" s="1"/>
      <c r="R19" s="1"/>
      <c r="S19" s="1"/>
      <c r="T19" s="1"/>
      <c r="U19" s="1"/>
      <c r="V19" s="1"/>
      <c r="W19" s="1"/>
      <c r="X19" s="1"/>
      <c r="Y19" s="1"/>
      <c r="Z19" s="1"/>
      <c r="AA19" s="1"/>
    </row>
    <row r="20" spans="1:27">
      <c r="A20" s="1"/>
      <c r="B20" s="740" t="s">
        <v>436</v>
      </c>
      <c r="C20" s="740"/>
      <c r="D20" s="740"/>
      <c r="E20" s="740"/>
      <c r="F20" s="740"/>
      <c r="G20" s="740"/>
      <c r="H20" s="740"/>
      <c r="I20" s="740"/>
      <c r="J20" s="740"/>
      <c r="K20" s="1"/>
      <c r="L20" s="1"/>
      <c r="M20" s="1"/>
      <c r="N20" s="1"/>
      <c r="O20" s="1"/>
      <c r="P20" s="1"/>
      <c r="Q20" s="1"/>
      <c r="R20" s="1"/>
      <c r="S20" s="1"/>
      <c r="T20" s="1"/>
      <c r="U20" s="1"/>
      <c r="V20" s="1"/>
      <c r="W20" s="1"/>
      <c r="X20" s="1"/>
      <c r="Y20" s="1"/>
      <c r="Z20" s="1"/>
      <c r="AA20" s="1"/>
    </row>
    <row r="21" spans="1:27">
      <c r="A21" s="1"/>
      <c r="B21" s="740" t="s">
        <v>526</v>
      </c>
      <c r="C21" s="740"/>
      <c r="D21" s="740"/>
      <c r="E21" s="740"/>
      <c r="F21" s="740"/>
      <c r="G21" s="740"/>
      <c r="H21" s="740"/>
      <c r="I21" s="740"/>
      <c r="J21" s="740"/>
      <c r="K21" s="1"/>
      <c r="L21" s="1"/>
      <c r="M21" s="1"/>
      <c r="N21" s="1"/>
      <c r="O21" s="1"/>
      <c r="P21" s="1"/>
      <c r="Q21" s="1"/>
      <c r="R21" s="1"/>
      <c r="S21" s="1"/>
      <c r="T21" s="1"/>
      <c r="U21" s="1"/>
      <c r="V21" s="1"/>
      <c r="W21" s="1"/>
      <c r="X21" s="1"/>
      <c r="Y21" s="1"/>
      <c r="Z21" s="1"/>
      <c r="AA21" s="1"/>
    </row>
    <row r="22" spans="1:27" ht="15" customHeight="1">
      <c r="A22" s="1"/>
      <c r="B22" s="740" t="s">
        <v>524</v>
      </c>
      <c r="C22" s="740"/>
      <c r="D22" s="740"/>
      <c r="E22" s="740"/>
      <c r="F22" s="740"/>
      <c r="G22" s="740"/>
      <c r="H22" s="740"/>
      <c r="I22" s="740"/>
      <c r="J22" s="740"/>
      <c r="K22" s="1"/>
      <c r="L22" s="1"/>
      <c r="M22" s="1"/>
      <c r="N22" s="1"/>
      <c r="O22" s="1"/>
      <c r="P22" s="1"/>
      <c r="Q22" s="1"/>
      <c r="R22" s="1"/>
      <c r="S22" s="1"/>
      <c r="T22" s="1"/>
      <c r="U22" s="1"/>
      <c r="V22" s="1"/>
      <c r="W22" s="1"/>
      <c r="X22" s="1"/>
      <c r="Y22" s="1"/>
      <c r="Z22" s="1"/>
      <c r="AA22" s="1"/>
    </row>
    <row r="23" spans="1:27">
      <c r="A23" s="1"/>
      <c r="B23" s="740" t="s">
        <v>525</v>
      </c>
      <c r="C23" s="740"/>
      <c r="D23" s="740"/>
      <c r="E23" s="740"/>
      <c r="F23" s="740"/>
      <c r="G23" s="740"/>
      <c r="H23" s="740"/>
      <c r="I23" s="740"/>
      <c r="J23" s="740"/>
      <c r="K23" s="1"/>
      <c r="L23" s="1"/>
      <c r="M23" s="1"/>
      <c r="N23" s="1"/>
      <c r="O23" s="1"/>
      <c r="P23" s="1"/>
      <c r="Q23" s="1"/>
      <c r="R23" s="1"/>
      <c r="S23" s="1"/>
      <c r="T23" s="1"/>
      <c r="U23" s="1"/>
      <c r="V23" s="1"/>
      <c r="W23" s="1"/>
      <c r="X23" s="1"/>
      <c r="Y23" s="1"/>
      <c r="Z23" s="1"/>
      <c r="AA23" s="1"/>
    </row>
    <row r="24" spans="1:27" s="723" customFormat="1">
      <c r="A24" s="1"/>
      <c r="B24" s="740" t="s">
        <v>1339</v>
      </c>
      <c r="C24" s="740"/>
      <c r="D24" s="740"/>
      <c r="E24" s="740"/>
      <c r="F24" s="740"/>
      <c r="G24" s="740"/>
      <c r="H24" s="740"/>
      <c r="I24" s="740"/>
      <c r="J24" s="740"/>
      <c r="K24" s="1"/>
      <c r="L24" s="1"/>
      <c r="M24" s="1"/>
      <c r="N24" s="1"/>
      <c r="O24" s="1"/>
      <c r="P24" s="1"/>
      <c r="Q24" s="1"/>
      <c r="R24" s="1"/>
      <c r="S24" s="1"/>
      <c r="T24" s="1"/>
      <c r="U24" s="1"/>
      <c r="V24" s="1"/>
      <c r="W24" s="1"/>
      <c r="X24" s="1"/>
      <c r="Y24" s="1"/>
      <c r="Z24" s="1"/>
      <c r="AA24" s="1"/>
    </row>
    <row r="25" spans="1:27">
      <c r="A25" s="1"/>
      <c r="B25" s="740" t="s">
        <v>1340</v>
      </c>
      <c r="C25" s="740"/>
      <c r="D25" s="740"/>
      <c r="E25" s="740"/>
      <c r="F25" s="740"/>
      <c r="G25" s="740"/>
      <c r="H25" s="740"/>
      <c r="I25" s="740"/>
      <c r="J25" s="740"/>
      <c r="K25" s="1"/>
      <c r="L25" s="1"/>
      <c r="M25" s="1"/>
      <c r="N25" s="1"/>
      <c r="O25" s="1"/>
      <c r="P25" s="1"/>
      <c r="Q25" s="1"/>
      <c r="R25" s="1"/>
      <c r="S25" s="1"/>
      <c r="T25" s="1"/>
      <c r="U25" s="1"/>
      <c r="V25" s="1"/>
      <c r="W25" s="1"/>
      <c r="X25" s="1"/>
      <c r="Y25" s="1"/>
      <c r="Z25" s="1"/>
      <c r="AA25" s="1"/>
    </row>
    <row r="26" spans="1:27" s="723" customFormat="1">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c r="A27" s="1"/>
      <c r="B27" s="1" t="s">
        <v>1338</v>
      </c>
      <c r="C27" s="1"/>
      <c r="D27" s="1"/>
      <c r="E27" s="1"/>
      <c r="F27" s="1"/>
      <c r="G27" s="1"/>
      <c r="H27" s="1"/>
      <c r="I27" s="1"/>
      <c r="J27" s="1"/>
      <c r="K27" s="1"/>
      <c r="L27" s="1"/>
      <c r="M27" s="1"/>
      <c r="N27" s="1"/>
      <c r="O27" s="1"/>
      <c r="P27" s="1"/>
      <c r="Q27" s="1"/>
      <c r="R27" s="1"/>
      <c r="S27" s="1"/>
      <c r="T27" s="1"/>
      <c r="U27" s="1"/>
      <c r="V27" s="1"/>
      <c r="W27" s="1"/>
      <c r="X27" s="1"/>
      <c r="Y27" s="1"/>
      <c r="Z27" s="1"/>
      <c r="AA27" s="1"/>
    </row>
    <row r="28" spans="1:27">
      <c r="A28" s="1"/>
      <c r="B28" s="1" t="s">
        <v>1186</v>
      </c>
      <c r="C28" s="1"/>
      <c r="D28" s="1"/>
      <c r="E28" s="1"/>
      <c r="F28" s="1"/>
      <c r="G28" s="1"/>
      <c r="H28" s="1"/>
      <c r="I28" s="1"/>
      <c r="J28" s="1"/>
      <c r="K28" s="1"/>
      <c r="L28" s="1"/>
      <c r="M28" s="1"/>
      <c r="N28" s="1"/>
      <c r="O28" s="1"/>
      <c r="P28" s="1"/>
      <c r="Q28" s="1"/>
      <c r="R28" s="1"/>
      <c r="S28" s="1"/>
      <c r="T28" s="1"/>
      <c r="U28" s="1"/>
      <c r="V28" s="1"/>
      <c r="W28" s="1"/>
      <c r="X28" s="1"/>
      <c r="Y28" s="1"/>
      <c r="Z28" s="1"/>
      <c r="AA28" s="1"/>
    </row>
    <row r="29" spans="1:27">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c r="A73" s="1"/>
      <c r="B73" s="1"/>
      <c r="C73" s="1"/>
      <c r="D73" s="1"/>
      <c r="E73" s="1"/>
      <c r="F73" s="1"/>
      <c r="G73" s="1"/>
      <c r="H73" s="1"/>
      <c r="I73" s="1"/>
      <c r="J73" s="1"/>
      <c r="K73" s="1"/>
      <c r="L73" s="1"/>
      <c r="M73" s="1"/>
      <c r="N73" s="1"/>
      <c r="O73" s="1"/>
      <c r="P73" s="1"/>
      <c r="Q73" s="1"/>
      <c r="R73" s="1"/>
      <c r="S73" s="1"/>
      <c r="T73" s="1"/>
      <c r="U73" s="1"/>
      <c r="V73" s="1"/>
      <c r="W73" s="1"/>
      <c r="X73" s="1"/>
      <c r="Y73" s="1"/>
      <c r="Z73" s="1"/>
      <c r="AA73" s="1"/>
    </row>
  </sheetData>
  <hyperlinks>
    <hyperlink ref="E1" location="innehåll!A1" display="Tillbaka till innehållsförteckning"/>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9"/>
  <sheetViews>
    <sheetView workbookViewId="0">
      <selection activeCell="P1" sqref="P1"/>
    </sheetView>
  </sheetViews>
  <sheetFormatPr defaultRowHeight="15"/>
  <cols>
    <col min="1" max="1" width="3.7109375" customWidth="1"/>
    <col min="2" max="2" width="12.28515625" customWidth="1"/>
    <col min="3" max="7" width="11.5703125" customWidth="1"/>
    <col min="8" max="8" width="11.5703125" style="494" customWidth="1"/>
    <col min="9" max="12" width="11.5703125" customWidth="1"/>
    <col min="13" max="13" width="11.5703125" style="494" customWidth="1"/>
    <col min="14" max="25" width="11.5703125" customWidth="1"/>
  </cols>
  <sheetData>
    <row r="1" spans="1:30">
      <c r="A1" s="1"/>
      <c r="B1" s="1"/>
      <c r="C1" s="1"/>
      <c r="D1" s="1"/>
      <c r="E1" s="1"/>
      <c r="F1" s="1"/>
      <c r="G1" s="1"/>
      <c r="H1" s="1"/>
      <c r="I1" s="1"/>
      <c r="J1" s="1"/>
      <c r="K1" s="1"/>
      <c r="L1" s="1"/>
      <c r="M1" s="1"/>
      <c r="N1" s="1"/>
      <c r="O1" s="1"/>
      <c r="P1" s="70" t="s">
        <v>173</v>
      </c>
      <c r="Q1" s="1"/>
      <c r="R1" s="1"/>
      <c r="S1" s="1"/>
      <c r="T1" s="1"/>
      <c r="U1" s="1"/>
      <c r="V1" s="1"/>
      <c r="W1" s="1"/>
      <c r="X1" s="1"/>
      <c r="Y1" s="1"/>
      <c r="Z1" s="1"/>
      <c r="AA1" s="1"/>
      <c r="AB1" s="1"/>
    </row>
    <row r="2" spans="1:30">
      <c r="A2" s="1"/>
      <c r="B2" s="1"/>
      <c r="C2" s="1"/>
      <c r="D2" s="1"/>
      <c r="E2" s="1"/>
      <c r="F2" s="1"/>
      <c r="G2" s="1"/>
      <c r="H2" s="1"/>
      <c r="I2" s="1"/>
      <c r="J2" s="1"/>
      <c r="K2" s="1"/>
      <c r="L2" s="1"/>
      <c r="M2" s="1"/>
      <c r="N2" s="1"/>
      <c r="O2" s="1"/>
      <c r="P2" s="1"/>
      <c r="Q2" s="1"/>
      <c r="R2" s="1"/>
      <c r="S2" s="1"/>
      <c r="T2" s="1"/>
      <c r="U2" s="1"/>
      <c r="V2" s="1"/>
      <c r="W2" s="1"/>
      <c r="X2" s="1"/>
      <c r="Y2" s="1"/>
      <c r="Z2" s="1"/>
      <c r="AA2" s="1"/>
      <c r="AB2" s="1"/>
    </row>
    <row r="3" spans="1:30">
      <c r="A3" s="1"/>
      <c r="B3" s="367" t="s">
        <v>1337</v>
      </c>
      <c r="C3" s="365"/>
      <c r="D3" s="365"/>
      <c r="E3" s="365"/>
      <c r="F3" s="365"/>
      <c r="G3" s="365"/>
      <c r="H3" s="365"/>
      <c r="I3" s="365"/>
      <c r="J3" s="365"/>
      <c r="K3" s="365"/>
      <c r="L3" s="365"/>
      <c r="M3" s="365"/>
      <c r="N3" s="365"/>
      <c r="O3" s="365"/>
      <c r="P3" s="365"/>
      <c r="Q3" s="43"/>
      <c r="R3" s="43"/>
      <c r="S3" s="1"/>
      <c r="T3" s="1"/>
      <c r="U3" s="1"/>
      <c r="V3" s="1"/>
      <c r="W3" s="1"/>
      <c r="X3" s="1"/>
      <c r="Y3" s="1"/>
      <c r="Z3" s="1"/>
      <c r="AA3" s="1"/>
      <c r="AB3" s="1"/>
      <c r="AC3" s="1"/>
      <c r="AD3" s="1"/>
    </row>
    <row r="4" spans="1:30">
      <c r="A4" s="1"/>
      <c r="B4" s="366" t="s">
        <v>1334</v>
      </c>
      <c r="C4" s="365"/>
      <c r="D4" s="365"/>
      <c r="E4" s="365"/>
      <c r="F4" s="365"/>
      <c r="G4" s="365"/>
      <c r="H4" s="365"/>
      <c r="I4" s="365"/>
      <c r="J4" s="365"/>
      <c r="K4" s="365"/>
      <c r="L4" s="365"/>
      <c r="M4" s="365"/>
      <c r="N4" s="365"/>
      <c r="O4" s="365"/>
      <c r="P4" s="365"/>
      <c r="Q4" s="43"/>
      <c r="R4" s="43"/>
      <c r="S4" s="1"/>
      <c r="T4" s="1"/>
      <c r="U4" s="1"/>
      <c r="V4" s="1"/>
      <c r="W4" s="1"/>
      <c r="X4" s="1"/>
      <c r="Y4" s="1"/>
      <c r="Z4" s="1"/>
      <c r="AA4" s="1"/>
      <c r="AB4" s="1"/>
      <c r="AC4" s="1"/>
      <c r="AD4" s="1"/>
    </row>
    <row r="5" spans="1:30">
      <c r="A5" s="1"/>
      <c r="B5" s="318"/>
      <c r="C5" s="1"/>
      <c r="D5" s="1"/>
      <c r="E5" s="1"/>
      <c r="F5" s="1"/>
      <c r="G5" s="1"/>
      <c r="H5" s="1"/>
      <c r="I5" s="1"/>
      <c r="J5" s="1"/>
      <c r="K5" s="1"/>
      <c r="L5" s="1"/>
      <c r="M5" s="1"/>
      <c r="N5" s="1"/>
      <c r="O5" s="1"/>
      <c r="P5" s="1"/>
      <c r="Q5" s="1"/>
      <c r="R5" s="1"/>
      <c r="S5" s="1"/>
      <c r="T5" s="1"/>
      <c r="U5" s="1"/>
      <c r="V5" s="1"/>
      <c r="W5" s="1"/>
      <c r="X5" s="1"/>
      <c r="Y5" s="1"/>
      <c r="Z5" s="1"/>
      <c r="AA5" s="1"/>
      <c r="AB5" s="1"/>
      <c r="AC5" s="1"/>
      <c r="AD5" s="1"/>
    </row>
    <row r="6" spans="1:30">
      <c r="A6" s="1"/>
      <c r="B6" s="24" t="s">
        <v>299</v>
      </c>
      <c r="C6" s="642" t="s">
        <v>201</v>
      </c>
      <c r="D6" s="643"/>
      <c r="E6" s="643"/>
      <c r="F6" s="636"/>
      <c r="G6" s="636"/>
      <c r="H6" s="637"/>
      <c r="I6" s="643" t="s">
        <v>62</v>
      </c>
      <c r="J6" s="643"/>
      <c r="K6" s="643"/>
      <c r="L6" s="643"/>
      <c r="M6" s="647"/>
      <c r="N6" s="642" t="s">
        <v>208</v>
      </c>
      <c r="O6" s="643"/>
      <c r="P6" s="643"/>
      <c r="Q6" s="636"/>
      <c r="R6" s="636"/>
      <c r="S6" s="637"/>
      <c r="T6" s="644" t="s">
        <v>966</v>
      </c>
      <c r="U6" s="643"/>
      <c r="V6" s="643"/>
      <c r="W6" s="636"/>
      <c r="X6" s="636"/>
      <c r="Y6" s="637"/>
      <c r="Z6" s="1"/>
      <c r="AA6" s="1"/>
      <c r="AB6" s="1"/>
      <c r="AC6" s="1"/>
      <c r="AD6" s="1"/>
    </row>
    <row r="7" spans="1:30">
      <c r="A7" s="1"/>
      <c r="B7" s="56" t="s">
        <v>300</v>
      </c>
      <c r="C7" s="96"/>
      <c r="D7" s="96"/>
      <c r="E7" s="96"/>
      <c r="F7" s="96"/>
      <c r="G7" s="96"/>
      <c r="H7" s="96"/>
      <c r="I7" s="96"/>
      <c r="J7" s="96"/>
      <c r="K7" s="96"/>
      <c r="L7" s="96"/>
      <c r="M7" s="96"/>
      <c r="N7" s="96"/>
      <c r="O7" s="96"/>
      <c r="P7" s="96"/>
      <c r="Q7" s="96"/>
      <c r="R7" s="96"/>
      <c r="S7" s="96"/>
      <c r="T7" s="96"/>
      <c r="U7" s="96"/>
      <c r="V7" s="96"/>
      <c r="W7" s="96"/>
      <c r="X7" s="96"/>
      <c r="Y7" s="96"/>
      <c r="Z7" s="1"/>
      <c r="AA7" s="1"/>
      <c r="AB7" s="1"/>
      <c r="AC7" s="1"/>
      <c r="AD7" s="1"/>
    </row>
    <row r="8" spans="1:30">
      <c r="A8" s="1"/>
      <c r="B8" s="319" t="s">
        <v>301</v>
      </c>
      <c r="C8" s="275" t="s">
        <v>1463</v>
      </c>
      <c r="D8" s="275" t="s">
        <v>1460</v>
      </c>
      <c r="E8" s="275" t="s">
        <v>1462</v>
      </c>
      <c r="F8" s="149" t="s">
        <v>1465</v>
      </c>
      <c r="G8" s="149" t="s">
        <v>1464</v>
      </c>
      <c r="H8" s="606" t="s">
        <v>1466</v>
      </c>
      <c r="I8" s="275" t="s">
        <v>1460</v>
      </c>
      <c r="J8" s="275" t="s">
        <v>1462</v>
      </c>
      <c r="K8" s="149" t="s">
        <v>1465</v>
      </c>
      <c r="L8" s="149" t="s">
        <v>1464</v>
      </c>
      <c r="M8" s="606" t="s">
        <v>1466</v>
      </c>
      <c r="N8" s="275" t="s">
        <v>1463</v>
      </c>
      <c r="O8" s="275" t="s">
        <v>1460</v>
      </c>
      <c r="P8" s="275" t="s">
        <v>1462</v>
      </c>
      <c r="Q8" s="149" t="s">
        <v>1465</v>
      </c>
      <c r="R8" s="149" t="s">
        <v>1464</v>
      </c>
      <c r="S8" s="606" t="s">
        <v>1466</v>
      </c>
      <c r="T8" s="275" t="s">
        <v>1463</v>
      </c>
      <c r="U8" s="275" t="s">
        <v>1460</v>
      </c>
      <c r="V8" s="275" t="s">
        <v>1462</v>
      </c>
      <c r="W8" s="149" t="s">
        <v>1465</v>
      </c>
      <c r="X8" s="149" t="s">
        <v>1464</v>
      </c>
      <c r="Y8" s="606" t="s">
        <v>1466</v>
      </c>
      <c r="Z8" s="1"/>
      <c r="AA8" s="1"/>
      <c r="AB8" s="1"/>
      <c r="AC8" s="1"/>
      <c r="AD8" s="1"/>
    </row>
    <row r="9" spans="1:30">
      <c r="A9" s="1"/>
      <c r="B9" s="164" t="s">
        <v>36</v>
      </c>
      <c r="C9" s="181">
        <v>26.3</v>
      </c>
      <c r="D9" s="181">
        <v>27.49</v>
      </c>
      <c r="E9" s="181">
        <v>26.92</v>
      </c>
      <c r="F9" s="152">
        <v>32</v>
      </c>
      <c r="G9" s="152">
        <v>29</v>
      </c>
      <c r="H9" s="646">
        <v>23</v>
      </c>
      <c r="I9" s="152">
        <v>30.4</v>
      </c>
      <c r="J9" s="152" t="s">
        <v>292</v>
      </c>
      <c r="K9" s="152" t="s">
        <v>292</v>
      </c>
      <c r="L9" s="152">
        <v>33</v>
      </c>
      <c r="M9" s="646">
        <v>41</v>
      </c>
      <c r="N9" s="181">
        <v>17.399999999999999</v>
      </c>
      <c r="O9" s="181">
        <v>17.88</v>
      </c>
      <c r="P9" s="264">
        <v>18.66</v>
      </c>
      <c r="Q9" s="264">
        <v>22</v>
      </c>
      <c r="R9" s="264">
        <v>22</v>
      </c>
      <c r="S9" s="264">
        <v>26</v>
      </c>
      <c r="T9" s="264" t="s">
        <v>292</v>
      </c>
      <c r="U9" s="264" t="s">
        <v>292</v>
      </c>
      <c r="V9" s="264" t="s">
        <v>292</v>
      </c>
      <c r="W9" s="264" t="s">
        <v>292</v>
      </c>
      <c r="X9" s="264">
        <f>100-76</f>
        <v>24</v>
      </c>
      <c r="Y9" s="264">
        <v>16</v>
      </c>
      <c r="Z9" s="1"/>
      <c r="AA9" s="1"/>
      <c r="AB9" s="1"/>
      <c r="AC9" s="1"/>
      <c r="AD9" s="1"/>
    </row>
    <row r="10" spans="1:30">
      <c r="A10" s="1"/>
      <c r="B10" s="163" t="s">
        <v>37</v>
      </c>
      <c r="C10" s="167">
        <v>20.8</v>
      </c>
      <c r="D10" s="167">
        <v>21.01</v>
      </c>
      <c r="E10" s="167">
        <v>22.62</v>
      </c>
      <c r="F10" s="167">
        <v>23</v>
      </c>
      <c r="G10" s="167">
        <v>21</v>
      </c>
      <c r="H10" s="617">
        <v>19</v>
      </c>
      <c r="I10" s="167">
        <v>21.3</v>
      </c>
      <c r="J10" s="167" t="s">
        <v>292</v>
      </c>
      <c r="K10" s="167" t="s">
        <v>292</v>
      </c>
      <c r="L10" s="167">
        <v>15</v>
      </c>
      <c r="M10" s="617">
        <v>21</v>
      </c>
      <c r="N10" s="185">
        <v>13.7</v>
      </c>
      <c r="O10" s="185">
        <v>14.79</v>
      </c>
      <c r="P10" s="185">
        <v>16.18</v>
      </c>
      <c r="Q10" s="185">
        <v>18</v>
      </c>
      <c r="R10" s="185">
        <v>21</v>
      </c>
      <c r="S10" s="185">
        <v>20</v>
      </c>
      <c r="T10" s="185" t="s">
        <v>292</v>
      </c>
      <c r="U10" s="185" t="s">
        <v>292</v>
      </c>
      <c r="V10" s="185" t="s">
        <v>292</v>
      </c>
      <c r="W10" s="185" t="s">
        <v>292</v>
      </c>
      <c r="X10" s="185">
        <f>100-77</f>
        <v>23</v>
      </c>
      <c r="Y10" s="185">
        <v>19</v>
      </c>
      <c r="Z10" s="1"/>
      <c r="AA10" s="1"/>
      <c r="AB10" s="1"/>
      <c r="AC10" s="1"/>
      <c r="AD10" s="1"/>
    </row>
    <row r="11" spans="1:30">
      <c r="A11" s="1"/>
      <c r="B11" s="161" t="s">
        <v>38</v>
      </c>
      <c r="C11" s="181">
        <v>17.5</v>
      </c>
      <c r="D11" s="181">
        <v>18.04</v>
      </c>
      <c r="E11" s="181">
        <v>19.46</v>
      </c>
      <c r="F11" s="181">
        <v>16</v>
      </c>
      <c r="G11" s="181">
        <v>21</v>
      </c>
      <c r="H11" s="616">
        <v>24</v>
      </c>
      <c r="I11" s="181">
        <v>8.6</v>
      </c>
      <c r="J11" s="181" t="s">
        <v>292</v>
      </c>
      <c r="K11" s="181" t="s">
        <v>292</v>
      </c>
      <c r="L11" s="181">
        <v>10</v>
      </c>
      <c r="M11" s="616">
        <v>17</v>
      </c>
      <c r="N11" s="181">
        <v>12</v>
      </c>
      <c r="O11" s="181">
        <v>13.52</v>
      </c>
      <c r="P11" s="264">
        <v>15.97</v>
      </c>
      <c r="Q11" s="264">
        <v>17</v>
      </c>
      <c r="R11" s="264">
        <v>19</v>
      </c>
      <c r="S11" s="264">
        <v>18</v>
      </c>
      <c r="T11" s="264" t="s">
        <v>292</v>
      </c>
      <c r="U11" s="264" t="s">
        <v>292</v>
      </c>
      <c r="V11" s="264" t="s">
        <v>292</v>
      </c>
      <c r="W11" s="264" t="s">
        <v>292</v>
      </c>
      <c r="X11" s="264">
        <f>100-77</f>
        <v>23</v>
      </c>
      <c r="Y11" s="264">
        <v>19</v>
      </c>
      <c r="Z11" s="1"/>
      <c r="AA11" s="1"/>
      <c r="AB11" s="1"/>
      <c r="AC11" s="1"/>
      <c r="AD11" s="1"/>
    </row>
    <row r="12" spans="1:30">
      <c r="A12" s="1"/>
      <c r="B12" s="1"/>
      <c r="C12" s="1"/>
      <c r="D12" s="1"/>
      <c r="E12" s="1"/>
      <c r="F12" s="1"/>
      <c r="G12" s="1"/>
      <c r="H12" s="1"/>
      <c r="I12" s="1"/>
      <c r="J12" s="1"/>
      <c r="K12" s="1"/>
      <c r="L12" s="75"/>
      <c r="M12" s="75"/>
      <c r="N12" s="1"/>
      <c r="O12" s="1"/>
      <c r="P12" s="1"/>
      <c r="Q12" s="1"/>
      <c r="R12" s="1"/>
      <c r="S12" s="1"/>
      <c r="T12" s="1"/>
      <c r="U12" s="1"/>
      <c r="V12" s="1"/>
      <c r="W12" s="1"/>
      <c r="X12" s="1"/>
      <c r="Y12" s="1"/>
      <c r="Z12" s="1"/>
      <c r="AA12" s="1"/>
      <c r="AB12" s="1"/>
      <c r="AC12" s="1"/>
      <c r="AD12" s="1"/>
    </row>
    <row r="13" spans="1:30">
      <c r="A13" s="1"/>
      <c r="B13" s="121" t="s">
        <v>155</v>
      </c>
      <c r="C13" s="1"/>
      <c r="D13" s="1"/>
      <c r="E13" s="75"/>
      <c r="F13" s="75"/>
      <c r="G13" s="75"/>
      <c r="H13" s="75"/>
      <c r="I13" s="1"/>
      <c r="J13" s="1"/>
      <c r="K13" s="1"/>
      <c r="L13" s="75"/>
      <c r="M13" s="75"/>
      <c r="N13" s="11"/>
      <c r="O13" s="1"/>
      <c r="P13" s="1"/>
      <c r="Q13" s="1"/>
      <c r="R13" s="1"/>
      <c r="S13" s="1"/>
      <c r="T13" s="1"/>
      <c r="U13" s="1"/>
      <c r="V13" s="1"/>
      <c r="W13" s="1"/>
      <c r="X13" s="1"/>
      <c r="Y13" s="1"/>
      <c r="Z13" s="1"/>
      <c r="AA13" s="1"/>
      <c r="AB13" s="1"/>
      <c r="AC13" s="1"/>
      <c r="AD13" s="1"/>
    </row>
    <row r="14" spans="1:30">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c r="A15" s="1"/>
      <c r="B15" s="1"/>
      <c r="C15" s="742" t="s">
        <v>1151</v>
      </c>
      <c r="D15" s="740"/>
      <c r="E15" s="740"/>
      <c r="F15" s="740"/>
      <c r="G15" s="740"/>
      <c r="H15" s="740"/>
      <c r="I15" s="740"/>
      <c r="J15" s="740"/>
      <c r="K15" s="740"/>
      <c r="L15" s="740"/>
      <c r="M15" s="1"/>
      <c r="N15" s="1"/>
      <c r="O15" s="1"/>
      <c r="P15" s="1"/>
      <c r="Q15" s="1"/>
      <c r="R15" s="1"/>
      <c r="S15" s="1"/>
      <c r="T15" s="1"/>
      <c r="U15" s="1"/>
      <c r="V15" s="1"/>
      <c r="W15" s="1"/>
      <c r="X15" s="1"/>
      <c r="Y15" s="1"/>
      <c r="Z15" s="1"/>
      <c r="AA15" s="1"/>
      <c r="AB15" s="1"/>
      <c r="AC15" s="1"/>
      <c r="AD15" s="1"/>
    </row>
    <row r="16" spans="1:30">
      <c r="A16" s="1"/>
      <c r="B16" s="1"/>
      <c r="C16" s="740" t="s">
        <v>1126</v>
      </c>
      <c r="D16" s="740"/>
      <c r="E16" s="740"/>
      <c r="F16" s="740"/>
      <c r="G16" s="740"/>
      <c r="H16" s="740"/>
      <c r="I16" s="740"/>
      <c r="J16" s="740"/>
      <c r="K16" s="740"/>
      <c r="L16" s="740"/>
      <c r="M16" s="1"/>
      <c r="N16" s="1"/>
      <c r="O16" s="1"/>
      <c r="P16" s="1"/>
      <c r="Q16" s="1"/>
      <c r="R16" s="1"/>
      <c r="S16" s="1"/>
      <c r="T16" s="1"/>
      <c r="U16" s="1"/>
      <c r="V16" s="1"/>
      <c r="W16" s="1"/>
      <c r="X16" s="1"/>
      <c r="Y16" s="1"/>
      <c r="Z16" s="1"/>
      <c r="AA16" s="1"/>
      <c r="AB16" s="1"/>
      <c r="AC16" s="1"/>
      <c r="AD16" s="1"/>
    </row>
    <row r="17" spans="1:30">
      <c r="A17" s="1"/>
      <c r="B17" s="1"/>
      <c r="C17" s="740" t="s">
        <v>1127</v>
      </c>
      <c r="D17" s="740"/>
      <c r="E17" s="740"/>
      <c r="F17" s="740"/>
      <c r="G17" s="740"/>
      <c r="H17" s="740"/>
      <c r="I17" s="740"/>
      <c r="J17" s="740"/>
      <c r="K17" s="740"/>
      <c r="L17" s="740"/>
      <c r="M17" s="1"/>
      <c r="N17" s="1"/>
      <c r="O17" s="1"/>
      <c r="P17" s="1"/>
      <c r="Q17" s="1"/>
      <c r="R17" s="1"/>
      <c r="S17" s="1"/>
      <c r="T17" s="1"/>
      <c r="U17" s="1"/>
      <c r="V17" s="1"/>
      <c r="W17" s="1"/>
      <c r="X17" s="1"/>
      <c r="Y17" s="1"/>
      <c r="Z17" s="1"/>
      <c r="AA17" s="1"/>
      <c r="AB17" s="1"/>
      <c r="AC17" s="1"/>
      <c r="AD17" s="1"/>
    </row>
    <row r="18" spans="1:30">
      <c r="A18" s="1"/>
      <c r="B18" s="1"/>
      <c r="C18" s="740" t="s">
        <v>1128</v>
      </c>
      <c r="D18" s="740"/>
      <c r="E18" s="740"/>
      <c r="F18" s="740"/>
      <c r="G18" s="740"/>
      <c r="H18" s="740"/>
      <c r="I18" s="740"/>
      <c r="J18" s="740"/>
      <c r="K18" s="740"/>
      <c r="L18" s="740"/>
      <c r="M18" s="1"/>
      <c r="N18" s="96"/>
      <c r="O18" s="1"/>
      <c r="P18" s="1"/>
      <c r="Q18" s="1"/>
      <c r="R18" s="1"/>
      <c r="S18" s="1"/>
      <c r="T18" s="1"/>
      <c r="U18" s="1"/>
      <c r="V18" s="1"/>
      <c r="W18" s="1"/>
      <c r="X18" s="1"/>
      <c r="Y18" s="1"/>
      <c r="Z18" s="1"/>
      <c r="AA18" s="1"/>
      <c r="AB18" s="1"/>
      <c r="AC18" s="1"/>
      <c r="AD18" s="1"/>
    </row>
    <row r="19" spans="1:30">
      <c r="A19" s="1"/>
      <c r="B19" s="1"/>
      <c r="C19" s="740" t="s">
        <v>1144</v>
      </c>
      <c r="D19" s="740"/>
      <c r="E19" s="740"/>
      <c r="F19" s="740"/>
      <c r="G19" s="740"/>
      <c r="H19" s="740"/>
      <c r="I19" s="740"/>
      <c r="J19" s="740"/>
      <c r="K19" s="740"/>
      <c r="L19" s="740"/>
      <c r="M19" s="1"/>
      <c r="N19" s="149"/>
      <c r="O19" s="1"/>
      <c r="P19" s="1"/>
      <c r="Q19" s="1"/>
      <c r="R19" s="1"/>
      <c r="S19" s="1"/>
      <c r="T19" s="1"/>
      <c r="U19" s="1"/>
      <c r="V19" s="1"/>
      <c r="W19" s="1"/>
      <c r="X19" s="1"/>
      <c r="Y19" s="1"/>
      <c r="Z19" s="1"/>
      <c r="AA19" s="1"/>
      <c r="AB19" s="1"/>
      <c r="AC19" s="1"/>
      <c r="AD19" s="1"/>
    </row>
    <row r="20" spans="1:30">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c r="A21" s="1"/>
      <c r="B21" s="1"/>
      <c r="C21" s="1" t="s">
        <v>1159</v>
      </c>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c r="A22" s="1"/>
      <c r="B22" s="1"/>
      <c r="C22" s="1" t="s">
        <v>1166</v>
      </c>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sheetData>
  <hyperlinks>
    <hyperlink ref="P1" location="innehåll!A1" display="Tillbaka till innehållsförteckning"/>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2"/>
  <sheetViews>
    <sheetView workbookViewId="0">
      <selection activeCell="E1" sqref="E1"/>
    </sheetView>
  </sheetViews>
  <sheetFormatPr defaultRowHeight="15"/>
  <cols>
    <col min="2" max="2" width="33" customWidth="1"/>
    <col min="3" max="5" width="19.5703125" customWidth="1"/>
    <col min="17" max="17" width="14.7109375" customWidth="1"/>
  </cols>
  <sheetData>
    <row r="1" spans="1:27">
      <c r="A1" s="1"/>
      <c r="B1" s="1"/>
      <c r="C1" s="1"/>
      <c r="D1" s="1"/>
      <c r="E1" s="70" t="s">
        <v>173</v>
      </c>
      <c r="F1" s="1"/>
      <c r="G1" s="1"/>
      <c r="H1" s="1"/>
      <c r="I1" s="1"/>
      <c r="J1" s="1"/>
      <c r="K1" s="1"/>
      <c r="L1" s="1"/>
      <c r="M1" s="1"/>
      <c r="N1" s="1"/>
      <c r="S1" s="1"/>
      <c r="T1" s="1"/>
      <c r="U1" s="1"/>
      <c r="V1" s="1"/>
      <c r="W1" s="1"/>
      <c r="X1" s="1"/>
      <c r="Y1" s="1"/>
      <c r="Z1" s="1"/>
      <c r="AA1" s="1"/>
    </row>
    <row r="2" spans="1:27">
      <c r="A2" s="1"/>
      <c r="B2" s="1"/>
      <c r="C2" s="1"/>
      <c r="D2" s="1"/>
      <c r="E2" s="1"/>
      <c r="F2" s="1"/>
      <c r="G2" s="1"/>
      <c r="H2" s="1"/>
      <c r="I2" s="1"/>
      <c r="J2" s="1"/>
      <c r="K2" s="1"/>
      <c r="L2" s="1"/>
      <c r="M2" s="1"/>
      <c r="N2" s="1"/>
      <c r="O2" s="1"/>
      <c r="P2" s="1"/>
      <c r="Q2" s="1"/>
      <c r="R2" s="1"/>
      <c r="S2" s="1"/>
      <c r="T2" s="1"/>
      <c r="U2" s="1"/>
      <c r="V2" s="1"/>
      <c r="W2" s="1"/>
      <c r="X2" s="1"/>
      <c r="Y2" s="1"/>
      <c r="Z2" s="1"/>
      <c r="AA2" s="1"/>
    </row>
    <row r="3" spans="1:27">
      <c r="A3" s="1"/>
      <c r="B3" s="367" t="s">
        <v>280</v>
      </c>
      <c r="C3" s="587"/>
      <c r="D3" s="587"/>
      <c r="E3" s="587"/>
      <c r="F3" s="587"/>
      <c r="G3" s="587"/>
      <c r="H3" s="587"/>
      <c r="I3" s="535"/>
      <c r="J3" s="535"/>
      <c r="K3" s="535"/>
      <c r="L3" s="535"/>
      <c r="M3" s="11"/>
      <c r="N3" s="11"/>
      <c r="O3" s="11"/>
      <c r="P3" s="11"/>
      <c r="Q3" s="11"/>
      <c r="R3" s="1"/>
      <c r="S3" s="1"/>
      <c r="T3" s="1"/>
      <c r="U3" s="1"/>
      <c r="V3" s="1"/>
      <c r="W3" s="1"/>
      <c r="X3" s="1"/>
      <c r="Y3" s="1"/>
      <c r="Z3" s="1"/>
      <c r="AA3" s="1"/>
    </row>
    <row r="4" spans="1:27">
      <c r="A4" s="1"/>
      <c r="B4" s="519"/>
      <c r="C4" s="512"/>
      <c r="D4" s="512"/>
      <c r="E4" s="512"/>
      <c r="F4" s="512"/>
      <c r="G4" s="512"/>
      <c r="H4" s="512"/>
      <c r="I4" s="6"/>
      <c r="J4" s="6"/>
      <c r="K4" s="6"/>
      <c r="L4" s="6"/>
      <c r="M4" s="11"/>
      <c r="N4" s="11"/>
      <c r="O4" s="11"/>
      <c r="P4" s="11"/>
      <c r="Q4" s="11"/>
      <c r="R4" s="1"/>
      <c r="S4" s="1"/>
      <c r="T4" s="1"/>
      <c r="U4" s="1"/>
      <c r="V4" s="1"/>
      <c r="W4" s="1"/>
      <c r="X4" s="1"/>
      <c r="Y4" s="1"/>
      <c r="Z4" s="1"/>
      <c r="AA4" s="1"/>
    </row>
    <row r="5" spans="1:27">
      <c r="A5" s="11"/>
      <c r="B5" s="10"/>
      <c r="C5" s="17"/>
      <c r="D5" s="17"/>
      <c r="E5" s="17"/>
      <c r="F5" s="17"/>
      <c r="G5" s="17"/>
      <c r="H5" s="17"/>
      <c r="I5" s="11"/>
      <c r="J5" s="11"/>
      <c r="K5" s="11"/>
      <c r="L5" s="11"/>
      <c r="M5" s="11"/>
      <c r="N5" s="11"/>
      <c r="O5" s="11"/>
      <c r="P5" s="11"/>
      <c r="Q5" s="11"/>
      <c r="R5" s="11"/>
      <c r="S5" s="11"/>
      <c r="T5" s="1"/>
      <c r="U5" s="1"/>
      <c r="V5" s="1"/>
      <c r="W5" s="1"/>
      <c r="X5" s="1"/>
      <c r="Y5" s="1"/>
      <c r="Z5" s="1"/>
      <c r="AA5" s="1"/>
    </row>
    <row r="6" spans="1:27">
      <c r="A6" s="1"/>
      <c r="B6" s="214"/>
      <c r="C6" s="320" t="s">
        <v>1415</v>
      </c>
      <c r="D6" s="321" t="s">
        <v>28</v>
      </c>
      <c r="E6" s="322" t="s">
        <v>60</v>
      </c>
      <c r="F6" s="1"/>
      <c r="G6" s="1"/>
      <c r="H6" s="1"/>
      <c r="I6" s="1"/>
      <c r="J6" s="1"/>
      <c r="K6" s="1"/>
      <c r="L6" s="1"/>
      <c r="M6" s="1"/>
      <c r="N6" s="1"/>
      <c r="O6" s="1"/>
      <c r="P6" s="1"/>
      <c r="Q6" s="1"/>
      <c r="R6" s="1"/>
      <c r="S6" s="1"/>
      <c r="T6" s="1"/>
      <c r="U6" s="1"/>
      <c r="V6" s="1"/>
      <c r="W6" s="1"/>
      <c r="X6" s="1"/>
      <c r="Y6" s="1"/>
      <c r="Z6" s="1"/>
      <c r="AA6" s="1"/>
    </row>
    <row r="7" spans="1:27">
      <c r="A7" s="1"/>
      <c r="B7" s="253" t="s">
        <v>201</v>
      </c>
      <c r="C7" s="147">
        <v>21</v>
      </c>
      <c r="D7" s="147">
        <v>20</v>
      </c>
      <c r="E7" s="147">
        <v>22</v>
      </c>
      <c r="F7" s="1"/>
      <c r="G7" s="1"/>
      <c r="H7" s="1"/>
      <c r="I7" s="1"/>
      <c r="J7" s="1"/>
      <c r="K7" s="1"/>
      <c r="L7" s="1"/>
      <c r="M7" s="1"/>
      <c r="N7" s="1"/>
      <c r="O7" s="1"/>
      <c r="P7" s="1"/>
      <c r="Q7" s="1"/>
      <c r="R7" s="1"/>
      <c r="S7" s="1"/>
      <c r="T7" s="1"/>
      <c r="U7" s="1"/>
      <c r="V7" s="1"/>
      <c r="W7" s="1"/>
      <c r="X7" s="1"/>
      <c r="Y7" s="1"/>
      <c r="Z7" s="1"/>
      <c r="AA7" s="1"/>
    </row>
    <row r="8" spans="1:27">
      <c r="A8" s="1"/>
      <c r="B8" s="255" t="s">
        <v>208</v>
      </c>
      <c r="C8" s="167">
        <v>17</v>
      </c>
      <c r="D8" s="167">
        <v>27</v>
      </c>
      <c r="E8" s="167">
        <v>16</v>
      </c>
      <c r="F8" s="1"/>
      <c r="G8" s="1"/>
      <c r="H8" s="1"/>
      <c r="I8" s="1"/>
      <c r="J8" s="1"/>
      <c r="K8" s="1"/>
      <c r="L8" s="1"/>
      <c r="M8" s="1"/>
      <c r="N8" s="1"/>
      <c r="O8" s="1"/>
      <c r="P8" s="1"/>
      <c r="Q8" s="1"/>
      <c r="R8" s="1"/>
      <c r="S8" s="1"/>
      <c r="T8" s="1"/>
      <c r="U8" s="1"/>
      <c r="V8" s="1"/>
      <c r="W8" s="1"/>
      <c r="X8" s="1"/>
      <c r="Y8" s="1"/>
      <c r="Z8" s="1"/>
      <c r="AA8" s="1"/>
    </row>
    <row r="9" spans="1:27">
      <c r="A9" s="1"/>
      <c r="B9" s="253" t="s">
        <v>437</v>
      </c>
      <c r="C9" s="147">
        <v>27</v>
      </c>
      <c r="D9" s="147">
        <v>22</v>
      </c>
      <c r="E9" s="147">
        <v>23</v>
      </c>
      <c r="F9" s="1"/>
      <c r="G9" s="1"/>
      <c r="H9" s="1"/>
      <c r="I9" s="1"/>
      <c r="J9" s="1"/>
      <c r="K9" s="1"/>
      <c r="L9" s="1"/>
      <c r="M9" s="1"/>
      <c r="N9" s="1"/>
      <c r="O9" s="1"/>
      <c r="P9" s="1"/>
      <c r="Q9" s="1"/>
      <c r="R9" s="1"/>
      <c r="S9" s="1"/>
      <c r="T9" s="1"/>
      <c r="U9" s="1"/>
      <c r="V9" s="1"/>
      <c r="W9" s="1"/>
      <c r="X9" s="1"/>
      <c r="Y9" s="1"/>
      <c r="Z9" s="1"/>
      <c r="AA9" s="1"/>
    </row>
    <row r="10" spans="1:27">
      <c r="A10" s="1"/>
      <c r="B10" s="255" t="s">
        <v>212</v>
      </c>
      <c r="C10" s="167">
        <v>9</v>
      </c>
      <c r="D10" s="167">
        <v>15</v>
      </c>
      <c r="E10" s="167">
        <v>14</v>
      </c>
      <c r="F10" s="1"/>
      <c r="G10" s="1"/>
      <c r="H10" s="1"/>
      <c r="I10" s="1"/>
      <c r="J10" s="1"/>
      <c r="K10" s="1"/>
      <c r="L10" s="1"/>
      <c r="M10" s="1"/>
      <c r="N10" s="1"/>
      <c r="O10" s="1"/>
      <c r="P10" s="1"/>
      <c r="Q10" s="1"/>
      <c r="R10" s="1"/>
      <c r="S10" s="1"/>
      <c r="T10" s="1"/>
      <c r="U10" s="1"/>
      <c r="V10" s="1"/>
      <c r="W10" s="1"/>
      <c r="X10" s="1"/>
      <c r="Y10" s="1"/>
      <c r="Z10" s="1"/>
      <c r="AA10" s="1"/>
    </row>
    <row r="11" spans="1:27">
      <c r="A11" s="1"/>
      <c r="B11" s="253" t="s">
        <v>215</v>
      </c>
      <c r="C11" s="147">
        <v>4</v>
      </c>
      <c r="D11" s="147">
        <v>7</v>
      </c>
      <c r="E11" s="147">
        <v>5</v>
      </c>
      <c r="F11" s="11"/>
      <c r="G11" s="1"/>
      <c r="H11" s="1"/>
      <c r="I11" s="1"/>
      <c r="J11" s="1"/>
      <c r="K11" s="1"/>
      <c r="L11" s="1"/>
      <c r="M11" s="1"/>
      <c r="N11" s="1"/>
      <c r="O11" s="1"/>
      <c r="P11" s="1"/>
      <c r="Q11" s="1"/>
      <c r="R11" s="11"/>
      <c r="S11" s="1"/>
      <c r="T11" s="1"/>
      <c r="U11" s="1"/>
      <c r="V11" s="1"/>
      <c r="W11" s="1"/>
      <c r="X11" s="1"/>
      <c r="Y11" s="1"/>
      <c r="Z11" s="1"/>
      <c r="AA11" s="1"/>
    </row>
    <row r="12" spans="1:27">
      <c r="A12" s="1"/>
      <c r="B12" s="255" t="s">
        <v>507</v>
      </c>
      <c r="C12" s="265">
        <f>100-81</f>
        <v>19</v>
      </c>
      <c r="D12" s="265">
        <f>100-80</f>
        <v>20</v>
      </c>
      <c r="E12" s="265">
        <f>100-83</f>
        <v>17</v>
      </c>
      <c r="F12" s="1"/>
      <c r="G12" s="1"/>
      <c r="H12" s="1"/>
      <c r="I12" s="1"/>
      <c r="J12" s="1"/>
      <c r="K12" s="1"/>
      <c r="L12" s="1"/>
      <c r="M12" s="1"/>
      <c r="N12" s="1"/>
      <c r="O12" s="1"/>
      <c r="P12" s="1"/>
      <c r="Q12" s="1"/>
      <c r="R12" s="11"/>
      <c r="S12" s="1"/>
      <c r="T12" s="1"/>
      <c r="U12" s="1"/>
      <c r="V12" s="1"/>
      <c r="W12" s="1"/>
      <c r="X12" s="1"/>
      <c r="Y12" s="1"/>
      <c r="Z12" s="1"/>
      <c r="AA12" s="1"/>
    </row>
    <row r="13" spans="1:27" s="723" customFormat="1">
      <c r="A13" s="1"/>
      <c r="B13" s="13"/>
      <c r="C13" s="734"/>
      <c r="D13" s="734"/>
      <c r="E13" s="734"/>
      <c r="F13" s="1"/>
      <c r="G13" s="1"/>
      <c r="H13" s="1"/>
      <c r="I13" s="1"/>
      <c r="J13" s="1"/>
      <c r="K13" s="1"/>
      <c r="L13" s="1"/>
      <c r="M13" s="1"/>
      <c r="N13" s="1"/>
      <c r="O13" s="1"/>
      <c r="P13" s="1"/>
      <c r="Q13" s="1"/>
      <c r="R13" s="11"/>
      <c r="S13" s="1"/>
      <c r="T13" s="1"/>
      <c r="U13" s="1"/>
      <c r="V13" s="1"/>
      <c r="W13" s="1"/>
      <c r="X13" s="1"/>
      <c r="Y13" s="1"/>
      <c r="Z13" s="1"/>
      <c r="AA13" s="1"/>
    </row>
    <row r="14" spans="1:27">
      <c r="A14" s="1"/>
      <c r="B14" s="140" t="s">
        <v>1000</v>
      </c>
      <c r="C14" s="11"/>
      <c r="D14" s="11"/>
      <c r="E14" s="11"/>
      <c r="F14" s="11"/>
      <c r="G14" s="1"/>
      <c r="H14" s="1"/>
      <c r="I14" s="1"/>
      <c r="J14" s="1"/>
      <c r="K14" s="1"/>
      <c r="L14" s="1"/>
      <c r="M14" s="1"/>
      <c r="N14" s="1"/>
      <c r="O14" s="1"/>
      <c r="P14" s="1"/>
      <c r="Q14" s="1"/>
      <c r="R14" s="11"/>
      <c r="S14" s="1"/>
      <c r="T14" s="1"/>
      <c r="U14" s="1"/>
      <c r="V14" s="1"/>
      <c r="W14" s="1"/>
      <c r="X14" s="1"/>
      <c r="Y14" s="1"/>
      <c r="Z14" s="1"/>
      <c r="AA14" s="1"/>
    </row>
    <row r="15" spans="1:27">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c r="A16" s="1"/>
      <c r="B16" s="742" t="s">
        <v>1151</v>
      </c>
      <c r="C16" s="740"/>
      <c r="D16" s="740"/>
      <c r="E16" s="740"/>
      <c r="F16" s="740"/>
      <c r="G16" s="740"/>
      <c r="H16" s="740"/>
      <c r="I16" s="1"/>
      <c r="J16" s="1"/>
      <c r="K16" s="1"/>
      <c r="L16" s="1"/>
      <c r="M16" s="1"/>
      <c r="N16" s="1"/>
      <c r="O16" s="1"/>
      <c r="P16" s="1"/>
      <c r="Q16" s="1"/>
      <c r="R16" s="1"/>
      <c r="S16" s="1"/>
      <c r="T16" s="1"/>
      <c r="U16" s="1"/>
      <c r="V16" s="1"/>
      <c r="W16" s="1"/>
      <c r="X16" s="1"/>
      <c r="Y16" s="1"/>
      <c r="Z16" s="1"/>
      <c r="AA16" s="1"/>
    </row>
    <row r="17" spans="1:27">
      <c r="A17" s="1"/>
      <c r="B17" s="740" t="s">
        <v>346</v>
      </c>
      <c r="C17" s="740"/>
      <c r="D17" s="740"/>
      <c r="E17" s="740"/>
      <c r="F17" s="740"/>
      <c r="G17" s="740"/>
      <c r="H17" s="740"/>
      <c r="I17" s="1"/>
      <c r="J17" s="1"/>
      <c r="K17" s="1"/>
      <c r="L17" s="1"/>
      <c r="M17" s="1"/>
      <c r="N17" s="1"/>
      <c r="O17" s="1"/>
      <c r="P17" s="1"/>
      <c r="Q17" s="1"/>
      <c r="R17" s="1"/>
      <c r="S17" s="1"/>
      <c r="T17" s="1"/>
      <c r="U17" s="1"/>
      <c r="V17" s="1"/>
      <c r="W17" s="1"/>
      <c r="X17" s="1"/>
      <c r="Y17" s="1"/>
      <c r="Z17" s="1"/>
      <c r="AA17" s="1"/>
    </row>
    <row r="18" spans="1:27">
      <c r="A18" s="1"/>
      <c r="B18" s="740" t="s">
        <v>1005</v>
      </c>
      <c r="C18" s="740"/>
      <c r="D18" s="740"/>
      <c r="E18" s="740"/>
      <c r="F18" s="740"/>
      <c r="G18" s="740"/>
      <c r="H18" s="740"/>
      <c r="I18" s="1"/>
      <c r="J18" s="1"/>
      <c r="K18" s="1"/>
      <c r="L18" s="1"/>
      <c r="M18" s="1"/>
      <c r="N18" s="1"/>
      <c r="O18" s="1"/>
      <c r="P18" s="1"/>
      <c r="Q18" s="1"/>
      <c r="R18" s="1"/>
      <c r="S18" s="1"/>
      <c r="T18" s="1"/>
      <c r="U18" s="1"/>
      <c r="V18" s="1"/>
      <c r="W18" s="1"/>
      <c r="X18" s="1"/>
      <c r="Y18" s="1"/>
      <c r="Z18" s="1"/>
      <c r="AA18" s="1"/>
    </row>
    <row r="19" spans="1:27">
      <c r="A19" s="1"/>
      <c r="B19" s="740" t="s">
        <v>438</v>
      </c>
      <c r="C19" s="740"/>
      <c r="D19" s="740"/>
      <c r="E19" s="740"/>
      <c r="F19" s="740"/>
      <c r="G19" s="740"/>
      <c r="H19" s="740"/>
      <c r="I19" s="1"/>
      <c r="J19" s="1"/>
      <c r="K19" s="1"/>
      <c r="L19" s="1"/>
      <c r="M19" s="1"/>
      <c r="N19" s="1"/>
      <c r="O19" s="1"/>
      <c r="P19" s="1"/>
      <c r="Q19" s="1"/>
      <c r="R19" s="1"/>
      <c r="S19" s="1"/>
      <c r="T19" s="1"/>
      <c r="U19" s="1"/>
      <c r="V19" s="1"/>
      <c r="W19" s="1"/>
      <c r="X19" s="1"/>
      <c r="Y19" s="1"/>
      <c r="Z19" s="1"/>
      <c r="AA19" s="1"/>
    </row>
    <row r="20" spans="1:27" ht="16.5" customHeight="1">
      <c r="A20" s="1"/>
      <c r="B20" s="740" t="s">
        <v>1006</v>
      </c>
      <c r="C20" s="740"/>
      <c r="D20" s="740"/>
      <c r="E20" s="740"/>
      <c r="F20" s="740"/>
      <c r="G20" s="740"/>
      <c r="H20" s="740"/>
      <c r="I20" s="1"/>
      <c r="J20" s="1"/>
      <c r="K20" s="1"/>
      <c r="L20" s="1"/>
      <c r="M20" s="1"/>
      <c r="N20" s="1"/>
      <c r="O20" s="1"/>
      <c r="P20" s="1"/>
      <c r="Q20" s="1"/>
      <c r="R20" s="1"/>
      <c r="S20" s="1"/>
      <c r="T20" s="1"/>
      <c r="U20" s="1"/>
      <c r="V20" s="1"/>
      <c r="W20" s="1"/>
      <c r="X20" s="1"/>
      <c r="Y20" s="1"/>
      <c r="Z20" s="1"/>
      <c r="AA20" s="1"/>
    </row>
    <row r="21" spans="1:27" s="723" customFormat="1" ht="16.5" customHeight="1">
      <c r="A21" s="1"/>
      <c r="B21" s="740" t="s">
        <v>1129</v>
      </c>
      <c r="C21" s="740"/>
      <c r="D21" s="740"/>
      <c r="E21" s="740"/>
      <c r="F21" s="740"/>
      <c r="G21" s="740"/>
      <c r="H21" s="740"/>
      <c r="I21" s="1"/>
      <c r="J21" s="1"/>
      <c r="K21" s="1"/>
      <c r="L21" s="1"/>
      <c r="M21" s="1"/>
      <c r="N21" s="1"/>
      <c r="O21" s="1"/>
      <c r="P21" s="1"/>
      <c r="Q21" s="1"/>
      <c r="R21" s="1"/>
      <c r="S21" s="1"/>
      <c r="T21" s="1"/>
      <c r="U21" s="1"/>
      <c r="V21" s="1"/>
      <c r="W21" s="1"/>
      <c r="X21" s="1"/>
      <c r="Y21" s="1"/>
      <c r="Z21" s="1"/>
      <c r="AA21" s="1"/>
    </row>
    <row r="22" spans="1:27">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c r="A23" s="1"/>
      <c r="B23" s="1" t="s">
        <v>1159</v>
      </c>
      <c r="C23" s="1"/>
      <c r="D23" s="1"/>
      <c r="E23" s="1"/>
      <c r="F23" s="1"/>
      <c r="G23" s="1"/>
      <c r="H23" s="1"/>
      <c r="I23" s="1"/>
      <c r="J23" s="1"/>
      <c r="K23" s="1"/>
      <c r="L23" s="1"/>
      <c r="M23" s="1"/>
      <c r="N23" s="1"/>
      <c r="O23" s="1"/>
      <c r="P23" s="1"/>
      <c r="Q23" s="1"/>
      <c r="R23" s="1"/>
      <c r="S23" s="1"/>
      <c r="T23" s="1"/>
      <c r="U23" s="1"/>
      <c r="V23" s="1"/>
      <c r="W23" s="1"/>
      <c r="X23" s="1"/>
      <c r="Y23" s="1"/>
      <c r="Z23" s="1"/>
      <c r="AA23" s="1"/>
    </row>
    <row r="24" spans="1:27">
      <c r="A24" s="1"/>
      <c r="B24" s="1" t="s">
        <v>1166</v>
      </c>
      <c r="C24" s="1"/>
      <c r="D24" s="1"/>
      <c r="E24" s="1"/>
      <c r="F24" s="1"/>
      <c r="G24" s="1"/>
      <c r="H24" s="1"/>
      <c r="I24" s="1"/>
      <c r="J24" s="1"/>
      <c r="K24" s="1"/>
      <c r="L24" s="1"/>
      <c r="M24" s="1"/>
      <c r="N24" s="1"/>
      <c r="O24" s="1"/>
      <c r="P24" s="1"/>
      <c r="Q24" s="1"/>
      <c r="R24" s="1"/>
      <c r="S24" s="1"/>
      <c r="T24" s="1"/>
      <c r="U24" s="1"/>
      <c r="V24" s="1"/>
      <c r="W24" s="1"/>
      <c r="X24" s="1"/>
      <c r="Y24" s="1"/>
      <c r="Z24" s="1"/>
      <c r="AA24" s="1"/>
    </row>
    <row r="25" spans="1:27">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c r="A42" s="1"/>
      <c r="B42" s="1"/>
      <c r="C42" s="1"/>
      <c r="D42" s="1"/>
      <c r="E42" s="1"/>
      <c r="F42" s="1"/>
      <c r="G42" s="1"/>
      <c r="H42" s="1"/>
      <c r="I42" s="1"/>
      <c r="J42" s="1"/>
      <c r="K42" s="1"/>
      <c r="L42" s="1"/>
      <c r="M42" s="1"/>
      <c r="N42" s="1"/>
      <c r="O42" s="1"/>
      <c r="P42" s="1"/>
      <c r="Q42" s="1"/>
      <c r="R42" s="1"/>
      <c r="S42" s="1"/>
      <c r="T42" s="1"/>
      <c r="U42" s="1"/>
      <c r="V42" s="1"/>
      <c r="W42" s="1"/>
      <c r="X42" s="1"/>
      <c r="Y42" s="1"/>
      <c r="Z42" s="1"/>
      <c r="AA42" s="1"/>
    </row>
  </sheetData>
  <hyperlinks>
    <hyperlink ref="E1" location="innehåll!A1" display="Tillbaka till innehållsförteckning"/>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5"/>
  <sheetViews>
    <sheetView workbookViewId="0">
      <selection activeCell="P1" sqref="P1"/>
    </sheetView>
  </sheetViews>
  <sheetFormatPr defaultRowHeight="15"/>
  <cols>
    <col min="2" max="2" width="19.85546875" customWidth="1"/>
    <col min="3" max="7" width="11.7109375" customWidth="1"/>
    <col min="8" max="8" width="11.7109375" style="494" customWidth="1"/>
    <col min="9" max="12" width="11.7109375" customWidth="1"/>
    <col min="13" max="13" width="11.7109375" style="494" customWidth="1"/>
    <col min="14" max="25" width="11.7109375" customWidth="1"/>
  </cols>
  <sheetData>
    <row r="1" spans="1:27">
      <c r="A1" s="1"/>
      <c r="B1" s="1"/>
      <c r="C1" s="1"/>
      <c r="D1" s="1"/>
      <c r="E1" s="1"/>
      <c r="F1" s="70" t="s">
        <v>173</v>
      </c>
      <c r="G1" s="70"/>
      <c r="H1" s="11"/>
      <c r="I1" s="1"/>
      <c r="J1" s="1"/>
      <c r="K1" s="1"/>
      <c r="L1" s="1"/>
      <c r="M1" s="1"/>
      <c r="N1" s="1"/>
      <c r="O1" s="1"/>
      <c r="P1" s="70" t="s">
        <v>173</v>
      </c>
      <c r="Q1" s="70"/>
      <c r="R1" s="11"/>
      <c r="S1" s="1"/>
      <c r="T1" s="1"/>
      <c r="U1" s="1"/>
      <c r="V1" s="1"/>
      <c r="W1" s="1"/>
      <c r="X1" s="1"/>
      <c r="Y1" s="1"/>
      <c r="Z1" s="1"/>
      <c r="AA1" s="1"/>
    </row>
    <row r="2" spans="1:27">
      <c r="A2" s="1"/>
      <c r="B2" s="1"/>
      <c r="C2" s="1"/>
      <c r="D2" s="1"/>
      <c r="E2" s="1"/>
      <c r="F2" s="1"/>
      <c r="G2" s="1"/>
      <c r="H2" s="1"/>
      <c r="I2" s="1"/>
      <c r="J2" s="1"/>
      <c r="K2" s="1"/>
      <c r="L2" s="1"/>
      <c r="M2" s="1"/>
      <c r="N2" s="1"/>
      <c r="O2" s="1"/>
      <c r="P2" s="1"/>
      <c r="Q2" s="1"/>
      <c r="R2" s="1"/>
      <c r="S2" s="1"/>
      <c r="T2" s="1"/>
      <c r="U2" s="1"/>
      <c r="V2" s="1"/>
      <c r="W2" s="1"/>
      <c r="X2" s="1"/>
      <c r="Y2" s="1"/>
      <c r="Z2" s="1"/>
      <c r="AA2" s="1"/>
    </row>
    <row r="3" spans="1:27">
      <c r="A3" s="1"/>
      <c r="B3" s="367" t="s">
        <v>519</v>
      </c>
      <c r="C3" s="365"/>
      <c r="D3" s="365"/>
      <c r="E3" s="365"/>
      <c r="F3" s="365"/>
      <c r="G3" s="365"/>
      <c r="H3" s="365"/>
      <c r="I3" s="365"/>
      <c r="J3" s="365"/>
      <c r="K3" s="365"/>
      <c r="L3" s="365"/>
      <c r="M3" s="365"/>
      <c r="N3" s="365"/>
      <c r="O3" s="365"/>
      <c r="P3" s="43"/>
      <c r="Q3" s="43"/>
      <c r="R3" s="43"/>
      <c r="S3" s="43"/>
      <c r="T3" s="43"/>
      <c r="U3" s="43"/>
      <c r="V3" s="43"/>
      <c r="W3" s="43"/>
      <c r="X3" s="43"/>
      <c r="Y3" s="43"/>
      <c r="Z3" s="1"/>
      <c r="AA3" s="1"/>
    </row>
    <row r="4" spans="1:27">
      <c r="A4" s="1"/>
      <c r="B4" s="366" t="s">
        <v>1334</v>
      </c>
      <c r="C4" s="365"/>
      <c r="D4" s="365"/>
      <c r="E4" s="365"/>
      <c r="F4" s="365"/>
      <c r="G4" s="365"/>
      <c r="H4" s="365"/>
      <c r="I4" s="365"/>
      <c r="J4" s="365"/>
      <c r="K4" s="365"/>
      <c r="L4" s="365"/>
      <c r="M4" s="365"/>
      <c r="N4" s="365"/>
      <c r="O4" s="365"/>
      <c r="P4" s="43"/>
      <c r="Q4" s="43"/>
      <c r="R4" s="43"/>
      <c r="S4" s="43"/>
      <c r="T4" s="43"/>
      <c r="U4" s="43"/>
      <c r="V4" s="43"/>
      <c r="W4" s="43"/>
      <c r="X4" s="43"/>
      <c r="Y4" s="43"/>
      <c r="Z4" s="1"/>
      <c r="AA4" s="1"/>
    </row>
    <row r="5" spans="1:27">
      <c r="A5" s="1"/>
      <c r="B5" s="318"/>
      <c r="C5" s="1"/>
      <c r="D5" s="1"/>
      <c r="E5" s="1"/>
      <c r="F5" s="1"/>
      <c r="G5" s="1"/>
      <c r="H5" s="1"/>
      <c r="I5" s="1"/>
      <c r="J5" s="1"/>
      <c r="K5" s="1"/>
      <c r="L5" s="1"/>
      <c r="M5" s="1"/>
      <c r="N5" s="1"/>
      <c r="O5" s="1"/>
      <c r="P5" s="1"/>
      <c r="Q5" s="1"/>
      <c r="R5" s="1"/>
      <c r="S5" s="1"/>
      <c r="T5" s="1"/>
      <c r="U5" s="1"/>
      <c r="V5" s="1"/>
      <c r="W5" s="1"/>
      <c r="X5" s="1"/>
      <c r="Y5" s="1"/>
      <c r="Z5" s="1"/>
      <c r="AA5" s="1"/>
    </row>
    <row r="6" spans="1:27">
      <c r="A6" s="1"/>
      <c r="B6" s="24" t="s">
        <v>302</v>
      </c>
      <c r="C6" s="642" t="s">
        <v>201</v>
      </c>
      <c r="D6" s="643"/>
      <c r="E6" s="636"/>
      <c r="F6" s="636"/>
      <c r="G6" s="636"/>
      <c r="H6" s="637"/>
      <c r="I6" s="303" t="s">
        <v>62</v>
      </c>
      <c r="J6" s="303"/>
      <c r="K6" s="213"/>
      <c r="L6" s="213"/>
      <c r="M6" s="636"/>
      <c r="N6" s="642" t="s">
        <v>208</v>
      </c>
      <c r="O6" s="643"/>
      <c r="P6" s="636"/>
      <c r="Q6" s="636"/>
      <c r="R6" s="636"/>
      <c r="S6" s="637"/>
      <c r="T6" s="644" t="s">
        <v>966</v>
      </c>
      <c r="U6" s="643"/>
      <c r="V6" s="643"/>
      <c r="W6" s="636"/>
      <c r="X6" s="636"/>
      <c r="Y6" s="637"/>
      <c r="Z6" s="1"/>
      <c r="AA6" s="1"/>
    </row>
    <row r="7" spans="1:27">
      <c r="A7" s="1"/>
      <c r="B7" s="56" t="s">
        <v>303</v>
      </c>
      <c r="C7" s="96"/>
      <c r="D7" s="96"/>
      <c r="E7" s="96"/>
      <c r="F7" s="96"/>
      <c r="G7" s="96"/>
      <c r="H7" s="96"/>
      <c r="I7" s="96"/>
      <c r="J7" s="96"/>
      <c r="K7" s="96"/>
      <c r="L7" s="96"/>
      <c r="M7" s="96"/>
      <c r="N7" s="96"/>
      <c r="O7" s="96"/>
      <c r="P7" s="96"/>
      <c r="Q7" s="96"/>
      <c r="R7" s="96"/>
      <c r="S7" s="96"/>
      <c r="T7" s="96"/>
      <c r="U7" s="96"/>
      <c r="V7" s="96"/>
      <c r="W7" s="96"/>
      <c r="X7" s="96"/>
      <c r="Y7" s="96"/>
      <c r="Z7" s="1"/>
      <c r="AA7" s="1"/>
    </row>
    <row r="8" spans="1:27">
      <c r="A8" s="1"/>
      <c r="B8" s="319"/>
      <c r="C8" s="275" t="s">
        <v>1463</v>
      </c>
      <c r="D8" s="275" t="s">
        <v>1460</v>
      </c>
      <c r="E8" s="275" t="s">
        <v>1462</v>
      </c>
      <c r="F8" s="149" t="s">
        <v>1465</v>
      </c>
      <c r="G8" s="149" t="s">
        <v>1464</v>
      </c>
      <c r="H8" s="606" t="s">
        <v>1466</v>
      </c>
      <c r="I8" s="275" t="s">
        <v>1460</v>
      </c>
      <c r="J8" s="275" t="s">
        <v>1462</v>
      </c>
      <c r="K8" s="149" t="s">
        <v>1465</v>
      </c>
      <c r="L8" s="149" t="s">
        <v>1464</v>
      </c>
      <c r="M8" s="606" t="s">
        <v>1466</v>
      </c>
      <c r="N8" s="275" t="s">
        <v>1463</v>
      </c>
      <c r="O8" s="275" t="s">
        <v>1460</v>
      </c>
      <c r="P8" s="275" t="s">
        <v>1462</v>
      </c>
      <c r="Q8" s="149" t="s">
        <v>1465</v>
      </c>
      <c r="R8" s="149" t="s">
        <v>1464</v>
      </c>
      <c r="S8" s="606" t="s">
        <v>1466</v>
      </c>
      <c r="T8" s="275" t="s">
        <v>1463</v>
      </c>
      <c r="U8" s="275" t="s">
        <v>1460</v>
      </c>
      <c r="V8" s="275" t="s">
        <v>1462</v>
      </c>
      <c r="W8" s="149" t="s">
        <v>1465</v>
      </c>
      <c r="X8" s="149" t="s">
        <v>1464</v>
      </c>
      <c r="Y8" s="606" t="s">
        <v>1466</v>
      </c>
      <c r="Z8" s="1"/>
      <c r="AA8" s="1"/>
    </row>
    <row r="9" spans="1:27">
      <c r="A9" s="1"/>
      <c r="B9" s="161" t="s">
        <v>1140</v>
      </c>
      <c r="C9" s="181">
        <v>21.2</v>
      </c>
      <c r="D9" s="181">
        <v>21.57</v>
      </c>
      <c r="E9" s="181">
        <v>24.62</v>
      </c>
      <c r="F9" s="181">
        <v>27</v>
      </c>
      <c r="G9" s="181">
        <v>25</v>
      </c>
      <c r="H9" s="616">
        <v>21</v>
      </c>
      <c r="I9" s="181">
        <v>25.5</v>
      </c>
      <c r="J9" s="181" t="s">
        <v>292</v>
      </c>
      <c r="K9" s="181" t="s">
        <v>292</v>
      </c>
      <c r="L9" s="181">
        <v>20</v>
      </c>
      <c r="M9" s="616">
        <v>27</v>
      </c>
      <c r="N9" s="181">
        <v>10.5</v>
      </c>
      <c r="O9" s="181">
        <v>10.72</v>
      </c>
      <c r="P9" s="181">
        <v>10.98</v>
      </c>
      <c r="Q9" s="181">
        <v>13</v>
      </c>
      <c r="R9" s="181">
        <v>17</v>
      </c>
      <c r="S9" s="181">
        <v>17</v>
      </c>
      <c r="T9" s="181" t="s">
        <v>292</v>
      </c>
      <c r="U9" s="181" t="s">
        <v>292</v>
      </c>
      <c r="V9" s="181" t="s">
        <v>292</v>
      </c>
      <c r="W9" s="181" t="s">
        <v>292</v>
      </c>
      <c r="X9" s="181">
        <f>100-77</f>
        <v>23</v>
      </c>
      <c r="Y9" s="181">
        <v>19</v>
      </c>
      <c r="Z9" s="1"/>
      <c r="AA9" s="1"/>
    </row>
    <row r="10" spans="1:27">
      <c r="A10" s="1"/>
      <c r="B10" s="160" t="s">
        <v>28</v>
      </c>
      <c r="C10" s="323">
        <v>22.1</v>
      </c>
      <c r="D10" s="323">
        <v>22.86</v>
      </c>
      <c r="E10" s="323">
        <v>23.25</v>
      </c>
      <c r="F10" s="323">
        <v>24</v>
      </c>
      <c r="G10" s="323">
        <v>23</v>
      </c>
      <c r="H10" s="648">
        <v>20</v>
      </c>
      <c r="I10" s="323">
        <v>16.7</v>
      </c>
      <c r="J10" s="165" t="s">
        <v>292</v>
      </c>
      <c r="K10" s="165" t="s">
        <v>292</v>
      </c>
      <c r="L10" s="165">
        <v>17</v>
      </c>
      <c r="M10" s="649">
        <v>22</v>
      </c>
      <c r="N10" s="323">
        <v>18.600000000000001</v>
      </c>
      <c r="O10" s="323">
        <v>20.66</v>
      </c>
      <c r="P10" s="323">
        <v>23.51</v>
      </c>
      <c r="Q10" s="323">
        <v>26</v>
      </c>
      <c r="R10" s="323">
        <v>26</v>
      </c>
      <c r="S10" s="323">
        <v>27</v>
      </c>
      <c r="T10" s="323" t="s">
        <v>292</v>
      </c>
      <c r="U10" s="323" t="s">
        <v>292</v>
      </c>
      <c r="V10" s="323" t="s">
        <v>292</v>
      </c>
      <c r="W10" s="323" t="s">
        <v>292</v>
      </c>
      <c r="X10" s="323">
        <f>100-79</f>
        <v>21</v>
      </c>
      <c r="Y10" s="323">
        <v>20</v>
      </c>
      <c r="Z10" s="1"/>
      <c r="AA10" s="1"/>
    </row>
    <row r="11" spans="1:27">
      <c r="A11" s="1"/>
      <c r="B11" s="161" t="s">
        <v>60</v>
      </c>
      <c r="C11" s="181">
        <v>20.399999999999999</v>
      </c>
      <c r="D11" s="181">
        <v>20.59</v>
      </c>
      <c r="E11" s="181">
        <v>21.19</v>
      </c>
      <c r="F11" s="181">
        <v>21</v>
      </c>
      <c r="G11" s="181">
        <v>20</v>
      </c>
      <c r="H11" s="616">
        <v>22</v>
      </c>
      <c r="I11" s="181">
        <v>21.3</v>
      </c>
      <c r="J11" s="181" t="s">
        <v>292</v>
      </c>
      <c r="K11" s="181" t="s">
        <v>292</v>
      </c>
      <c r="L11" s="181">
        <v>15</v>
      </c>
      <c r="M11" s="616">
        <v>23</v>
      </c>
      <c r="N11" s="181">
        <v>10.6</v>
      </c>
      <c r="O11" s="181">
        <v>11.45</v>
      </c>
      <c r="P11" s="181">
        <v>12.49</v>
      </c>
      <c r="Q11" s="181">
        <v>14</v>
      </c>
      <c r="R11" s="181">
        <v>16</v>
      </c>
      <c r="S11" s="181">
        <v>16</v>
      </c>
      <c r="T11" s="181" t="s">
        <v>292</v>
      </c>
      <c r="U11" s="181" t="s">
        <v>292</v>
      </c>
      <c r="V11" s="181" t="s">
        <v>292</v>
      </c>
      <c r="W11" s="181" t="s">
        <v>292</v>
      </c>
      <c r="X11" s="181">
        <f>100-76</f>
        <v>24</v>
      </c>
      <c r="Y11" s="181">
        <v>17</v>
      </c>
      <c r="Z11" s="1"/>
      <c r="AA11" s="1"/>
    </row>
    <row r="12" spans="1:27">
      <c r="A12" s="1"/>
      <c r="B12" s="1"/>
      <c r="C12" s="1"/>
      <c r="D12" s="1"/>
      <c r="E12" s="1"/>
      <c r="F12" s="1"/>
      <c r="G12" s="1"/>
      <c r="H12" s="1"/>
      <c r="I12" s="1"/>
      <c r="J12" s="1"/>
      <c r="K12" s="1"/>
      <c r="L12" s="75"/>
      <c r="M12" s="75"/>
      <c r="N12" s="1"/>
      <c r="O12" s="1"/>
      <c r="P12" s="1"/>
      <c r="Q12" s="1"/>
      <c r="R12" s="1"/>
      <c r="S12" s="1"/>
      <c r="T12" s="1"/>
      <c r="U12" s="1"/>
      <c r="V12" s="1"/>
      <c r="W12" s="1"/>
      <c r="X12" s="1"/>
      <c r="Y12" s="1"/>
      <c r="Z12" s="1"/>
      <c r="AA12" s="1"/>
    </row>
    <row r="13" spans="1:27">
      <c r="A13" s="11"/>
      <c r="B13" s="140" t="s">
        <v>155</v>
      </c>
      <c r="C13" s="11"/>
      <c r="D13" s="1"/>
      <c r="E13" s="1"/>
      <c r="F13" s="1"/>
      <c r="G13" s="1"/>
      <c r="H13" s="1"/>
      <c r="I13" s="1"/>
      <c r="J13" s="1"/>
      <c r="K13" s="1"/>
      <c r="L13" s="1"/>
      <c r="M13" s="1"/>
      <c r="N13" s="1"/>
      <c r="O13" s="1"/>
      <c r="P13" s="1"/>
      <c r="Q13" s="1"/>
      <c r="R13" s="11"/>
      <c r="S13" s="1"/>
      <c r="T13" s="1"/>
      <c r="U13" s="1"/>
      <c r="V13" s="1"/>
      <c r="W13" s="1"/>
      <c r="X13" s="1"/>
      <c r="Y13" s="1"/>
      <c r="Z13" s="1"/>
      <c r="AA13" s="1"/>
    </row>
    <row r="14" spans="1:27">
      <c r="A14" s="11"/>
      <c r="B14" s="1"/>
      <c r="C14" s="11"/>
      <c r="D14" s="1"/>
      <c r="E14" s="1"/>
      <c r="F14" s="1"/>
      <c r="G14" s="1"/>
      <c r="H14" s="1"/>
      <c r="I14" s="1"/>
      <c r="J14" s="1"/>
      <c r="K14" s="1"/>
      <c r="L14" s="1"/>
      <c r="M14" s="1"/>
      <c r="N14" s="1"/>
      <c r="O14" s="1"/>
      <c r="P14" s="1"/>
      <c r="Q14" s="1"/>
      <c r="R14" s="11"/>
      <c r="S14" s="1"/>
      <c r="T14" s="1"/>
      <c r="U14" s="1"/>
      <c r="V14" s="1"/>
      <c r="W14" s="1"/>
      <c r="X14" s="1"/>
      <c r="Y14" s="1"/>
      <c r="Z14" s="1"/>
      <c r="AA14" s="1"/>
    </row>
    <row r="15" spans="1:27">
      <c r="A15" s="11"/>
      <c r="B15" s="1"/>
      <c r="C15" s="739" t="s">
        <v>1151</v>
      </c>
      <c r="D15" s="218"/>
      <c r="E15" s="218"/>
      <c r="F15" s="218"/>
      <c r="G15" s="218"/>
      <c r="H15" s="218"/>
      <c r="I15" s="218"/>
      <c r="J15" s="218"/>
      <c r="K15" s="218"/>
      <c r="L15" s="218"/>
      <c r="M15" s="11"/>
      <c r="N15" s="1"/>
      <c r="O15" s="1"/>
      <c r="P15" s="1"/>
      <c r="Q15" s="1"/>
      <c r="R15" s="1"/>
      <c r="S15" s="1"/>
      <c r="T15" s="1"/>
      <c r="U15" s="1"/>
      <c r="V15" s="1"/>
      <c r="W15" s="1"/>
      <c r="X15" s="1"/>
      <c r="Y15" s="1"/>
      <c r="Z15" s="1"/>
      <c r="AA15" s="1"/>
    </row>
    <row r="16" spans="1:27">
      <c r="A16" s="11"/>
      <c r="B16" s="11"/>
      <c r="C16" s="218" t="s">
        <v>1341</v>
      </c>
      <c r="D16" s="218"/>
      <c r="E16" s="218"/>
      <c r="F16" s="218"/>
      <c r="G16" s="218"/>
      <c r="H16" s="218"/>
      <c r="I16" s="218"/>
      <c r="J16" s="218"/>
      <c r="K16" s="218"/>
      <c r="L16" s="218"/>
      <c r="M16" s="11"/>
      <c r="N16" s="1"/>
      <c r="O16" s="1"/>
      <c r="P16" s="1"/>
      <c r="Q16" s="1"/>
      <c r="R16" s="1"/>
      <c r="S16" s="1"/>
      <c r="T16" s="1"/>
      <c r="U16" s="1"/>
      <c r="V16" s="1"/>
      <c r="W16" s="1"/>
      <c r="X16" s="1"/>
      <c r="Y16" s="1"/>
      <c r="Z16" s="1"/>
      <c r="AA16" s="1"/>
    </row>
    <row r="17" spans="1:27" s="494" customFormat="1">
      <c r="A17" s="11"/>
      <c r="B17" s="11"/>
      <c r="C17" s="218" t="s">
        <v>1342</v>
      </c>
      <c r="D17" s="218"/>
      <c r="E17" s="218"/>
      <c r="F17" s="218"/>
      <c r="G17" s="218"/>
      <c r="H17" s="218"/>
      <c r="I17" s="218"/>
      <c r="J17" s="218"/>
      <c r="K17" s="218"/>
      <c r="L17" s="218"/>
      <c r="M17" s="11"/>
      <c r="N17" s="1"/>
      <c r="O17" s="1"/>
      <c r="P17" s="1"/>
      <c r="Q17" s="1"/>
      <c r="R17" s="1"/>
      <c r="S17" s="1"/>
      <c r="T17" s="1"/>
      <c r="U17" s="1"/>
      <c r="V17" s="1"/>
      <c r="W17" s="1"/>
      <c r="X17" s="1"/>
      <c r="Y17" s="1"/>
      <c r="Z17" s="1"/>
      <c r="AA17" s="1"/>
    </row>
    <row r="18" spans="1:27">
      <c r="A18" s="11"/>
      <c r="B18" s="11"/>
      <c r="C18" s="218" t="s">
        <v>1130</v>
      </c>
      <c r="D18" s="218"/>
      <c r="E18" s="218"/>
      <c r="F18" s="218"/>
      <c r="G18" s="218"/>
      <c r="H18" s="218"/>
      <c r="I18" s="218"/>
      <c r="J18" s="218"/>
      <c r="K18" s="218"/>
      <c r="L18" s="218"/>
      <c r="M18" s="11"/>
      <c r="N18" s="1"/>
      <c r="O18" s="1"/>
      <c r="P18" s="1"/>
      <c r="Q18" s="1"/>
      <c r="R18" s="1"/>
      <c r="S18" s="1"/>
      <c r="T18" s="1"/>
      <c r="U18" s="1"/>
      <c r="V18" s="1"/>
      <c r="W18" s="1"/>
      <c r="X18" s="1"/>
      <c r="Y18" s="1"/>
      <c r="Z18" s="1"/>
      <c r="AA18" s="1"/>
    </row>
    <row r="19" spans="1:27" s="723" customFormat="1">
      <c r="A19" s="11"/>
      <c r="B19" s="11"/>
      <c r="C19" s="11"/>
      <c r="D19" s="11"/>
      <c r="E19" s="11"/>
      <c r="F19" s="11"/>
      <c r="G19" s="11"/>
      <c r="H19" s="11"/>
      <c r="I19" s="11"/>
      <c r="J19" s="11"/>
      <c r="K19" s="11"/>
      <c r="L19" s="11"/>
      <c r="M19" s="11"/>
      <c r="N19" s="1"/>
      <c r="O19" s="1"/>
      <c r="P19" s="1"/>
      <c r="Q19" s="1"/>
      <c r="R19" s="1"/>
      <c r="S19" s="1"/>
      <c r="T19" s="1"/>
      <c r="U19" s="1"/>
      <c r="V19" s="1"/>
      <c r="W19" s="1"/>
      <c r="X19" s="1"/>
      <c r="Y19" s="1"/>
      <c r="Z19" s="1"/>
      <c r="AA19" s="1"/>
    </row>
    <row r="20" spans="1:27">
      <c r="A20" s="11"/>
      <c r="B20" s="11"/>
      <c r="C20" s="11" t="s">
        <v>1338</v>
      </c>
      <c r="D20" s="11"/>
      <c r="E20" s="11"/>
      <c r="F20" s="11"/>
      <c r="G20" s="11"/>
      <c r="H20" s="11"/>
      <c r="I20" s="11"/>
      <c r="J20" s="11"/>
      <c r="K20" s="11"/>
      <c r="L20" s="11"/>
      <c r="M20" s="11"/>
      <c r="N20" s="11"/>
      <c r="O20" s="11"/>
      <c r="P20" s="11"/>
      <c r="Q20" s="11"/>
      <c r="R20" s="11"/>
      <c r="S20" s="1"/>
      <c r="T20" s="1"/>
      <c r="U20" s="1"/>
      <c r="V20" s="1"/>
      <c r="W20" s="1"/>
      <c r="X20" s="1"/>
      <c r="Y20" s="1"/>
      <c r="Z20" s="1"/>
      <c r="AA20" s="1"/>
    </row>
    <row r="21" spans="1:27">
      <c r="A21" s="11"/>
      <c r="B21" s="11"/>
      <c r="C21" s="11" t="s">
        <v>1186</v>
      </c>
      <c r="D21" s="1"/>
      <c r="E21" s="1"/>
      <c r="F21" s="1"/>
      <c r="G21" s="1"/>
      <c r="H21" s="1"/>
      <c r="I21" s="1"/>
      <c r="J21" s="1"/>
      <c r="K21" s="1"/>
      <c r="L21" s="1"/>
      <c r="M21" s="1"/>
      <c r="N21" s="1"/>
      <c r="O21" s="1"/>
      <c r="P21" s="11"/>
      <c r="Q21" s="11"/>
      <c r="R21" s="11"/>
      <c r="S21" s="1"/>
      <c r="T21" s="1"/>
      <c r="U21" s="1"/>
      <c r="V21" s="1"/>
      <c r="W21" s="1"/>
      <c r="X21" s="1"/>
      <c r="Y21" s="1"/>
      <c r="Z21" s="1"/>
      <c r="AA21" s="1"/>
    </row>
    <row r="22" spans="1:27">
      <c r="A22" s="11"/>
      <c r="B22" s="11"/>
      <c r="C22" s="1"/>
      <c r="D22" s="1"/>
      <c r="E22" s="1"/>
      <c r="F22" s="1"/>
      <c r="G22" s="1"/>
      <c r="H22" s="1"/>
      <c r="I22" s="1"/>
      <c r="J22" s="1"/>
      <c r="K22" s="1"/>
      <c r="L22" s="1"/>
      <c r="M22" s="1"/>
      <c r="N22" s="1"/>
      <c r="O22" s="1"/>
      <c r="P22" s="1"/>
      <c r="Q22" s="11"/>
      <c r="R22" s="11"/>
      <c r="S22" s="1"/>
      <c r="T22" s="1"/>
      <c r="U22" s="1"/>
      <c r="V22" s="1"/>
      <c r="W22" s="1"/>
      <c r="X22" s="1"/>
      <c r="Y22" s="1"/>
      <c r="Z22" s="1"/>
      <c r="AA22" s="1"/>
    </row>
    <row r="23" spans="1:27">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c r="A24" s="1"/>
      <c r="B24" s="1"/>
      <c r="C24" s="1"/>
      <c r="D24" s="1"/>
      <c r="E24" s="1"/>
      <c r="F24" s="11"/>
      <c r="G24" s="1"/>
      <c r="H24" s="1"/>
      <c r="I24" s="1"/>
      <c r="J24" s="1"/>
      <c r="K24" s="1"/>
      <c r="L24" s="1"/>
      <c r="M24" s="1"/>
      <c r="N24" s="1"/>
      <c r="O24" s="1"/>
      <c r="P24" s="1"/>
      <c r="Q24" s="1"/>
      <c r="R24" s="1"/>
      <c r="S24" s="1"/>
      <c r="T24" s="1"/>
      <c r="U24" s="1"/>
      <c r="V24" s="1"/>
      <c r="W24" s="1"/>
      <c r="X24" s="1"/>
      <c r="Y24" s="1"/>
      <c r="Z24" s="1"/>
      <c r="AA24" s="1"/>
    </row>
    <row r="25" spans="1:27">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c r="A45" s="1"/>
      <c r="B45" s="1"/>
      <c r="C45" s="1"/>
      <c r="D45" s="1"/>
      <c r="E45" s="1"/>
      <c r="F45" s="1"/>
      <c r="G45" s="1"/>
      <c r="H45" s="1"/>
      <c r="I45" s="1"/>
      <c r="J45" s="1"/>
      <c r="K45" s="1"/>
      <c r="L45" s="1"/>
      <c r="M45" s="1"/>
      <c r="N45" s="1"/>
      <c r="O45" s="1"/>
      <c r="P45" s="1"/>
      <c r="Q45" s="1"/>
      <c r="R45" s="1"/>
      <c r="S45" s="1"/>
      <c r="T45" s="1"/>
      <c r="U45" s="1"/>
      <c r="V45" s="1"/>
      <c r="W45" s="1"/>
      <c r="X45" s="1"/>
      <c r="Y45" s="1"/>
      <c r="Z45" s="1"/>
      <c r="AA45" s="1"/>
    </row>
  </sheetData>
  <hyperlinks>
    <hyperlink ref="P1" location="innehåll!A1" display="Tillbaka till innehållsförteckning"/>
    <hyperlink ref="F1" location="innehåll!A1" display="Tillbaka till innehållsförteckning"/>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
  <sheetViews>
    <sheetView workbookViewId="0">
      <selection activeCell="F1" sqref="F1"/>
    </sheetView>
  </sheetViews>
  <sheetFormatPr defaultColWidth="9.140625" defaultRowHeight="15"/>
  <cols>
    <col min="1" max="1" width="9.140625" style="494"/>
    <col min="2" max="2" width="34.140625" style="494" customWidth="1"/>
    <col min="3" max="3" width="17.140625" style="494" customWidth="1"/>
    <col min="4" max="4" width="19.7109375" style="494" customWidth="1"/>
    <col min="5" max="10" width="9.140625" style="494"/>
    <col min="11" max="11" width="23.42578125" style="494" customWidth="1"/>
    <col min="12" max="16384" width="9.140625" style="494"/>
  </cols>
  <sheetData>
    <row r="1" spans="1:23">
      <c r="A1" s="1"/>
      <c r="B1" s="1"/>
      <c r="C1" s="1"/>
      <c r="D1" s="1"/>
      <c r="E1" s="1"/>
      <c r="F1" s="70" t="s">
        <v>173</v>
      </c>
      <c r="G1" s="1"/>
      <c r="H1" s="1"/>
      <c r="I1" s="1"/>
      <c r="J1" s="1"/>
      <c r="K1" s="1"/>
      <c r="L1" s="1"/>
      <c r="M1" s="1"/>
      <c r="N1" s="1"/>
      <c r="O1" s="1"/>
      <c r="P1" s="1"/>
      <c r="Q1" s="1"/>
      <c r="R1" s="1"/>
      <c r="S1" s="1"/>
      <c r="T1" s="1"/>
      <c r="U1" s="1"/>
      <c r="V1" s="1"/>
      <c r="W1" s="1"/>
    </row>
    <row r="2" spans="1:23">
      <c r="A2" s="1"/>
      <c r="B2" s="1"/>
      <c r="C2" s="1"/>
      <c r="D2" s="1"/>
      <c r="E2" s="1"/>
      <c r="F2" s="1"/>
      <c r="G2" s="1"/>
      <c r="H2" s="1"/>
      <c r="I2" s="1"/>
      <c r="J2" s="1"/>
      <c r="K2" s="1"/>
      <c r="L2" s="1"/>
      <c r="M2" s="1"/>
      <c r="N2" s="1"/>
      <c r="O2" s="1"/>
      <c r="P2" s="1"/>
      <c r="Q2" s="1"/>
      <c r="R2" s="1"/>
      <c r="S2" s="1"/>
      <c r="T2" s="1"/>
      <c r="U2" s="1"/>
      <c r="V2" s="1"/>
      <c r="W2" s="1"/>
    </row>
    <row r="3" spans="1:23">
      <c r="A3" s="1"/>
      <c r="B3" s="367" t="s">
        <v>1345</v>
      </c>
      <c r="C3" s="587"/>
      <c r="D3" s="587"/>
      <c r="E3" s="587"/>
      <c r="F3" s="587"/>
      <c r="G3" s="587"/>
      <c r="H3" s="535"/>
      <c r="I3" s="535"/>
      <c r="J3" s="535"/>
      <c r="K3" s="535"/>
      <c r="L3" s="11"/>
      <c r="M3" s="11"/>
      <c r="N3" s="1"/>
      <c r="O3" s="1"/>
      <c r="P3" s="1"/>
      <c r="Q3" s="1"/>
      <c r="R3" s="1"/>
      <c r="S3" s="1"/>
      <c r="T3" s="1"/>
      <c r="U3" s="1"/>
      <c r="V3" s="1"/>
      <c r="W3" s="1"/>
    </row>
    <row r="4" spans="1:23">
      <c r="A4" s="1"/>
      <c r="B4" s="519"/>
      <c r="C4" s="512"/>
      <c r="D4" s="512"/>
      <c r="E4" s="512"/>
      <c r="F4" s="512"/>
      <c r="G4" s="512"/>
      <c r="H4" s="6"/>
      <c r="I4" s="6"/>
      <c r="J4" s="6"/>
      <c r="K4" s="6"/>
      <c r="L4" s="11"/>
      <c r="M4" s="11"/>
      <c r="N4" s="1"/>
      <c r="O4" s="1"/>
      <c r="P4" s="1"/>
      <c r="Q4" s="1"/>
      <c r="R4" s="1"/>
      <c r="S4" s="1"/>
      <c r="T4" s="1"/>
      <c r="U4" s="1"/>
      <c r="V4" s="1"/>
      <c r="W4" s="1"/>
    </row>
    <row r="5" spans="1:23">
      <c r="A5" s="11"/>
      <c r="B5" s="10"/>
      <c r="C5" s="17"/>
      <c r="D5" s="17"/>
      <c r="E5" s="17"/>
      <c r="F5" s="17"/>
      <c r="G5" s="17"/>
      <c r="H5" s="11"/>
      <c r="I5" s="11"/>
      <c r="J5" s="11"/>
      <c r="K5" s="11"/>
      <c r="L5" s="11"/>
      <c r="M5" s="11"/>
      <c r="N5" s="11"/>
      <c r="O5" s="11"/>
      <c r="P5" s="1"/>
      <c r="Q5" s="1"/>
      <c r="R5" s="1"/>
      <c r="S5" s="1"/>
      <c r="T5" s="1"/>
      <c r="U5" s="1"/>
      <c r="V5" s="1"/>
      <c r="W5" s="1"/>
    </row>
    <row r="6" spans="1:23">
      <c r="A6" s="1"/>
      <c r="B6" s="214"/>
      <c r="C6" s="320" t="s">
        <v>1021</v>
      </c>
      <c r="D6" s="787" t="s">
        <v>1025</v>
      </c>
      <c r="E6" s="1"/>
      <c r="F6" s="1"/>
      <c r="G6" s="1"/>
      <c r="H6" s="1"/>
      <c r="I6" s="1"/>
      <c r="J6" s="1"/>
      <c r="K6" s="1"/>
      <c r="L6" s="1"/>
      <c r="M6" s="1"/>
      <c r="N6" s="1"/>
      <c r="O6" s="1"/>
      <c r="P6" s="1"/>
      <c r="Q6" s="1"/>
      <c r="R6" s="1"/>
      <c r="S6" s="1"/>
      <c r="T6" s="1"/>
      <c r="U6" s="1"/>
      <c r="V6" s="1"/>
      <c r="W6" s="1"/>
    </row>
    <row r="7" spans="1:23">
      <c r="A7" s="1"/>
      <c r="B7" s="253" t="s">
        <v>201</v>
      </c>
      <c r="C7" s="147">
        <v>20</v>
      </c>
      <c r="D7" s="147">
        <v>36</v>
      </c>
      <c r="E7" s="1"/>
      <c r="F7" s="1"/>
      <c r="G7" s="1"/>
      <c r="H7" s="1"/>
      <c r="I7" s="1"/>
      <c r="J7" s="1"/>
      <c r="K7" s="1"/>
      <c r="L7" s="1"/>
      <c r="M7" s="1"/>
      <c r="N7" s="1"/>
      <c r="O7" s="1"/>
      <c r="P7" s="1"/>
      <c r="Q7" s="1"/>
      <c r="R7" s="1"/>
      <c r="S7" s="1"/>
      <c r="T7" s="1"/>
      <c r="U7" s="1"/>
      <c r="V7" s="1"/>
      <c r="W7" s="1"/>
    </row>
    <row r="8" spans="1:23">
      <c r="A8" s="1"/>
      <c r="B8" s="255" t="s">
        <v>208</v>
      </c>
      <c r="C8" s="167">
        <v>21</v>
      </c>
      <c r="D8" s="167">
        <v>23</v>
      </c>
      <c r="E8" s="1"/>
      <c r="F8" s="1"/>
      <c r="G8" s="1"/>
      <c r="H8" s="1"/>
      <c r="I8" s="1"/>
      <c r="J8" s="1"/>
      <c r="K8" s="1"/>
      <c r="L8" s="1"/>
      <c r="M8" s="1"/>
      <c r="N8" s="1"/>
      <c r="O8" s="1"/>
      <c r="P8" s="1"/>
      <c r="Q8" s="1"/>
      <c r="R8" s="1"/>
      <c r="S8" s="1"/>
      <c r="T8" s="1"/>
      <c r="U8" s="1"/>
      <c r="V8" s="1"/>
      <c r="W8" s="1"/>
    </row>
    <row r="9" spans="1:23">
      <c r="A9" s="1"/>
      <c r="B9" s="253" t="s">
        <v>437</v>
      </c>
      <c r="C9" s="147">
        <v>24</v>
      </c>
      <c r="D9" s="147">
        <v>28</v>
      </c>
      <c r="E9" s="1"/>
      <c r="F9" s="1"/>
      <c r="G9" s="1"/>
      <c r="H9" s="1"/>
      <c r="I9" s="1"/>
      <c r="J9" s="1"/>
      <c r="K9" s="1"/>
      <c r="L9" s="1"/>
      <c r="M9" s="1"/>
      <c r="N9" s="1"/>
      <c r="O9" s="1"/>
      <c r="P9" s="1"/>
      <c r="Q9" s="1"/>
      <c r="R9" s="1"/>
      <c r="S9" s="1"/>
      <c r="T9" s="1"/>
      <c r="U9" s="1"/>
      <c r="V9" s="1"/>
      <c r="W9" s="1"/>
    </row>
    <row r="10" spans="1:23">
      <c r="A10" s="1"/>
      <c r="B10" s="255" t="s">
        <v>212</v>
      </c>
      <c r="C10" s="167">
        <v>13</v>
      </c>
      <c r="D10" s="167">
        <v>10</v>
      </c>
      <c r="E10" s="1"/>
      <c r="F10" s="1"/>
      <c r="G10" s="1"/>
      <c r="H10" s="1"/>
      <c r="I10" s="1"/>
      <c r="J10" s="1"/>
      <c r="K10" s="1"/>
      <c r="L10" s="1"/>
      <c r="M10" s="1"/>
      <c r="N10" s="1"/>
      <c r="O10" s="1"/>
      <c r="P10" s="1"/>
      <c r="Q10" s="1"/>
      <c r="R10" s="1"/>
      <c r="S10" s="1"/>
      <c r="T10" s="1"/>
      <c r="U10" s="1"/>
      <c r="V10" s="1"/>
      <c r="W10" s="1"/>
    </row>
    <row r="11" spans="1:23">
      <c r="A11" s="1"/>
      <c r="B11" s="253" t="s">
        <v>215</v>
      </c>
      <c r="C11" s="147">
        <v>5</v>
      </c>
      <c r="D11" s="147">
        <v>13</v>
      </c>
      <c r="E11" s="11"/>
      <c r="F11" s="1"/>
      <c r="G11" s="1"/>
      <c r="H11" s="1"/>
      <c r="I11" s="1"/>
      <c r="J11" s="1"/>
      <c r="K11" s="1"/>
      <c r="L11" s="1"/>
      <c r="M11" s="1"/>
      <c r="N11" s="11"/>
      <c r="O11" s="1"/>
      <c r="P11" s="1"/>
      <c r="Q11" s="1"/>
      <c r="R11" s="1"/>
      <c r="S11" s="1"/>
      <c r="T11" s="1"/>
      <c r="U11" s="1"/>
      <c r="V11" s="1"/>
      <c r="W11" s="1"/>
    </row>
    <row r="12" spans="1:23">
      <c r="A12" s="1"/>
      <c r="B12" s="255" t="s">
        <v>1116</v>
      </c>
      <c r="C12" s="265">
        <v>18</v>
      </c>
      <c r="D12" s="265">
        <v>26</v>
      </c>
      <c r="E12" s="1"/>
      <c r="F12" s="1"/>
      <c r="G12" s="1"/>
      <c r="H12" s="1"/>
      <c r="I12" s="1"/>
      <c r="J12" s="1"/>
      <c r="K12" s="1"/>
      <c r="L12" s="1"/>
      <c r="M12" s="1"/>
      <c r="N12" s="11"/>
      <c r="O12" s="1"/>
      <c r="P12" s="1"/>
      <c r="Q12" s="1"/>
      <c r="R12" s="1"/>
      <c r="S12" s="1"/>
      <c r="T12" s="1"/>
      <c r="U12" s="1"/>
      <c r="V12" s="1"/>
      <c r="W12" s="1"/>
    </row>
    <row r="13" spans="1:23" s="723" customFormat="1">
      <c r="A13" s="1"/>
      <c r="B13" s="13"/>
      <c r="C13" s="734"/>
      <c r="D13" s="734"/>
      <c r="E13" s="1"/>
      <c r="F13" s="1"/>
      <c r="G13" s="1"/>
      <c r="H13" s="1"/>
      <c r="I13" s="1"/>
      <c r="J13" s="1"/>
      <c r="K13" s="1"/>
      <c r="L13" s="1"/>
      <c r="M13" s="1"/>
      <c r="N13" s="11"/>
      <c r="O13" s="1"/>
      <c r="P13" s="1"/>
      <c r="Q13" s="1"/>
      <c r="R13" s="1"/>
      <c r="S13" s="1"/>
      <c r="T13" s="1"/>
      <c r="U13" s="1"/>
      <c r="V13" s="1"/>
      <c r="W13" s="1"/>
    </row>
    <row r="14" spans="1:23">
      <c r="A14" s="1"/>
      <c r="B14" s="140" t="s">
        <v>1000</v>
      </c>
      <c r="C14" s="11"/>
      <c r="D14" s="11"/>
      <c r="E14" s="11"/>
      <c r="F14" s="1"/>
      <c r="G14" s="1"/>
      <c r="H14" s="1"/>
      <c r="I14" s="1"/>
      <c r="J14" s="1"/>
      <c r="K14" s="1"/>
      <c r="L14" s="1"/>
      <c r="M14" s="1"/>
      <c r="N14" s="11"/>
      <c r="O14" s="1"/>
      <c r="P14" s="1"/>
      <c r="Q14" s="1"/>
      <c r="R14" s="1"/>
      <c r="S14" s="1"/>
      <c r="T14" s="1"/>
      <c r="U14" s="1"/>
      <c r="V14" s="1"/>
      <c r="W14" s="1"/>
    </row>
    <row r="15" spans="1:23">
      <c r="A15" s="1"/>
      <c r="B15" s="1"/>
      <c r="C15" s="1"/>
      <c r="D15" s="1"/>
      <c r="E15" s="1"/>
      <c r="F15" s="1"/>
      <c r="G15" s="1"/>
      <c r="H15" s="1"/>
      <c r="I15" s="1"/>
      <c r="J15" s="1"/>
      <c r="K15" s="1"/>
      <c r="L15" s="1"/>
      <c r="M15" s="1"/>
      <c r="N15" s="1"/>
      <c r="O15" s="1"/>
      <c r="P15" s="1"/>
      <c r="Q15" s="1"/>
      <c r="R15" s="1"/>
      <c r="S15" s="1"/>
      <c r="T15" s="1"/>
      <c r="U15" s="1"/>
      <c r="V15" s="1"/>
      <c r="W15" s="1"/>
    </row>
    <row r="16" spans="1:23">
      <c r="A16" s="1"/>
      <c r="B16" s="742" t="s">
        <v>1151</v>
      </c>
      <c r="C16" s="740"/>
      <c r="D16" s="740"/>
      <c r="E16" s="740"/>
      <c r="F16" s="740"/>
      <c r="G16" s="740"/>
      <c r="H16" s="740"/>
      <c r="I16" s="740"/>
      <c r="J16" s="740"/>
      <c r="K16" s="740"/>
      <c r="L16" s="1"/>
      <c r="M16" s="1"/>
      <c r="N16" s="1"/>
      <c r="O16" s="1"/>
      <c r="P16" s="1"/>
      <c r="Q16" s="1"/>
      <c r="R16" s="1"/>
      <c r="S16" s="1"/>
      <c r="T16" s="1"/>
      <c r="U16" s="1"/>
      <c r="V16" s="1"/>
      <c r="W16" s="1"/>
    </row>
    <row r="17" spans="1:23">
      <c r="A17" s="1"/>
      <c r="B17" s="740" t="s">
        <v>1027</v>
      </c>
      <c r="C17" s="740"/>
      <c r="D17" s="740"/>
      <c r="E17" s="740"/>
      <c r="F17" s="740"/>
      <c r="G17" s="740"/>
      <c r="H17" s="740"/>
      <c r="I17" s="740"/>
      <c r="J17" s="740"/>
      <c r="K17" s="740"/>
      <c r="L17" s="1"/>
      <c r="M17" s="1"/>
      <c r="N17" s="1"/>
      <c r="O17" s="1"/>
      <c r="P17" s="1"/>
      <c r="Q17" s="1"/>
      <c r="R17" s="1"/>
      <c r="S17" s="1"/>
      <c r="T17" s="1"/>
      <c r="U17" s="1"/>
      <c r="V17" s="1"/>
      <c r="W17" s="1"/>
    </row>
    <row r="18" spans="1:23">
      <c r="A18" s="1"/>
      <c r="B18" s="740" t="s">
        <v>1026</v>
      </c>
      <c r="C18" s="740"/>
      <c r="D18" s="740"/>
      <c r="E18" s="740"/>
      <c r="F18" s="740"/>
      <c r="G18" s="740"/>
      <c r="H18" s="740"/>
      <c r="I18" s="740"/>
      <c r="J18" s="740"/>
      <c r="K18" s="740"/>
      <c r="L18" s="1"/>
      <c r="M18" s="1"/>
      <c r="N18" s="1"/>
      <c r="O18" s="1"/>
      <c r="P18" s="1"/>
      <c r="Q18" s="1"/>
      <c r="R18" s="1"/>
      <c r="S18" s="1"/>
      <c r="T18" s="1"/>
      <c r="U18" s="1"/>
      <c r="V18" s="1"/>
      <c r="W18" s="1"/>
    </row>
    <row r="19" spans="1:23">
      <c r="A19" s="1"/>
      <c r="B19" s="740" t="s">
        <v>1028</v>
      </c>
      <c r="C19" s="740"/>
      <c r="D19" s="740"/>
      <c r="E19" s="740"/>
      <c r="F19" s="740"/>
      <c r="G19" s="740"/>
      <c r="H19" s="740"/>
      <c r="I19" s="740"/>
      <c r="J19" s="740"/>
      <c r="K19" s="740"/>
      <c r="L19" s="1"/>
      <c r="M19" s="1"/>
      <c r="N19" s="1"/>
      <c r="O19" s="1"/>
      <c r="P19" s="1"/>
      <c r="Q19" s="1"/>
      <c r="R19" s="1"/>
      <c r="S19" s="1"/>
      <c r="T19" s="1"/>
      <c r="U19" s="1"/>
      <c r="V19" s="1"/>
      <c r="W19" s="1"/>
    </row>
    <row r="20" spans="1:23">
      <c r="A20" s="1"/>
      <c r="B20" s="740" t="s">
        <v>1026</v>
      </c>
      <c r="C20" s="740"/>
      <c r="D20" s="740"/>
      <c r="E20" s="740"/>
      <c r="F20" s="740"/>
      <c r="G20" s="740"/>
      <c r="H20" s="740"/>
      <c r="I20" s="740"/>
      <c r="J20" s="740"/>
      <c r="K20" s="740"/>
      <c r="L20" s="1"/>
      <c r="M20" s="1"/>
      <c r="N20" s="1"/>
      <c r="O20" s="1"/>
      <c r="P20" s="1"/>
      <c r="Q20" s="1"/>
      <c r="R20" s="1"/>
      <c r="S20" s="1"/>
      <c r="T20" s="1"/>
      <c r="U20" s="1"/>
      <c r="V20" s="1"/>
      <c r="W20" s="1"/>
    </row>
    <row r="21" spans="1:23">
      <c r="A21" s="1"/>
      <c r="B21" s="740" t="s">
        <v>1029</v>
      </c>
      <c r="C21" s="740"/>
      <c r="D21" s="740"/>
      <c r="E21" s="740"/>
      <c r="F21" s="740"/>
      <c r="G21" s="740"/>
      <c r="H21" s="740"/>
      <c r="I21" s="740"/>
      <c r="J21" s="740"/>
      <c r="K21" s="740"/>
      <c r="L21" s="1"/>
      <c r="M21" s="1"/>
      <c r="N21" s="1"/>
      <c r="O21" s="1"/>
      <c r="P21" s="1"/>
      <c r="Q21" s="1"/>
      <c r="R21" s="1"/>
      <c r="S21" s="1"/>
      <c r="T21" s="1"/>
      <c r="U21" s="1"/>
      <c r="V21" s="1"/>
      <c r="W21" s="1"/>
    </row>
    <row r="22" spans="1:23">
      <c r="A22" s="1"/>
      <c r="B22" s="740" t="s">
        <v>1343</v>
      </c>
      <c r="C22" s="740"/>
      <c r="D22" s="740"/>
      <c r="E22" s="740"/>
      <c r="F22" s="740"/>
      <c r="G22" s="740"/>
      <c r="H22" s="740"/>
      <c r="I22" s="740"/>
      <c r="J22" s="740"/>
      <c r="K22" s="740"/>
      <c r="L22" s="1"/>
      <c r="M22" s="1"/>
      <c r="N22" s="1"/>
      <c r="O22" s="1"/>
      <c r="P22" s="1"/>
      <c r="Q22" s="1"/>
      <c r="R22" s="1"/>
      <c r="S22" s="1"/>
      <c r="T22" s="1"/>
      <c r="U22" s="1"/>
      <c r="V22" s="1"/>
      <c r="W22" s="1"/>
    </row>
    <row r="23" spans="1:23">
      <c r="A23" s="1"/>
      <c r="B23" s="740" t="s">
        <v>1131</v>
      </c>
      <c r="C23" s="740"/>
      <c r="D23" s="740"/>
      <c r="E23" s="740"/>
      <c r="F23" s="740"/>
      <c r="G23" s="740"/>
      <c r="H23" s="740"/>
      <c r="I23" s="740"/>
      <c r="J23" s="740"/>
      <c r="K23" s="740"/>
      <c r="L23" s="1"/>
      <c r="M23" s="1"/>
      <c r="N23" s="1"/>
      <c r="O23" s="1"/>
      <c r="P23" s="1"/>
      <c r="Q23" s="1"/>
      <c r="R23" s="1"/>
      <c r="S23" s="1"/>
      <c r="T23" s="1"/>
      <c r="U23" s="1"/>
      <c r="V23" s="1"/>
      <c r="W23" s="1"/>
    </row>
    <row r="24" spans="1:23" s="723" customFormat="1">
      <c r="A24" s="1"/>
      <c r="B24" s="1"/>
      <c r="C24" s="1"/>
      <c r="D24" s="1"/>
      <c r="E24" s="1"/>
      <c r="F24" s="1"/>
      <c r="G24" s="1"/>
      <c r="H24" s="1"/>
      <c r="I24" s="1"/>
      <c r="J24" s="1"/>
      <c r="K24" s="1"/>
      <c r="L24" s="1"/>
      <c r="M24" s="1"/>
      <c r="N24" s="1"/>
      <c r="O24" s="1"/>
      <c r="P24" s="1"/>
      <c r="Q24" s="1"/>
      <c r="R24" s="1"/>
      <c r="S24" s="1"/>
      <c r="T24" s="1"/>
      <c r="U24" s="1"/>
      <c r="V24" s="1"/>
      <c r="W24" s="1"/>
    </row>
    <row r="25" spans="1:23">
      <c r="A25" s="1"/>
      <c r="B25" s="1" t="s">
        <v>1159</v>
      </c>
      <c r="C25" s="1"/>
      <c r="D25" s="1"/>
      <c r="E25" s="1"/>
      <c r="F25" s="1"/>
      <c r="G25" s="1"/>
      <c r="H25" s="1"/>
      <c r="I25" s="1"/>
      <c r="J25" s="1"/>
      <c r="K25" s="1"/>
      <c r="L25" s="1"/>
      <c r="M25" s="1"/>
      <c r="N25" s="1"/>
      <c r="O25" s="1"/>
      <c r="P25" s="1"/>
      <c r="Q25" s="1"/>
      <c r="R25" s="1"/>
      <c r="S25" s="1"/>
      <c r="T25" s="1"/>
      <c r="U25" s="1"/>
      <c r="V25" s="1"/>
      <c r="W25" s="1"/>
    </row>
    <row r="26" spans="1:23">
      <c r="A26" s="1"/>
      <c r="B26" s="741" t="s">
        <v>1166</v>
      </c>
      <c r="C26" s="1"/>
      <c r="D26" s="1"/>
      <c r="E26" s="1"/>
      <c r="F26" s="1"/>
      <c r="G26" s="1"/>
      <c r="H26" s="1"/>
      <c r="I26" s="1"/>
      <c r="J26" s="1"/>
      <c r="K26" s="1"/>
      <c r="L26" s="1"/>
      <c r="M26" s="1"/>
      <c r="N26" s="1"/>
      <c r="O26" s="1"/>
      <c r="P26" s="1"/>
      <c r="Q26" s="1"/>
      <c r="R26" s="1"/>
      <c r="S26" s="1"/>
      <c r="T26" s="1"/>
      <c r="U26" s="1"/>
      <c r="V26" s="1"/>
      <c r="W26" s="1"/>
    </row>
    <row r="27" spans="1:23">
      <c r="A27" s="1"/>
      <c r="B27" s="1"/>
      <c r="C27" s="1"/>
      <c r="D27" s="1"/>
      <c r="E27" s="1"/>
      <c r="F27" s="1"/>
      <c r="G27" s="1"/>
      <c r="H27" s="1"/>
      <c r="I27" s="1"/>
      <c r="J27" s="1"/>
      <c r="K27" s="1"/>
      <c r="L27" s="1"/>
      <c r="M27" s="1"/>
      <c r="N27" s="1"/>
      <c r="O27" s="1"/>
      <c r="P27" s="1"/>
      <c r="Q27" s="1"/>
      <c r="R27" s="1"/>
      <c r="S27" s="1"/>
      <c r="T27" s="1"/>
      <c r="U27" s="1"/>
      <c r="V27" s="1"/>
      <c r="W27" s="1"/>
    </row>
    <row r="28" spans="1:23">
      <c r="A28" s="1"/>
      <c r="B28" s="1"/>
      <c r="C28" s="1"/>
      <c r="D28" s="1"/>
      <c r="E28" s="1"/>
      <c r="F28" s="1"/>
      <c r="G28" s="1"/>
      <c r="H28" s="1"/>
      <c r="I28" s="1"/>
      <c r="J28" s="1"/>
      <c r="K28" s="1"/>
      <c r="L28" s="1"/>
      <c r="M28" s="1"/>
      <c r="N28" s="1"/>
      <c r="O28" s="1"/>
      <c r="P28" s="1"/>
      <c r="Q28" s="1"/>
      <c r="R28" s="1"/>
      <c r="S28" s="1"/>
      <c r="T28" s="1"/>
      <c r="U28" s="1"/>
      <c r="V28" s="1"/>
      <c r="W28" s="1"/>
    </row>
    <row r="29" spans="1:23">
      <c r="A29" s="1"/>
      <c r="B29" s="1"/>
      <c r="C29" s="1"/>
      <c r="D29" s="1"/>
      <c r="E29" s="1"/>
      <c r="F29" s="1"/>
      <c r="G29" s="1"/>
      <c r="H29" s="1"/>
      <c r="I29" s="1"/>
      <c r="J29" s="1"/>
      <c r="K29" s="1"/>
      <c r="L29" s="1"/>
      <c r="M29" s="1"/>
      <c r="N29" s="1"/>
      <c r="O29" s="1"/>
      <c r="P29" s="1"/>
      <c r="Q29" s="1"/>
      <c r="R29" s="1"/>
      <c r="S29" s="1"/>
      <c r="T29" s="1"/>
      <c r="U29" s="1"/>
      <c r="V29" s="1"/>
      <c r="W29" s="1"/>
    </row>
    <row r="30" spans="1:23">
      <c r="A30" s="1"/>
      <c r="B30" s="1"/>
      <c r="C30" s="1"/>
      <c r="D30" s="1"/>
      <c r="E30" s="1"/>
      <c r="F30" s="1"/>
      <c r="G30" s="1"/>
      <c r="H30" s="1"/>
      <c r="I30" s="1"/>
      <c r="J30" s="1"/>
      <c r="K30" s="1"/>
      <c r="L30" s="1"/>
      <c r="M30" s="1"/>
      <c r="N30" s="1"/>
      <c r="O30" s="1"/>
      <c r="P30" s="1"/>
      <c r="Q30" s="1"/>
      <c r="R30" s="1"/>
      <c r="S30" s="1"/>
      <c r="T30" s="1"/>
      <c r="U30" s="1"/>
      <c r="V30" s="1"/>
      <c r="W30" s="1"/>
    </row>
    <row r="31" spans="1:23">
      <c r="A31" s="1"/>
      <c r="B31" s="1"/>
      <c r="C31" s="1"/>
      <c r="D31" s="1"/>
      <c r="E31" s="1"/>
      <c r="F31" s="1"/>
      <c r="G31" s="1"/>
      <c r="H31" s="1"/>
      <c r="I31" s="1"/>
      <c r="J31" s="1"/>
      <c r="K31" s="1"/>
      <c r="L31" s="1"/>
      <c r="M31" s="1"/>
      <c r="N31" s="1"/>
      <c r="O31" s="1"/>
      <c r="P31" s="1"/>
      <c r="Q31" s="1"/>
      <c r="R31" s="1"/>
      <c r="S31" s="1"/>
      <c r="T31" s="1"/>
      <c r="U31" s="1"/>
      <c r="V31" s="1"/>
      <c r="W31" s="1"/>
    </row>
    <row r="32" spans="1:23">
      <c r="A32" s="1"/>
      <c r="B32" s="1"/>
      <c r="C32" s="1"/>
      <c r="D32" s="1"/>
      <c r="E32" s="1"/>
      <c r="F32" s="1"/>
      <c r="G32" s="1"/>
      <c r="H32" s="1"/>
      <c r="I32" s="1"/>
      <c r="J32" s="1"/>
      <c r="K32" s="1"/>
      <c r="L32" s="1"/>
      <c r="M32" s="1"/>
      <c r="N32" s="1"/>
      <c r="O32" s="1"/>
      <c r="P32" s="1"/>
      <c r="Q32" s="1"/>
      <c r="R32" s="1"/>
      <c r="S32" s="1"/>
      <c r="T32" s="1"/>
      <c r="U32" s="1"/>
      <c r="V32" s="1"/>
      <c r="W32" s="1"/>
    </row>
    <row r="33" spans="1:23">
      <c r="A33" s="1"/>
      <c r="B33" s="1"/>
      <c r="C33" s="1"/>
      <c r="D33" s="1"/>
      <c r="E33" s="1"/>
      <c r="F33" s="1"/>
      <c r="G33" s="1"/>
      <c r="H33" s="1"/>
      <c r="I33" s="1"/>
      <c r="J33" s="1"/>
      <c r="K33" s="1"/>
      <c r="L33" s="1"/>
      <c r="M33" s="1"/>
      <c r="N33" s="1"/>
      <c r="O33" s="1"/>
      <c r="P33" s="1"/>
      <c r="Q33" s="1"/>
      <c r="R33" s="1"/>
      <c r="S33" s="1"/>
      <c r="T33" s="1"/>
      <c r="U33" s="1"/>
      <c r="V33" s="1"/>
      <c r="W33" s="1"/>
    </row>
    <row r="34" spans="1:23">
      <c r="A34" s="1"/>
      <c r="B34" s="1"/>
      <c r="C34" s="1"/>
      <c r="D34" s="1"/>
      <c r="E34" s="1"/>
      <c r="F34" s="1"/>
      <c r="G34" s="1"/>
      <c r="H34" s="1"/>
      <c r="I34" s="1"/>
      <c r="J34" s="1"/>
      <c r="K34" s="1"/>
      <c r="L34" s="1"/>
      <c r="M34" s="1"/>
      <c r="N34" s="1"/>
      <c r="O34" s="1"/>
      <c r="P34" s="1"/>
      <c r="Q34" s="1"/>
      <c r="R34" s="1"/>
      <c r="S34" s="1"/>
      <c r="T34" s="1"/>
      <c r="U34" s="1"/>
      <c r="V34" s="1"/>
      <c r="W34" s="1"/>
    </row>
    <row r="35" spans="1:23">
      <c r="A35" s="1"/>
      <c r="B35" s="1"/>
      <c r="C35" s="1"/>
      <c r="D35" s="1"/>
      <c r="E35" s="1"/>
      <c r="F35" s="1"/>
      <c r="G35" s="1"/>
      <c r="H35" s="1"/>
      <c r="I35" s="1"/>
      <c r="J35" s="1"/>
      <c r="K35" s="1"/>
      <c r="L35" s="1"/>
      <c r="M35" s="1"/>
      <c r="N35" s="1"/>
      <c r="O35" s="1"/>
      <c r="P35" s="1"/>
      <c r="Q35" s="1"/>
      <c r="R35" s="1"/>
      <c r="S35" s="1"/>
      <c r="T35" s="1"/>
      <c r="U35" s="1"/>
      <c r="V35" s="1"/>
      <c r="W35" s="1"/>
    </row>
    <row r="36" spans="1:23">
      <c r="A36" s="1"/>
      <c r="B36" s="1"/>
      <c r="C36" s="1"/>
      <c r="D36" s="1"/>
      <c r="E36" s="1"/>
      <c r="F36" s="1"/>
      <c r="G36" s="1"/>
      <c r="H36" s="1"/>
      <c r="I36" s="1"/>
      <c r="J36" s="1"/>
      <c r="K36" s="1"/>
      <c r="L36" s="1"/>
      <c r="M36" s="1"/>
      <c r="N36" s="1"/>
      <c r="O36" s="1"/>
      <c r="P36" s="1"/>
      <c r="Q36" s="1"/>
      <c r="R36" s="1"/>
      <c r="S36" s="1"/>
      <c r="T36" s="1"/>
      <c r="U36" s="1"/>
      <c r="V36" s="1"/>
      <c r="W36" s="1"/>
    </row>
    <row r="37" spans="1:23">
      <c r="A37" s="1"/>
      <c r="B37" s="1"/>
      <c r="C37" s="1"/>
      <c r="D37" s="1"/>
      <c r="E37" s="1"/>
      <c r="F37" s="1"/>
      <c r="G37" s="1"/>
      <c r="H37" s="1"/>
      <c r="I37" s="1"/>
      <c r="J37" s="1"/>
      <c r="K37" s="1"/>
      <c r="L37" s="1"/>
      <c r="M37" s="1"/>
      <c r="N37" s="1"/>
      <c r="O37" s="1"/>
      <c r="P37" s="1"/>
      <c r="Q37" s="1"/>
      <c r="R37" s="1"/>
      <c r="S37" s="1"/>
      <c r="T37" s="1"/>
      <c r="U37" s="1"/>
      <c r="V37" s="1"/>
      <c r="W37" s="1"/>
    </row>
    <row r="38" spans="1:23">
      <c r="A38" s="1"/>
      <c r="B38" s="1"/>
      <c r="C38" s="1"/>
      <c r="D38" s="1"/>
      <c r="E38" s="1"/>
      <c r="F38" s="1"/>
      <c r="G38" s="1"/>
      <c r="H38" s="1"/>
      <c r="I38" s="1"/>
      <c r="J38" s="1"/>
      <c r="K38" s="1"/>
      <c r="L38" s="1"/>
      <c r="M38" s="1"/>
      <c r="N38" s="1"/>
      <c r="O38" s="1"/>
      <c r="P38" s="1"/>
      <c r="Q38" s="1"/>
      <c r="R38" s="1"/>
      <c r="S38" s="1"/>
      <c r="T38" s="1"/>
      <c r="U38" s="1"/>
      <c r="V38" s="1"/>
      <c r="W38" s="1"/>
    </row>
    <row r="39" spans="1:23">
      <c r="A39" s="1"/>
      <c r="B39" s="1"/>
      <c r="C39" s="1"/>
      <c r="D39" s="1"/>
      <c r="E39" s="1"/>
      <c r="F39" s="1"/>
      <c r="G39" s="1"/>
      <c r="H39" s="1"/>
      <c r="I39" s="1"/>
      <c r="J39" s="1"/>
      <c r="K39" s="1"/>
      <c r="L39" s="1"/>
      <c r="M39" s="1"/>
      <c r="N39" s="1"/>
      <c r="O39" s="1"/>
      <c r="P39" s="1"/>
      <c r="Q39" s="1"/>
      <c r="R39" s="1"/>
      <c r="S39" s="1"/>
      <c r="T39" s="1"/>
      <c r="U39" s="1"/>
      <c r="V39" s="1"/>
      <c r="W39" s="1"/>
    </row>
    <row r="40" spans="1:23">
      <c r="A40" s="1"/>
      <c r="B40" s="1"/>
      <c r="C40" s="1"/>
      <c r="D40" s="1"/>
      <c r="E40" s="1"/>
      <c r="F40" s="1"/>
      <c r="G40" s="1"/>
      <c r="H40" s="1"/>
      <c r="I40" s="1"/>
      <c r="J40" s="1"/>
      <c r="K40" s="1"/>
      <c r="L40" s="1"/>
      <c r="M40" s="1"/>
      <c r="N40" s="1"/>
      <c r="O40" s="1"/>
      <c r="P40" s="1"/>
      <c r="Q40" s="1"/>
      <c r="R40" s="1"/>
      <c r="S40" s="1"/>
      <c r="T40" s="1"/>
      <c r="U40" s="1"/>
      <c r="V40" s="1"/>
      <c r="W40" s="1"/>
    </row>
    <row r="41" spans="1:23">
      <c r="A41" s="1"/>
      <c r="B41" s="1"/>
      <c r="C41" s="1"/>
      <c r="D41" s="1"/>
      <c r="E41" s="1"/>
      <c r="F41" s="1"/>
      <c r="G41" s="1"/>
      <c r="H41" s="1"/>
      <c r="I41" s="1"/>
      <c r="J41" s="1"/>
      <c r="K41" s="1"/>
      <c r="L41" s="1"/>
      <c r="M41" s="1"/>
      <c r="N41" s="1"/>
      <c r="O41" s="1"/>
      <c r="P41" s="1"/>
      <c r="Q41" s="1"/>
      <c r="R41" s="1"/>
      <c r="S41" s="1"/>
      <c r="T41" s="1"/>
      <c r="U41" s="1"/>
      <c r="V41" s="1"/>
      <c r="W41" s="1"/>
    </row>
    <row r="42" spans="1:23">
      <c r="A42" s="1"/>
      <c r="B42" s="1"/>
      <c r="C42" s="1"/>
      <c r="D42" s="1"/>
      <c r="E42" s="1"/>
      <c r="F42" s="1"/>
      <c r="G42" s="1"/>
      <c r="H42" s="1"/>
      <c r="I42" s="1"/>
      <c r="J42" s="1"/>
      <c r="K42" s="1"/>
      <c r="L42" s="1"/>
      <c r="M42" s="1"/>
      <c r="N42" s="1"/>
      <c r="O42" s="1"/>
      <c r="P42" s="1"/>
      <c r="Q42" s="1"/>
      <c r="R42" s="1"/>
      <c r="S42" s="1"/>
      <c r="T42" s="1"/>
      <c r="U42" s="1"/>
      <c r="V42" s="1"/>
      <c r="W42" s="1"/>
    </row>
  </sheetData>
  <hyperlinks>
    <hyperlink ref="F1" location="innehåll!A1" display="Tillbaka till innehållsförteckning"/>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3"/>
  <sheetViews>
    <sheetView workbookViewId="0"/>
  </sheetViews>
  <sheetFormatPr defaultColWidth="9.140625" defaultRowHeight="15"/>
  <cols>
    <col min="1" max="1" width="9.140625" style="723"/>
    <col min="2" max="2" width="24.140625" style="723" customWidth="1"/>
    <col min="3" max="8" width="15.28515625" style="723" customWidth="1"/>
    <col min="9" max="10" width="14.5703125" style="723" customWidth="1"/>
    <col min="11" max="16384" width="9.140625" style="723"/>
  </cols>
  <sheetData>
    <row r="1" spans="1:42">
      <c r="A1" s="1"/>
      <c r="B1" s="1"/>
      <c r="C1" s="1"/>
      <c r="D1" s="1"/>
      <c r="E1" s="70" t="s">
        <v>173</v>
      </c>
      <c r="F1" s="70"/>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c r="A3" s="1"/>
      <c r="B3" s="657" t="s">
        <v>1351</v>
      </c>
      <c r="C3" s="673"/>
      <c r="D3" s="673"/>
      <c r="E3" s="673"/>
      <c r="F3" s="673"/>
      <c r="G3" s="673"/>
      <c r="H3" s="673"/>
      <c r="I3" s="673"/>
      <c r="J3" s="653"/>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c r="A4" s="1"/>
      <c r="B4" s="665" t="s">
        <v>1352</v>
      </c>
      <c r="C4" s="675"/>
      <c r="D4" s="675"/>
      <c r="E4" s="675"/>
      <c r="F4" s="675"/>
      <c r="G4" s="675"/>
      <c r="H4" s="675"/>
      <c r="I4" s="675"/>
      <c r="J4" s="654"/>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row>
    <row r="5" spans="1:42">
      <c r="A5" s="1"/>
      <c r="B5" s="96"/>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row>
    <row r="6" spans="1:42">
      <c r="A6" s="1"/>
      <c r="B6" s="24" t="s">
        <v>1098</v>
      </c>
      <c r="C6" s="642" t="s">
        <v>201</v>
      </c>
      <c r="D6" s="643"/>
      <c r="E6" s="303" t="s">
        <v>62</v>
      </c>
      <c r="F6" s="303"/>
      <c r="G6" s="642" t="s">
        <v>208</v>
      </c>
      <c r="H6" s="643"/>
      <c r="I6" s="644" t="s">
        <v>966</v>
      </c>
      <c r="J6" s="647"/>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row>
    <row r="7" spans="1:42">
      <c r="A7" s="1"/>
      <c r="B7" s="56"/>
      <c r="C7" s="96"/>
      <c r="D7" s="96"/>
      <c r="E7" s="96"/>
      <c r="F7" s="96"/>
      <c r="G7" s="96"/>
      <c r="H7" s="96"/>
      <c r="I7" s="96"/>
      <c r="J7" s="96"/>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row>
    <row r="8" spans="1:42">
      <c r="A8" s="1"/>
      <c r="B8" s="319"/>
      <c r="C8" s="149" t="s">
        <v>1464</v>
      </c>
      <c r="D8" s="606" t="s">
        <v>1466</v>
      </c>
      <c r="E8" s="149" t="s">
        <v>1464</v>
      </c>
      <c r="F8" s="606" t="s">
        <v>1466</v>
      </c>
      <c r="G8" s="149" t="s">
        <v>1464</v>
      </c>
      <c r="H8" s="606" t="s">
        <v>1466</v>
      </c>
      <c r="I8" s="149" t="s">
        <v>1464</v>
      </c>
      <c r="J8" s="606" t="s">
        <v>1466</v>
      </c>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row>
    <row r="9" spans="1:42">
      <c r="A9" s="1"/>
      <c r="B9" s="161" t="s">
        <v>1099</v>
      </c>
      <c r="C9" s="181">
        <v>22</v>
      </c>
      <c r="D9" s="181">
        <v>20</v>
      </c>
      <c r="E9" s="181">
        <v>17</v>
      </c>
      <c r="F9" s="181">
        <v>24</v>
      </c>
      <c r="G9" s="181">
        <v>21</v>
      </c>
      <c r="H9" s="181">
        <v>21</v>
      </c>
      <c r="I9" s="181">
        <f>100-79</f>
        <v>21</v>
      </c>
      <c r="J9" s="181">
        <f>100-82</f>
        <v>18</v>
      </c>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row>
    <row r="10" spans="1:42">
      <c r="A10" s="1"/>
      <c r="B10" s="160" t="s">
        <v>1100</v>
      </c>
      <c r="C10" s="323">
        <v>38</v>
      </c>
      <c r="D10" s="323">
        <v>36</v>
      </c>
      <c r="E10" s="323">
        <v>24</v>
      </c>
      <c r="F10" s="165">
        <v>28</v>
      </c>
      <c r="G10" s="323">
        <v>18</v>
      </c>
      <c r="H10" s="323">
        <v>23</v>
      </c>
      <c r="I10" s="323">
        <f>100-69</f>
        <v>31</v>
      </c>
      <c r="J10" s="323">
        <f>100-74</f>
        <v>26</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1:42">
      <c r="A11" s="1"/>
      <c r="B11" s="1"/>
      <c r="C11" s="1"/>
      <c r="D11" s="1"/>
      <c r="E11" s="75"/>
      <c r="F11" s="75"/>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row>
    <row r="12" spans="1:42">
      <c r="A12" s="11"/>
      <c r="B12" s="140" t="s">
        <v>155</v>
      </c>
      <c r="C12" s="1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row>
    <row r="13" spans="1:42">
      <c r="A13" s="1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1:42">
      <c r="A14" s="11"/>
      <c r="B14" s="742" t="s">
        <v>1151</v>
      </c>
      <c r="C14" s="740"/>
      <c r="D14" s="740"/>
      <c r="E14" s="740"/>
      <c r="F14" s="740"/>
      <c r="G14" s="740"/>
      <c r="H14" s="740"/>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row>
    <row r="15" spans="1:42">
      <c r="A15" s="11"/>
      <c r="B15" s="740" t="s">
        <v>1142</v>
      </c>
      <c r="C15" s="740"/>
      <c r="D15" s="740"/>
      <c r="E15" s="740"/>
      <c r="F15" s="740"/>
      <c r="G15" s="740"/>
      <c r="H15" s="740"/>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row>
    <row r="16" spans="1:42">
      <c r="A16" s="11"/>
      <c r="B16" s="740" t="s">
        <v>1141</v>
      </c>
      <c r="C16" s="740"/>
      <c r="D16" s="740"/>
      <c r="E16" s="740"/>
      <c r="F16" s="740"/>
      <c r="G16" s="740"/>
      <c r="H16" s="740"/>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row>
    <row r="17" spans="1:42">
      <c r="A17" s="1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row>
    <row r="18" spans="1:42">
      <c r="A18" s="11"/>
      <c r="B18" s="1" t="s">
        <v>1159</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row>
    <row r="19" spans="1:42">
      <c r="A19" s="11"/>
      <c r="B19" s="1" t="s">
        <v>1166</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row>
    <row r="20" spans="1:4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row>
    <row r="21" spans="1:4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1:4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1:4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row>
    <row r="24" spans="1:4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row>
    <row r="25" spans="1:4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row>
    <row r="26" spans="1:4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row>
    <row r="27" spans="1:4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row>
    <row r="28" spans="1:4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row>
    <row r="29" spans="1:4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row>
    <row r="30" spans="1:4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row>
    <row r="31" spans="1:4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row>
    <row r="32" spans="1:4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row>
    <row r="33" spans="1:4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row>
    <row r="34" spans="1:4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row>
    <row r="35" spans="1:4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row>
    <row r="36" spans="1:4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row>
    <row r="37" spans="1:4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row>
    <row r="38" spans="1:4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row>
    <row r="39" spans="1:4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row>
    <row r="40" spans="1:4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row>
    <row r="41" spans="1:4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row>
    <row r="42" spans="1:4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row>
    <row r="43" spans="1:42">
      <c r="Q43" s="1"/>
      <c r="R43" s="1"/>
      <c r="S43" s="1"/>
      <c r="T43" s="1"/>
      <c r="U43" s="1"/>
      <c r="V43" s="1"/>
      <c r="W43" s="1"/>
      <c r="X43" s="1"/>
      <c r="Y43" s="1"/>
      <c r="Z43" s="1"/>
      <c r="AA43" s="1"/>
      <c r="AB43" s="1"/>
      <c r="AC43" s="1"/>
      <c r="AD43" s="1"/>
      <c r="AE43" s="1"/>
      <c r="AF43" s="1"/>
      <c r="AG43" s="1"/>
      <c r="AH43" s="1"/>
      <c r="AI43" s="1"/>
      <c r="AJ43" s="1"/>
      <c r="AK43" s="1"/>
      <c r="AL43" s="1"/>
      <c r="AM43" s="1"/>
      <c r="AN43" s="1"/>
      <c r="AO43" s="1"/>
      <c r="AP43" s="1"/>
    </row>
  </sheetData>
  <hyperlinks>
    <hyperlink ref="E1" location="innehåll!A1" display="Tillbaka till innehållsförteckning"/>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
  <sheetViews>
    <sheetView workbookViewId="0">
      <selection activeCell="M1" sqref="M1"/>
    </sheetView>
  </sheetViews>
  <sheetFormatPr defaultRowHeight="15"/>
  <cols>
    <col min="1" max="1" width="4.85546875" customWidth="1"/>
    <col min="2" max="2" width="19.42578125" customWidth="1"/>
    <col min="3" max="3" width="18.7109375" customWidth="1"/>
    <col min="4" max="4" width="13.28515625" customWidth="1"/>
    <col min="5" max="5" width="7.42578125" customWidth="1"/>
    <col min="14" max="14" width="18.42578125" customWidth="1"/>
    <col min="15" max="15" width="12.140625" customWidth="1"/>
  </cols>
  <sheetData>
    <row r="1" spans="1:27">
      <c r="A1" s="1"/>
      <c r="B1" s="1"/>
      <c r="C1" s="1"/>
      <c r="D1" s="1"/>
      <c r="E1" s="1"/>
      <c r="F1" s="1"/>
      <c r="G1" s="1"/>
      <c r="H1" s="1"/>
      <c r="I1" s="1"/>
      <c r="J1" s="1"/>
      <c r="K1" s="1"/>
      <c r="L1" s="1"/>
      <c r="M1" s="70" t="s">
        <v>173</v>
      </c>
      <c r="N1" s="11"/>
      <c r="O1" s="1"/>
      <c r="P1" s="1"/>
      <c r="Q1" s="1"/>
      <c r="R1" s="1"/>
      <c r="S1" s="1"/>
      <c r="T1" s="1"/>
      <c r="U1" s="1"/>
      <c r="V1" s="1"/>
      <c r="W1" s="1"/>
      <c r="X1" s="1"/>
      <c r="Y1" s="1"/>
      <c r="Z1" s="1"/>
      <c r="AA1" s="1"/>
    </row>
    <row r="2" spans="1:27">
      <c r="A2" s="1"/>
      <c r="B2" s="1"/>
      <c r="C2" s="1"/>
      <c r="D2" s="1"/>
      <c r="E2" s="1"/>
      <c r="F2" s="1"/>
      <c r="G2" s="1"/>
      <c r="H2" s="1"/>
      <c r="I2" s="1"/>
      <c r="J2" s="1"/>
      <c r="K2" s="1"/>
      <c r="L2" s="1"/>
      <c r="M2" s="1"/>
      <c r="N2" s="1"/>
      <c r="O2" s="1"/>
      <c r="P2" s="1"/>
      <c r="Q2" s="1"/>
      <c r="R2" s="1"/>
      <c r="S2" s="1"/>
      <c r="T2" s="1"/>
      <c r="U2" s="1"/>
      <c r="V2" s="1"/>
      <c r="W2" s="1"/>
      <c r="X2" s="1"/>
      <c r="Y2" s="1"/>
      <c r="Z2" s="1"/>
      <c r="AA2" s="1"/>
    </row>
    <row r="3" spans="1:27">
      <c r="A3" s="11"/>
      <c r="B3" s="367" t="s">
        <v>1162</v>
      </c>
      <c r="C3" s="364"/>
      <c r="D3" s="364"/>
      <c r="E3" s="364"/>
      <c r="F3" s="534"/>
      <c r="G3" s="534"/>
      <c r="H3" s="534"/>
      <c r="I3" s="534"/>
      <c r="J3" s="364"/>
      <c r="K3" s="535"/>
      <c r="L3" s="535"/>
      <c r="M3" s="535"/>
      <c r="N3" s="536"/>
      <c r="O3" s="1"/>
      <c r="P3" s="1"/>
      <c r="Q3" s="1"/>
      <c r="R3" s="1"/>
      <c r="S3" s="1"/>
      <c r="T3" s="1"/>
      <c r="U3" s="1"/>
      <c r="V3" s="1"/>
      <c r="W3" s="1"/>
      <c r="X3" s="1"/>
      <c r="Y3" s="1"/>
      <c r="Z3" s="1"/>
      <c r="AA3" s="1"/>
    </row>
    <row r="4" spans="1:27">
      <c r="A4" s="11"/>
      <c r="B4" s="537"/>
      <c r="C4" s="372"/>
      <c r="D4" s="372"/>
      <c r="E4" s="372"/>
      <c r="F4" s="514"/>
      <c r="G4" s="514"/>
      <c r="H4" s="514"/>
      <c r="I4" s="514"/>
      <c r="J4" s="372"/>
      <c r="K4" s="372"/>
      <c r="L4" s="372"/>
      <c r="M4" s="372"/>
      <c r="N4" s="518"/>
      <c r="O4" s="1"/>
      <c r="P4" s="1"/>
      <c r="Q4" s="1"/>
      <c r="R4" s="1"/>
      <c r="S4" s="1"/>
      <c r="T4" s="1"/>
      <c r="U4" s="1"/>
      <c r="V4" s="1"/>
      <c r="W4" s="1"/>
      <c r="X4" s="1"/>
      <c r="Y4" s="1"/>
      <c r="Z4" s="1"/>
      <c r="AA4" s="1"/>
    </row>
    <row r="5" spans="1:27">
      <c r="A5" s="11"/>
      <c r="B5" s="10"/>
      <c r="C5" s="1"/>
      <c r="D5" s="11"/>
      <c r="E5" s="1"/>
      <c r="F5" s="1"/>
      <c r="G5" s="1"/>
      <c r="H5" s="1"/>
      <c r="I5" s="1"/>
      <c r="J5" s="1"/>
      <c r="K5" s="1"/>
      <c r="L5" s="1"/>
      <c r="M5" s="1"/>
      <c r="N5" s="1"/>
      <c r="O5" s="1"/>
      <c r="P5" s="1"/>
      <c r="Q5" s="1"/>
      <c r="R5" s="1"/>
      <c r="S5" s="1"/>
      <c r="T5" s="1"/>
      <c r="U5" s="1"/>
      <c r="V5" s="1"/>
      <c r="W5" s="1"/>
      <c r="X5" s="1"/>
      <c r="Y5" s="1"/>
      <c r="Z5" s="1"/>
      <c r="AA5" s="1"/>
    </row>
    <row r="6" spans="1:27">
      <c r="A6" s="11"/>
      <c r="B6" s="142"/>
      <c r="C6" s="143" t="s">
        <v>6</v>
      </c>
      <c r="D6" s="11"/>
      <c r="E6" s="743" t="s">
        <v>1151</v>
      </c>
      <c r="F6" s="740"/>
      <c r="G6" s="740"/>
      <c r="H6" s="740"/>
      <c r="I6" s="740"/>
      <c r="J6" s="740"/>
      <c r="K6" s="1"/>
      <c r="L6" s="1"/>
      <c r="M6" s="1"/>
      <c r="N6" s="1"/>
      <c r="O6" s="1"/>
      <c r="P6" s="1"/>
      <c r="Q6" s="1"/>
      <c r="R6" s="1"/>
      <c r="S6" s="1"/>
      <c r="T6" s="1"/>
      <c r="U6" s="1"/>
      <c r="V6" s="1"/>
      <c r="W6" s="1"/>
      <c r="X6" s="1"/>
      <c r="Y6" s="1"/>
      <c r="Z6" s="1"/>
      <c r="AA6" s="1"/>
    </row>
    <row r="7" spans="1:27">
      <c r="A7" s="11"/>
      <c r="B7" s="161" t="s">
        <v>329</v>
      </c>
      <c r="C7" s="161">
        <v>10</v>
      </c>
      <c r="D7" s="11"/>
      <c r="E7" s="740" t="s">
        <v>1158</v>
      </c>
      <c r="F7" s="740"/>
      <c r="G7" s="740"/>
      <c r="H7" s="740"/>
      <c r="I7" s="740"/>
      <c r="J7" s="740"/>
      <c r="K7" s="1"/>
      <c r="L7" s="1"/>
      <c r="M7" s="1"/>
      <c r="N7" s="1"/>
      <c r="O7" s="1"/>
      <c r="P7" s="1"/>
      <c r="Q7" s="1"/>
      <c r="R7" s="1"/>
      <c r="S7" s="1"/>
      <c r="T7" s="1"/>
      <c r="U7" s="1"/>
      <c r="V7" s="1"/>
      <c r="W7" s="1"/>
      <c r="X7" s="1"/>
      <c r="Y7" s="1"/>
      <c r="Z7" s="1"/>
      <c r="AA7" s="1"/>
    </row>
    <row r="8" spans="1:27">
      <c r="A8" s="11"/>
      <c r="B8" s="142" t="s">
        <v>53</v>
      </c>
      <c r="C8" s="143">
        <v>9</v>
      </c>
      <c r="D8" s="11"/>
      <c r="E8" s="1"/>
      <c r="F8" s="1"/>
      <c r="G8" s="1"/>
      <c r="H8" s="1"/>
      <c r="I8" s="1"/>
      <c r="J8" s="1"/>
      <c r="K8" s="1"/>
      <c r="L8" s="1"/>
      <c r="M8" s="1"/>
      <c r="N8" s="1"/>
      <c r="O8" s="1"/>
      <c r="P8" s="1"/>
      <c r="Q8" s="1"/>
      <c r="R8" s="1"/>
      <c r="S8" s="1"/>
      <c r="T8" s="1"/>
      <c r="U8" s="1"/>
      <c r="V8" s="1"/>
      <c r="W8" s="1"/>
      <c r="X8" s="1"/>
      <c r="Y8" s="1"/>
      <c r="Z8" s="1"/>
      <c r="AA8" s="1"/>
    </row>
    <row r="9" spans="1:27">
      <c r="A9" s="11"/>
      <c r="B9" s="161" t="s">
        <v>188</v>
      </c>
      <c r="C9" s="217">
        <v>11</v>
      </c>
      <c r="D9" s="11"/>
      <c r="E9" s="137" t="s">
        <v>1159</v>
      </c>
      <c r="F9" s="1"/>
      <c r="G9" s="1"/>
      <c r="H9" s="1"/>
      <c r="I9" s="1"/>
      <c r="J9" s="1"/>
      <c r="K9" s="1"/>
      <c r="L9" s="1"/>
      <c r="M9" s="1"/>
      <c r="N9" s="1"/>
      <c r="O9" s="1"/>
      <c r="P9" s="1"/>
      <c r="Q9" s="1"/>
      <c r="R9" s="1"/>
      <c r="S9" s="1"/>
      <c r="T9" s="1"/>
      <c r="U9" s="1"/>
      <c r="V9" s="1"/>
      <c r="W9" s="1"/>
      <c r="X9" s="1"/>
      <c r="Y9" s="1"/>
      <c r="Z9" s="1"/>
      <c r="AA9" s="1"/>
    </row>
    <row r="10" spans="1:27" ht="13.5" customHeight="1">
      <c r="A10" s="11"/>
      <c r="B10" s="11"/>
      <c r="C10" s="11"/>
      <c r="D10" s="11"/>
      <c r="E10" s="137" t="s">
        <v>1160</v>
      </c>
      <c r="F10" s="1"/>
      <c r="G10" s="1"/>
      <c r="H10" s="1"/>
      <c r="I10" s="1"/>
      <c r="J10" s="1"/>
      <c r="K10" s="1"/>
      <c r="L10" s="1"/>
      <c r="M10" s="1"/>
      <c r="N10" s="1"/>
      <c r="O10" s="1"/>
      <c r="P10" s="1"/>
      <c r="Q10" s="1"/>
      <c r="R10" s="1"/>
      <c r="S10" s="1"/>
      <c r="T10" s="1"/>
      <c r="U10" s="1"/>
      <c r="V10" s="1"/>
      <c r="W10" s="1"/>
      <c r="X10" s="1"/>
      <c r="Y10" s="1"/>
      <c r="Z10" s="1"/>
      <c r="AA10" s="1"/>
    </row>
    <row r="11" spans="1:27">
      <c r="A11" s="11"/>
      <c r="B11" s="4" t="s">
        <v>916</v>
      </c>
      <c r="C11" s="11"/>
      <c r="D11" s="11"/>
      <c r="E11" s="137"/>
      <c r="F11" s="1"/>
      <c r="G11" s="1"/>
      <c r="H11" s="1"/>
      <c r="I11" s="1"/>
      <c r="J11" s="1"/>
      <c r="K11" s="1"/>
      <c r="L11" s="1"/>
      <c r="M11" s="1"/>
      <c r="N11" s="1"/>
      <c r="O11" s="1"/>
      <c r="P11" s="1"/>
      <c r="Q11" s="1"/>
      <c r="R11" s="1"/>
      <c r="S11" s="1"/>
      <c r="T11" s="1"/>
      <c r="U11" s="1"/>
      <c r="V11" s="1"/>
      <c r="W11" s="1"/>
      <c r="X11" s="1"/>
      <c r="Y11" s="1"/>
      <c r="Z11" s="1"/>
      <c r="AA11" s="1"/>
    </row>
    <row r="12" spans="1:27">
      <c r="A12" s="1"/>
      <c r="B12" s="11"/>
      <c r="C12" s="11"/>
      <c r="D12" s="11"/>
      <c r="E12" s="1"/>
      <c r="F12" s="1"/>
      <c r="G12" s="1"/>
      <c r="H12" s="1"/>
      <c r="I12" s="1"/>
      <c r="J12" s="1"/>
      <c r="K12" s="1"/>
      <c r="L12" s="1"/>
      <c r="M12" s="1"/>
      <c r="N12" s="1"/>
      <c r="O12" s="1"/>
      <c r="P12" s="1"/>
      <c r="Q12" s="1"/>
      <c r="R12" s="1"/>
      <c r="S12" s="1"/>
      <c r="T12" s="1"/>
      <c r="U12" s="1"/>
      <c r="V12" s="1"/>
      <c r="W12" s="1"/>
      <c r="X12" s="1"/>
      <c r="Y12" s="1"/>
      <c r="Z12" s="1"/>
      <c r="AA12" s="1"/>
    </row>
    <row r="13" spans="1:27">
      <c r="A13" s="1"/>
      <c r="B13" s="1"/>
      <c r="C13" s="1"/>
      <c r="D13" s="1"/>
      <c r="E13" s="11"/>
      <c r="F13" s="11"/>
      <c r="G13" s="11"/>
      <c r="H13" s="11"/>
      <c r="I13" s="11"/>
      <c r="J13" s="1"/>
      <c r="K13" s="1"/>
      <c r="L13" s="1"/>
      <c r="M13" s="1"/>
      <c r="N13" s="1"/>
      <c r="O13" s="1"/>
      <c r="P13" s="1"/>
      <c r="Q13" s="1"/>
      <c r="R13" s="1"/>
      <c r="S13" s="1"/>
      <c r="T13" s="1"/>
      <c r="U13" s="1"/>
      <c r="V13" s="1"/>
      <c r="W13" s="1"/>
      <c r="X13" s="1"/>
      <c r="Y13" s="1"/>
      <c r="Z13" s="1"/>
      <c r="AA13" s="1"/>
    </row>
    <row r="14" spans="1:27">
      <c r="A14" s="1"/>
      <c r="C14" s="11"/>
      <c r="D14" s="11"/>
      <c r="E14" s="11"/>
      <c r="F14" s="11"/>
      <c r="G14" s="11"/>
      <c r="H14" s="11"/>
      <c r="I14" s="11"/>
      <c r="J14" s="1"/>
      <c r="K14" s="1"/>
      <c r="L14" s="1"/>
      <c r="M14" s="1"/>
      <c r="N14" s="1"/>
      <c r="O14" s="1"/>
      <c r="P14" s="1"/>
      <c r="Q14" s="1"/>
      <c r="R14" s="1"/>
      <c r="S14" s="1"/>
      <c r="T14" s="1"/>
      <c r="U14" s="1"/>
      <c r="V14" s="1"/>
      <c r="W14" s="1"/>
      <c r="X14" s="1"/>
      <c r="Y14" s="1"/>
      <c r="Z14" s="1"/>
      <c r="AA14" s="1"/>
    </row>
    <row r="15" spans="1:27">
      <c r="A15" s="1"/>
      <c r="B15" s="70"/>
      <c r="C15" s="11"/>
      <c r="D15" s="11"/>
      <c r="E15" s="11"/>
      <c r="F15" s="11"/>
      <c r="G15" s="11"/>
      <c r="H15" s="11"/>
      <c r="I15" s="11"/>
      <c r="J15" s="1"/>
      <c r="K15" s="1"/>
      <c r="L15" s="1"/>
      <c r="M15" s="1"/>
      <c r="N15" s="1"/>
      <c r="O15" s="1"/>
      <c r="P15" s="1"/>
      <c r="Q15" s="1"/>
      <c r="R15" s="1"/>
      <c r="S15" s="1"/>
      <c r="T15" s="1"/>
      <c r="U15" s="1"/>
      <c r="V15" s="1"/>
      <c r="W15" s="1"/>
      <c r="X15" s="1"/>
      <c r="Y15" s="1"/>
      <c r="Z15" s="1"/>
      <c r="AA15" s="1"/>
    </row>
    <row r="16" spans="1:27">
      <c r="A16" s="1"/>
      <c r="B16" s="11"/>
      <c r="C16" s="70"/>
      <c r="D16" s="11"/>
      <c r="E16" s="11"/>
      <c r="F16" s="11"/>
      <c r="G16" s="11"/>
      <c r="H16" s="11"/>
      <c r="I16" s="11"/>
      <c r="J16" s="11"/>
      <c r="K16" s="1"/>
      <c r="L16" s="1"/>
      <c r="M16" s="1"/>
      <c r="N16" s="1"/>
      <c r="O16" s="1"/>
      <c r="P16" s="1"/>
      <c r="Q16" s="1"/>
      <c r="R16" s="1"/>
      <c r="S16" s="1"/>
      <c r="T16" s="1"/>
      <c r="U16" s="1"/>
      <c r="V16" s="1"/>
      <c r="W16" s="1"/>
      <c r="X16" s="1"/>
      <c r="Y16" s="1"/>
      <c r="Z16" s="1"/>
      <c r="AA16" s="1"/>
    </row>
    <row r="17" spans="1:27">
      <c r="A17" s="1"/>
      <c r="B17" s="11"/>
      <c r="C17" s="70"/>
      <c r="D17" s="11"/>
      <c r="E17" s="11"/>
      <c r="F17" s="11"/>
      <c r="G17" s="11"/>
      <c r="H17" s="11"/>
      <c r="I17" s="11"/>
      <c r="J17" s="11"/>
      <c r="K17" s="1"/>
      <c r="L17" s="1"/>
      <c r="M17" s="1"/>
      <c r="N17" s="1"/>
      <c r="O17" s="1"/>
      <c r="P17" s="1"/>
      <c r="Q17" s="1"/>
      <c r="R17" s="1"/>
      <c r="S17" s="1"/>
      <c r="T17" s="1"/>
      <c r="U17" s="1"/>
      <c r="V17" s="1"/>
      <c r="W17" s="1"/>
      <c r="X17" s="1"/>
      <c r="Y17" s="1"/>
      <c r="Z17" s="1"/>
      <c r="AA17" s="1"/>
    </row>
    <row r="18" spans="1:27" ht="15.75">
      <c r="A18" s="1"/>
      <c r="B18" s="197" t="s">
        <v>1161</v>
      </c>
      <c r="C18" s="197"/>
      <c r="D18" s="197"/>
      <c r="E18" s="197"/>
      <c r="F18" s="1"/>
      <c r="G18" s="1"/>
      <c r="H18" s="44"/>
      <c r="I18" s="40"/>
      <c r="J18" s="11"/>
      <c r="K18" s="1"/>
      <c r="L18" s="1"/>
      <c r="M18" s="1"/>
      <c r="N18" s="1"/>
      <c r="O18" s="1"/>
      <c r="P18" s="1"/>
      <c r="Q18" s="1"/>
      <c r="R18" s="1"/>
      <c r="S18" s="1"/>
      <c r="T18" s="1"/>
      <c r="U18" s="1"/>
      <c r="V18" s="1"/>
      <c r="W18" s="1"/>
      <c r="X18" s="1"/>
      <c r="Y18" s="1"/>
      <c r="Z18" s="1"/>
      <c r="AA18" s="1"/>
    </row>
    <row r="19" spans="1:27" ht="15.75">
      <c r="A19" s="1"/>
      <c r="B19" s="197" t="s">
        <v>355</v>
      </c>
      <c r="C19" s="197"/>
      <c r="D19" s="197"/>
      <c r="E19" s="197"/>
      <c r="F19" s="1"/>
      <c r="G19" s="1"/>
      <c r="H19" s="44"/>
      <c r="I19" s="40"/>
      <c r="J19" s="11"/>
      <c r="K19" s="1"/>
      <c r="L19" s="1"/>
      <c r="M19" s="1"/>
      <c r="N19" s="1"/>
      <c r="O19" s="1"/>
      <c r="P19" s="1"/>
      <c r="Q19" s="1"/>
      <c r="R19" s="1"/>
      <c r="S19" s="1"/>
      <c r="T19" s="1"/>
      <c r="U19" s="1"/>
      <c r="V19" s="1"/>
      <c r="W19" s="1"/>
      <c r="X19" s="1"/>
      <c r="Y19" s="1"/>
      <c r="Z19" s="1"/>
      <c r="AA19" s="1"/>
    </row>
    <row r="20" spans="1:27">
      <c r="A20" s="1"/>
      <c r="B20" s="1"/>
      <c r="C20" s="1"/>
      <c r="D20" s="1"/>
      <c r="E20" s="1"/>
      <c r="F20" s="1"/>
      <c r="H20" s="1"/>
      <c r="I20" s="11"/>
      <c r="J20" s="11"/>
      <c r="K20" s="1"/>
      <c r="L20" s="1"/>
      <c r="M20" s="1"/>
      <c r="N20" s="1"/>
      <c r="O20" s="1"/>
      <c r="P20" s="1"/>
      <c r="Q20" s="1"/>
      <c r="R20" s="1"/>
      <c r="S20" s="1"/>
      <c r="T20" s="1"/>
      <c r="U20" s="1"/>
      <c r="V20" s="1"/>
      <c r="W20" s="1"/>
      <c r="X20" s="1"/>
      <c r="Y20" s="1"/>
      <c r="Z20" s="1"/>
      <c r="AA20" s="1"/>
    </row>
    <row r="21" spans="1:27">
      <c r="A21" s="1"/>
      <c r="B21" s="1"/>
      <c r="C21" s="1"/>
      <c r="D21" s="1"/>
      <c r="E21" s="1"/>
      <c r="F21" s="1"/>
      <c r="G21" s="1"/>
      <c r="H21" s="1"/>
      <c r="I21" s="11"/>
      <c r="J21" s="11"/>
      <c r="K21" s="1"/>
      <c r="L21" s="1"/>
      <c r="M21" s="1"/>
      <c r="N21" s="1"/>
      <c r="O21" s="1"/>
      <c r="P21" s="1"/>
      <c r="Q21" s="1"/>
      <c r="R21" s="1"/>
      <c r="S21" s="1"/>
      <c r="T21" s="1"/>
      <c r="U21" s="1"/>
      <c r="V21" s="1"/>
      <c r="W21" s="1"/>
      <c r="X21" s="1"/>
      <c r="Y21" s="1"/>
      <c r="Z21" s="1"/>
      <c r="AA21" s="1"/>
    </row>
    <row r="22" spans="1:27">
      <c r="A22" s="1"/>
      <c r="B22" s="1"/>
      <c r="C22" s="1"/>
      <c r="D22" s="1"/>
      <c r="E22" s="1"/>
      <c r="F22" s="1"/>
      <c r="G22" s="1"/>
      <c r="H22" s="1"/>
      <c r="I22" s="11"/>
      <c r="J22" s="11"/>
      <c r="K22" s="1"/>
      <c r="L22" s="1"/>
      <c r="M22" s="1"/>
      <c r="N22" s="1"/>
      <c r="O22" s="1"/>
      <c r="P22" s="1"/>
      <c r="Q22" s="1"/>
      <c r="R22" s="1"/>
      <c r="S22" s="1"/>
      <c r="T22" s="1"/>
      <c r="U22" s="1"/>
      <c r="V22" s="1"/>
      <c r="W22" s="1"/>
      <c r="X22" s="1"/>
      <c r="Y22" s="1"/>
      <c r="Z22" s="1"/>
      <c r="AA22" s="1"/>
    </row>
    <row r="23" spans="1:27">
      <c r="A23" s="1"/>
      <c r="B23" s="1"/>
      <c r="C23" s="1"/>
      <c r="D23" s="1"/>
      <c r="E23" s="1"/>
      <c r="F23" s="1"/>
      <c r="G23" s="1"/>
      <c r="H23" s="1"/>
      <c r="I23" s="11"/>
      <c r="J23" s="11"/>
      <c r="K23" s="1"/>
      <c r="L23" s="1"/>
      <c r="M23" s="1"/>
      <c r="N23" s="1"/>
      <c r="O23" s="1"/>
      <c r="P23" s="1"/>
      <c r="Q23" s="1"/>
      <c r="R23" s="1"/>
      <c r="S23" s="1"/>
      <c r="T23" s="1"/>
      <c r="U23" s="1"/>
      <c r="V23" s="1"/>
      <c r="W23" s="1"/>
      <c r="X23" s="1"/>
      <c r="Y23" s="1"/>
      <c r="Z23" s="1"/>
      <c r="AA23" s="1"/>
    </row>
    <row r="24" spans="1:27">
      <c r="A24" s="1"/>
      <c r="B24" s="1"/>
      <c r="C24" s="1"/>
      <c r="D24" s="1"/>
      <c r="E24" s="1"/>
      <c r="F24" s="1"/>
      <c r="G24" s="1"/>
      <c r="H24" s="1"/>
      <c r="I24" s="11"/>
      <c r="J24" s="11"/>
      <c r="K24" s="1"/>
      <c r="L24" s="1"/>
      <c r="M24" s="1"/>
      <c r="N24" s="1"/>
      <c r="O24" s="1"/>
      <c r="P24" s="1"/>
      <c r="Q24" s="1"/>
      <c r="R24" s="1"/>
      <c r="S24" s="1"/>
      <c r="T24" s="1"/>
      <c r="U24" s="1"/>
      <c r="V24" s="1"/>
      <c r="W24" s="1"/>
      <c r="X24" s="1"/>
      <c r="Y24" s="1"/>
      <c r="Z24" s="1"/>
      <c r="AA24" s="1"/>
    </row>
    <row r="25" spans="1:27">
      <c r="A25" s="1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c r="A26" s="1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c r="A27" s="1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c r="A28" s="1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c r="A29" s="1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c r="A30" s="1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c r="A31" s="1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c r="A32" s="1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c r="A33" s="11"/>
      <c r="B33" s="11"/>
      <c r="C33" s="11"/>
      <c r="D33" s="11"/>
      <c r="E33" s="11"/>
      <c r="F33" s="11"/>
      <c r="G33" s="11"/>
      <c r="H33" s="11"/>
      <c r="I33" s="1"/>
      <c r="J33" s="1"/>
      <c r="K33" s="1"/>
      <c r="L33" s="1"/>
      <c r="M33" s="1"/>
      <c r="N33" s="1"/>
      <c r="O33" s="1"/>
      <c r="P33" s="1"/>
      <c r="Q33" s="1"/>
      <c r="R33" s="1"/>
      <c r="S33" s="1"/>
      <c r="T33" s="1"/>
      <c r="U33" s="1"/>
      <c r="V33" s="1"/>
      <c r="W33" s="1"/>
      <c r="X33" s="1"/>
      <c r="Y33" s="1"/>
      <c r="Z33" s="1"/>
      <c r="AA33" s="1"/>
    </row>
    <row r="34" spans="1:27">
      <c r="A34" s="11"/>
      <c r="B34" s="11"/>
      <c r="C34" s="11"/>
      <c r="D34" s="11"/>
      <c r="E34" s="11"/>
      <c r="F34" s="11"/>
      <c r="G34" s="11"/>
      <c r="H34" s="11"/>
      <c r="I34" s="1"/>
      <c r="J34" s="1"/>
      <c r="K34" s="1"/>
      <c r="L34" s="1"/>
      <c r="M34" s="1"/>
      <c r="N34" s="1"/>
      <c r="O34" s="1"/>
      <c r="P34" s="1"/>
      <c r="Q34" s="1"/>
      <c r="R34" s="1"/>
      <c r="S34" s="1"/>
      <c r="T34" s="1"/>
      <c r="U34" s="1"/>
      <c r="V34" s="1"/>
      <c r="W34" s="1"/>
      <c r="X34" s="1"/>
      <c r="Y34" s="1"/>
      <c r="Z34" s="1"/>
      <c r="AA34" s="1"/>
    </row>
    <row r="35" spans="1:27">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c r="A36" s="1"/>
      <c r="B36" s="4" t="s">
        <v>916</v>
      </c>
      <c r="C36" s="1"/>
      <c r="D36" s="1"/>
      <c r="E36" s="1"/>
      <c r="F36" s="1"/>
      <c r="G36" s="1"/>
      <c r="H36" s="1"/>
      <c r="I36" s="1"/>
      <c r="J36" s="1"/>
      <c r="K36" s="1"/>
      <c r="L36" s="1"/>
      <c r="M36" s="1"/>
      <c r="N36" s="1"/>
      <c r="O36" s="1"/>
      <c r="P36" s="1"/>
      <c r="Q36" s="1"/>
      <c r="R36" s="1"/>
      <c r="S36" s="1"/>
      <c r="T36" s="1"/>
      <c r="U36" s="1"/>
      <c r="V36" s="1"/>
      <c r="W36" s="1"/>
      <c r="X36" s="1"/>
      <c r="Y36" s="1"/>
      <c r="Z36" s="1"/>
      <c r="AA36" s="1"/>
    </row>
    <row r="37" spans="1:27">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c r="A78" s="1"/>
      <c r="B78" s="1"/>
      <c r="C78" s="1"/>
      <c r="D78" s="1"/>
      <c r="E78" s="1"/>
      <c r="F78" s="1"/>
      <c r="G78" s="1"/>
      <c r="H78" s="1"/>
      <c r="I78" s="1"/>
      <c r="J78" s="1"/>
      <c r="K78" s="1"/>
      <c r="L78" s="1"/>
      <c r="M78" s="1"/>
      <c r="N78" s="1"/>
      <c r="O78" s="1"/>
      <c r="P78" s="1"/>
      <c r="Q78" s="1"/>
      <c r="R78" s="1"/>
      <c r="S78" s="1"/>
      <c r="T78" s="1"/>
      <c r="U78" s="1"/>
      <c r="V78" s="1"/>
      <c r="W78" s="1"/>
      <c r="X78" s="1"/>
      <c r="Y78" s="1"/>
      <c r="Z78" s="1"/>
      <c r="AA78" s="1"/>
    </row>
  </sheetData>
  <hyperlinks>
    <hyperlink ref="M1" location="innehåll!A1" display="Tillbaka till innehållsförteckning"/>
  </hyperlinks>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workbookViewId="0">
      <selection activeCell="E1" sqref="E1"/>
    </sheetView>
  </sheetViews>
  <sheetFormatPr defaultColWidth="9.140625" defaultRowHeight="15"/>
  <cols>
    <col min="1" max="1" width="9.140625" style="494"/>
    <col min="2" max="2" width="33.28515625" style="494" customWidth="1"/>
    <col min="3" max="3" width="19.5703125" style="494" customWidth="1"/>
    <col min="4" max="4" width="19.7109375" style="494" customWidth="1"/>
    <col min="5" max="8" width="9.140625" style="494"/>
    <col min="9" max="9" width="24" style="494" customWidth="1"/>
    <col min="10" max="10" width="9.140625" style="494"/>
    <col min="11" max="11" width="35.42578125" style="494" customWidth="1"/>
    <col min="12" max="16384" width="9.140625" style="494"/>
  </cols>
  <sheetData>
    <row r="1" spans="1:23">
      <c r="A1" s="1"/>
      <c r="B1" s="1"/>
      <c r="C1" s="1"/>
      <c r="D1" s="1"/>
      <c r="E1" s="70" t="s">
        <v>173</v>
      </c>
      <c r="F1" s="1"/>
      <c r="G1" s="1"/>
      <c r="H1" s="1"/>
      <c r="I1" s="1"/>
      <c r="J1" s="1"/>
      <c r="K1" s="1"/>
      <c r="L1" s="1"/>
      <c r="M1" s="1"/>
      <c r="N1" s="1"/>
      <c r="O1" s="1"/>
      <c r="P1" s="1"/>
      <c r="Q1" s="1"/>
      <c r="R1" s="1"/>
      <c r="S1" s="1"/>
      <c r="T1" s="1"/>
      <c r="U1" s="1"/>
      <c r="V1" s="1"/>
      <c r="W1" s="1"/>
    </row>
    <row r="2" spans="1:23">
      <c r="A2" s="1"/>
      <c r="B2" s="1"/>
      <c r="C2" s="1"/>
      <c r="D2" s="1"/>
      <c r="E2" s="1"/>
      <c r="F2" s="1"/>
      <c r="G2" s="1"/>
      <c r="H2" s="1"/>
      <c r="I2" s="1"/>
      <c r="J2" s="1"/>
      <c r="K2" s="1"/>
      <c r="L2" s="1"/>
      <c r="M2" s="1"/>
      <c r="N2" s="1"/>
      <c r="O2" s="1"/>
      <c r="P2" s="1"/>
      <c r="Q2" s="1"/>
      <c r="R2" s="1"/>
      <c r="S2" s="1"/>
      <c r="T2" s="1"/>
      <c r="U2" s="1"/>
      <c r="V2" s="1"/>
      <c r="W2" s="1"/>
    </row>
    <row r="3" spans="1:23">
      <c r="A3" s="1"/>
      <c r="B3" s="367" t="s">
        <v>1344</v>
      </c>
      <c r="C3" s="587"/>
      <c r="D3" s="587"/>
      <c r="E3" s="587"/>
      <c r="F3" s="587"/>
      <c r="G3" s="587"/>
      <c r="H3" s="535"/>
      <c r="I3" s="535"/>
      <c r="J3" s="1"/>
      <c r="K3" s="1"/>
      <c r="L3" s="11"/>
      <c r="M3" s="11"/>
      <c r="N3" s="1"/>
      <c r="O3" s="1"/>
      <c r="P3" s="1"/>
      <c r="Q3" s="1"/>
      <c r="R3" s="1"/>
      <c r="S3" s="1"/>
      <c r="T3" s="1"/>
      <c r="U3" s="1"/>
      <c r="V3" s="1"/>
      <c r="W3" s="1"/>
    </row>
    <row r="4" spans="1:23">
      <c r="A4" s="1"/>
      <c r="B4" s="519"/>
      <c r="C4" s="512"/>
      <c r="D4" s="512"/>
      <c r="E4" s="512"/>
      <c r="F4" s="512"/>
      <c r="G4" s="512"/>
      <c r="H4" s="6"/>
      <c r="I4" s="6"/>
      <c r="J4" s="1"/>
      <c r="K4" s="1"/>
      <c r="L4" s="11"/>
      <c r="M4" s="11"/>
      <c r="N4" s="1"/>
      <c r="O4" s="1"/>
      <c r="P4" s="1"/>
      <c r="Q4" s="1"/>
      <c r="R4" s="1"/>
      <c r="S4" s="1"/>
      <c r="T4" s="1"/>
      <c r="U4" s="1"/>
      <c r="V4" s="1"/>
      <c r="W4" s="1"/>
    </row>
    <row r="5" spans="1:23">
      <c r="A5" s="11"/>
      <c r="B5" s="10"/>
      <c r="C5" s="17"/>
      <c r="D5" s="17"/>
      <c r="E5" s="17"/>
      <c r="F5" s="17"/>
      <c r="G5" s="17"/>
      <c r="H5" s="11"/>
      <c r="I5" s="11"/>
      <c r="J5" s="1"/>
      <c r="K5" s="1"/>
      <c r="L5" s="11"/>
      <c r="M5" s="11"/>
      <c r="N5" s="11"/>
      <c r="O5" s="11"/>
      <c r="P5" s="1"/>
      <c r="Q5" s="1"/>
      <c r="R5" s="1"/>
      <c r="S5" s="1"/>
      <c r="T5" s="1"/>
      <c r="U5" s="1"/>
      <c r="V5" s="1"/>
      <c r="W5" s="1"/>
    </row>
    <row r="6" spans="1:23" ht="29.25">
      <c r="A6" s="1"/>
      <c r="B6" s="690"/>
      <c r="C6" s="691" t="s">
        <v>1042</v>
      </c>
      <c r="D6" s="692" t="s">
        <v>506</v>
      </c>
      <c r="E6" s="1"/>
      <c r="F6" s="1"/>
      <c r="G6" s="1"/>
      <c r="H6" s="1"/>
      <c r="I6" s="1"/>
      <c r="J6" s="1"/>
      <c r="K6" s="1"/>
      <c r="L6" s="1"/>
      <c r="M6" s="1"/>
      <c r="N6" s="1"/>
      <c r="O6" s="1"/>
      <c r="P6" s="1"/>
      <c r="Q6" s="1"/>
      <c r="R6" s="1"/>
      <c r="S6" s="1"/>
      <c r="T6" s="1"/>
      <c r="U6" s="1"/>
      <c r="V6" s="1"/>
      <c r="W6" s="1"/>
    </row>
    <row r="7" spans="1:23">
      <c r="A7" s="1"/>
      <c r="B7" s="601" t="s">
        <v>201</v>
      </c>
      <c r="C7" s="645">
        <v>19</v>
      </c>
      <c r="D7" s="645">
        <v>28</v>
      </c>
      <c r="E7" s="1"/>
      <c r="F7" s="1"/>
      <c r="G7" s="1"/>
      <c r="H7" s="1"/>
      <c r="I7" s="1"/>
      <c r="J7" s="1"/>
      <c r="K7" s="1"/>
      <c r="L7" s="1"/>
      <c r="M7" s="1"/>
      <c r="N7" s="1"/>
      <c r="O7" s="1"/>
      <c r="P7" s="1"/>
      <c r="Q7" s="1"/>
      <c r="R7" s="1"/>
      <c r="S7" s="1"/>
      <c r="T7" s="1"/>
      <c r="U7" s="1"/>
      <c r="V7" s="1"/>
      <c r="W7" s="1"/>
    </row>
    <row r="8" spans="1:23">
      <c r="A8" s="1"/>
      <c r="B8" s="602" t="s">
        <v>208</v>
      </c>
      <c r="C8" s="617">
        <v>19</v>
      </c>
      <c r="D8" s="617">
        <v>26</v>
      </c>
      <c r="E8" s="1"/>
      <c r="F8" s="1"/>
      <c r="G8" s="1"/>
      <c r="H8" s="1"/>
      <c r="I8" s="1"/>
      <c r="J8" s="1"/>
      <c r="K8" s="1"/>
      <c r="L8" s="1"/>
      <c r="M8" s="1"/>
      <c r="N8" s="1"/>
      <c r="O8" s="1"/>
      <c r="P8" s="1"/>
      <c r="Q8" s="1"/>
      <c r="R8" s="1"/>
      <c r="S8" s="1"/>
      <c r="T8" s="1"/>
      <c r="U8" s="1"/>
      <c r="V8" s="1"/>
      <c r="W8" s="1"/>
    </row>
    <row r="9" spans="1:23">
      <c r="A9" s="1"/>
      <c r="B9" s="601" t="s">
        <v>437</v>
      </c>
      <c r="C9" s="645">
        <v>22</v>
      </c>
      <c r="D9" s="645">
        <v>31</v>
      </c>
      <c r="E9" s="1"/>
      <c r="F9" s="1"/>
      <c r="G9" s="1"/>
      <c r="H9" s="1"/>
      <c r="I9" s="1"/>
      <c r="J9" s="1"/>
      <c r="K9" s="1"/>
      <c r="L9" s="1"/>
      <c r="M9" s="1"/>
      <c r="N9" s="1"/>
      <c r="O9" s="1"/>
      <c r="P9" s="1"/>
      <c r="Q9" s="1"/>
      <c r="R9" s="1"/>
      <c r="S9" s="1"/>
      <c r="T9" s="1"/>
      <c r="U9" s="1"/>
      <c r="V9" s="1"/>
      <c r="W9" s="1"/>
    </row>
    <row r="10" spans="1:23">
      <c r="A10" s="1"/>
      <c r="B10" s="602" t="s">
        <v>212</v>
      </c>
      <c r="C10" s="617">
        <v>13</v>
      </c>
      <c r="D10" s="617">
        <v>14</v>
      </c>
      <c r="E10" s="1"/>
      <c r="F10" s="1"/>
      <c r="G10" s="1"/>
      <c r="H10" s="1"/>
      <c r="I10" s="1"/>
      <c r="J10" s="1"/>
      <c r="K10" s="1"/>
      <c r="L10" s="1"/>
      <c r="M10" s="1"/>
      <c r="N10" s="1"/>
      <c r="O10" s="1"/>
      <c r="P10" s="1"/>
      <c r="Q10" s="1"/>
      <c r="R10" s="1"/>
      <c r="S10" s="1"/>
      <c r="T10" s="1"/>
      <c r="U10" s="1"/>
      <c r="V10" s="1"/>
      <c r="W10" s="1"/>
    </row>
    <row r="11" spans="1:23">
      <c r="A11" s="1"/>
      <c r="B11" s="601" t="s">
        <v>215</v>
      </c>
      <c r="C11" s="645">
        <v>5</v>
      </c>
      <c r="D11" s="645">
        <v>7</v>
      </c>
      <c r="E11" s="1"/>
      <c r="F11" s="1"/>
      <c r="G11" s="1"/>
      <c r="H11" s="1"/>
      <c r="I11" s="1"/>
      <c r="J11" s="1"/>
      <c r="K11" s="1"/>
      <c r="L11" s="1"/>
      <c r="M11" s="1"/>
      <c r="N11" s="11"/>
      <c r="O11" s="1"/>
      <c r="P11" s="1"/>
      <c r="Q11" s="1"/>
      <c r="R11" s="1"/>
      <c r="S11" s="1"/>
      <c r="T11" s="1"/>
      <c r="U11" s="1"/>
      <c r="V11" s="1"/>
      <c r="W11" s="1"/>
    </row>
    <row r="12" spans="1:23">
      <c r="A12" s="1"/>
      <c r="B12" s="255" t="s">
        <v>1116</v>
      </c>
      <c r="C12" s="265">
        <f>100-83</f>
        <v>17</v>
      </c>
      <c r="D12" s="265">
        <f>100-75</f>
        <v>25</v>
      </c>
      <c r="E12" s="1"/>
      <c r="F12" s="1"/>
      <c r="G12" s="1"/>
      <c r="H12" s="1"/>
      <c r="I12" s="1"/>
      <c r="J12" s="1"/>
      <c r="K12" s="1"/>
      <c r="L12" s="1"/>
      <c r="M12" s="1"/>
      <c r="N12" s="11"/>
      <c r="O12" s="1"/>
      <c r="P12" s="1"/>
      <c r="Q12" s="1"/>
      <c r="R12" s="1"/>
      <c r="S12" s="1"/>
      <c r="T12" s="1"/>
      <c r="U12" s="1"/>
      <c r="V12" s="1"/>
      <c r="W12" s="1"/>
    </row>
    <row r="13" spans="1:23" s="723" customFormat="1">
      <c r="A13" s="1"/>
      <c r="B13" s="13"/>
      <c r="C13" s="734"/>
      <c r="D13" s="734"/>
      <c r="E13" s="1"/>
      <c r="F13" s="1"/>
      <c r="G13" s="1"/>
      <c r="H13" s="1"/>
      <c r="I13" s="1"/>
      <c r="J13" s="1"/>
      <c r="K13" s="1"/>
      <c r="L13" s="1"/>
      <c r="M13" s="1"/>
      <c r="N13" s="11"/>
      <c r="O13" s="1"/>
      <c r="P13" s="1"/>
      <c r="Q13" s="1"/>
      <c r="R13" s="1"/>
      <c r="S13" s="1"/>
      <c r="T13" s="1"/>
      <c r="U13" s="1"/>
      <c r="V13" s="1"/>
      <c r="W13" s="1"/>
    </row>
    <row r="14" spans="1:23">
      <c r="A14" s="1"/>
      <c r="B14" s="140" t="s">
        <v>1004</v>
      </c>
      <c r="C14" s="11"/>
      <c r="D14" s="11"/>
      <c r="E14" s="11"/>
      <c r="F14" s="1"/>
      <c r="G14" s="1"/>
      <c r="H14" s="1"/>
      <c r="I14" s="1"/>
      <c r="J14" s="1"/>
      <c r="K14" s="1"/>
      <c r="L14" s="1"/>
      <c r="M14" s="1"/>
      <c r="N14" s="11"/>
      <c r="O14" s="1"/>
      <c r="P14" s="1"/>
      <c r="Q14" s="1"/>
      <c r="R14" s="1"/>
      <c r="S14" s="1"/>
      <c r="T14" s="1"/>
      <c r="U14" s="1"/>
      <c r="V14" s="1"/>
      <c r="W14" s="1"/>
    </row>
    <row r="15" spans="1:23">
      <c r="A15" s="1"/>
      <c r="B15" s="1"/>
      <c r="C15" s="1"/>
      <c r="D15" s="1"/>
      <c r="E15" s="1"/>
      <c r="F15" s="1"/>
      <c r="G15" s="1"/>
      <c r="H15" s="1"/>
      <c r="I15" s="1"/>
      <c r="J15" s="1"/>
      <c r="K15" s="1"/>
      <c r="L15" s="1"/>
      <c r="M15" s="1"/>
      <c r="N15" s="1"/>
      <c r="O15" s="1"/>
      <c r="P15" s="1"/>
      <c r="Q15" s="1"/>
      <c r="R15" s="1"/>
      <c r="S15" s="1"/>
      <c r="T15" s="1"/>
      <c r="U15" s="1"/>
      <c r="V15" s="1"/>
      <c r="W15" s="1"/>
    </row>
    <row r="16" spans="1:23">
      <c r="A16" s="1"/>
      <c r="B16" s="742" t="s">
        <v>1207</v>
      </c>
      <c r="C16" s="740"/>
      <c r="D16" s="740"/>
      <c r="E16" s="740"/>
      <c r="F16" s="1"/>
      <c r="G16" s="1"/>
      <c r="H16" s="1"/>
      <c r="I16" s="1"/>
      <c r="J16" s="1"/>
      <c r="K16" s="1"/>
      <c r="L16" s="1"/>
      <c r="M16" s="1"/>
      <c r="N16" s="1"/>
      <c r="O16" s="1"/>
      <c r="P16" s="1"/>
      <c r="Q16" s="1"/>
      <c r="R16" s="1"/>
      <c r="S16" s="1"/>
      <c r="T16" s="1"/>
      <c r="U16" s="1"/>
      <c r="V16" s="1"/>
      <c r="W16" s="1"/>
    </row>
    <row r="17" spans="1:23">
      <c r="A17" s="1"/>
      <c r="B17" s="740" t="s">
        <v>1346</v>
      </c>
      <c r="C17" s="740"/>
      <c r="D17" s="740"/>
      <c r="E17" s="740"/>
      <c r="F17" s="1"/>
      <c r="G17" s="1"/>
      <c r="H17" s="1"/>
      <c r="I17" s="1"/>
      <c r="J17" s="1"/>
      <c r="K17" s="1"/>
      <c r="L17" s="1"/>
      <c r="M17" s="1"/>
      <c r="N17" s="1"/>
      <c r="O17" s="1"/>
      <c r="P17" s="1"/>
      <c r="Q17" s="1"/>
      <c r="R17" s="1"/>
      <c r="S17" s="1"/>
      <c r="T17" s="1"/>
      <c r="U17" s="1"/>
      <c r="V17" s="1"/>
      <c r="W17" s="1"/>
    </row>
    <row r="18" spans="1:23" s="723" customFormat="1">
      <c r="A18" s="1"/>
      <c r="B18" s="740" t="s">
        <v>1348</v>
      </c>
      <c r="C18" s="740"/>
      <c r="D18" s="740"/>
      <c r="E18" s="740"/>
      <c r="F18" s="1"/>
      <c r="G18" s="1"/>
      <c r="H18" s="1"/>
      <c r="I18" s="1"/>
      <c r="J18" s="1"/>
      <c r="K18" s="1"/>
      <c r="L18" s="1"/>
      <c r="M18" s="1"/>
      <c r="N18" s="1"/>
      <c r="O18" s="1"/>
      <c r="P18" s="1"/>
      <c r="Q18" s="1"/>
      <c r="R18" s="1"/>
      <c r="S18" s="1"/>
      <c r="T18" s="1"/>
      <c r="U18" s="1"/>
      <c r="V18" s="1"/>
      <c r="W18" s="1"/>
    </row>
    <row r="19" spans="1:23">
      <c r="A19" s="1"/>
      <c r="B19" s="740" t="s">
        <v>1347</v>
      </c>
      <c r="C19" s="740"/>
      <c r="D19" s="740"/>
      <c r="E19" s="740"/>
      <c r="F19" s="1"/>
      <c r="G19" s="1"/>
      <c r="H19" s="1"/>
      <c r="I19" s="1"/>
      <c r="J19" s="1"/>
      <c r="K19" s="1"/>
      <c r="L19" s="1"/>
      <c r="M19" s="1"/>
      <c r="N19" s="1"/>
      <c r="O19" s="1"/>
      <c r="P19" s="1"/>
      <c r="Q19" s="1"/>
      <c r="R19" s="1"/>
      <c r="S19" s="1"/>
      <c r="T19" s="1"/>
      <c r="U19" s="1"/>
      <c r="V19" s="1"/>
      <c r="W19" s="1"/>
    </row>
    <row r="20" spans="1:23">
      <c r="A20" s="1"/>
      <c r="B20" s="1"/>
      <c r="C20" s="1"/>
      <c r="D20" s="1"/>
      <c r="E20" s="1"/>
      <c r="F20" s="1"/>
      <c r="G20" s="1"/>
      <c r="H20" s="1"/>
      <c r="I20" s="1"/>
      <c r="J20" s="1"/>
      <c r="K20" s="1"/>
      <c r="L20" s="1"/>
      <c r="M20" s="1"/>
      <c r="N20" s="1"/>
      <c r="O20" s="1"/>
      <c r="P20" s="1"/>
      <c r="Q20" s="1"/>
      <c r="R20" s="1"/>
      <c r="S20" s="1"/>
      <c r="T20" s="1"/>
      <c r="U20" s="1"/>
      <c r="V20" s="1"/>
      <c r="W20" s="1"/>
    </row>
    <row r="21" spans="1:23">
      <c r="A21" s="1"/>
      <c r="B21" s="1" t="s">
        <v>1159</v>
      </c>
      <c r="C21" s="1"/>
      <c r="D21" s="1"/>
      <c r="E21" s="1"/>
      <c r="F21" s="1"/>
      <c r="G21" s="1"/>
      <c r="H21" s="1"/>
      <c r="I21" s="1"/>
      <c r="J21" s="1"/>
      <c r="K21" s="1"/>
      <c r="L21" s="1"/>
      <c r="M21" s="1"/>
      <c r="N21" s="1"/>
      <c r="O21" s="1"/>
      <c r="P21" s="1"/>
      <c r="Q21" s="1"/>
      <c r="R21" s="1"/>
      <c r="S21" s="1"/>
      <c r="T21" s="1"/>
      <c r="U21" s="1"/>
      <c r="V21" s="1"/>
      <c r="W21" s="1"/>
    </row>
    <row r="22" spans="1:23">
      <c r="A22" s="1"/>
      <c r="B22" s="1" t="s">
        <v>1271</v>
      </c>
      <c r="C22" s="1"/>
      <c r="D22" s="1"/>
      <c r="E22" s="1"/>
      <c r="F22" s="1"/>
      <c r="G22" s="1"/>
      <c r="H22" s="1"/>
      <c r="I22" s="1"/>
      <c r="J22" s="1"/>
      <c r="K22" s="1"/>
      <c r="L22" s="1"/>
      <c r="M22" s="1"/>
      <c r="N22" s="1"/>
      <c r="O22" s="1"/>
      <c r="P22" s="1"/>
      <c r="Q22" s="1"/>
      <c r="R22" s="1"/>
      <c r="S22" s="1"/>
      <c r="T22" s="1"/>
      <c r="U22" s="1"/>
      <c r="V22" s="1"/>
      <c r="W22" s="1"/>
    </row>
    <row r="23" spans="1:23">
      <c r="A23" s="1"/>
      <c r="B23" s="1" t="s">
        <v>1272</v>
      </c>
      <c r="C23" s="1"/>
      <c r="D23" s="1"/>
      <c r="E23" s="1"/>
      <c r="F23" s="1"/>
      <c r="G23" s="1"/>
      <c r="H23" s="1"/>
      <c r="I23" s="1"/>
      <c r="J23" s="1"/>
      <c r="K23" s="1"/>
      <c r="L23" s="1"/>
      <c r="M23" s="1"/>
      <c r="N23" s="1"/>
      <c r="O23" s="1"/>
      <c r="P23" s="1"/>
      <c r="Q23" s="1"/>
      <c r="R23" s="1"/>
      <c r="S23" s="1"/>
      <c r="T23" s="1"/>
      <c r="U23" s="1"/>
      <c r="V23" s="1"/>
      <c r="W23" s="1"/>
    </row>
    <row r="24" spans="1:23">
      <c r="A24" s="1"/>
      <c r="B24" s="1"/>
      <c r="C24" s="1"/>
      <c r="D24" s="1"/>
      <c r="E24" s="1"/>
      <c r="F24" s="1"/>
      <c r="G24" s="1"/>
      <c r="H24" s="1"/>
      <c r="I24" s="1"/>
      <c r="J24" s="1"/>
      <c r="K24" s="1"/>
      <c r="L24" s="1"/>
      <c r="M24" s="1"/>
      <c r="N24" s="1"/>
      <c r="O24" s="1"/>
      <c r="P24" s="1"/>
      <c r="Q24" s="1"/>
      <c r="R24" s="1"/>
      <c r="S24" s="1"/>
      <c r="T24" s="1"/>
      <c r="U24" s="1"/>
      <c r="V24" s="1"/>
      <c r="W24" s="1"/>
    </row>
    <row r="25" spans="1:23">
      <c r="A25" s="1"/>
      <c r="B25" s="1"/>
      <c r="C25" s="1"/>
      <c r="D25" s="1"/>
      <c r="E25" s="1"/>
      <c r="F25" s="1"/>
      <c r="G25" s="1"/>
      <c r="H25" s="1"/>
      <c r="I25" s="1"/>
      <c r="J25" s="1"/>
      <c r="K25" s="1"/>
      <c r="L25" s="1"/>
      <c r="M25" s="1"/>
      <c r="N25" s="1"/>
      <c r="O25" s="1"/>
      <c r="P25" s="1"/>
      <c r="Q25" s="1"/>
      <c r="R25" s="1"/>
      <c r="S25" s="1"/>
      <c r="T25" s="1"/>
      <c r="U25" s="1"/>
      <c r="V25" s="1"/>
      <c r="W25" s="1"/>
    </row>
    <row r="26" spans="1:23">
      <c r="A26" s="1"/>
      <c r="B26" s="1"/>
      <c r="C26" s="1"/>
      <c r="D26" s="1"/>
      <c r="E26" s="1"/>
      <c r="F26" s="1"/>
      <c r="G26" s="1"/>
      <c r="H26" s="1"/>
      <c r="I26" s="1"/>
      <c r="J26" s="1"/>
      <c r="K26" s="1"/>
      <c r="L26" s="1"/>
      <c r="M26" s="1"/>
      <c r="N26" s="1"/>
      <c r="O26" s="1"/>
      <c r="P26" s="1"/>
      <c r="Q26" s="1"/>
      <c r="R26" s="1"/>
      <c r="S26" s="1"/>
      <c r="T26" s="1"/>
      <c r="U26" s="1"/>
      <c r="V26" s="1"/>
      <c r="W26" s="1"/>
    </row>
    <row r="27" spans="1:23">
      <c r="A27" s="1"/>
      <c r="B27" s="1"/>
      <c r="C27" s="1"/>
      <c r="D27" s="1"/>
      <c r="E27" s="1"/>
      <c r="F27" s="1"/>
      <c r="G27" s="1"/>
      <c r="H27" s="1"/>
      <c r="I27" s="1"/>
      <c r="J27" s="1"/>
      <c r="K27" s="1"/>
      <c r="L27" s="1"/>
      <c r="M27" s="1"/>
      <c r="N27" s="1"/>
      <c r="O27" s="1"/>
      <c r="P27" s="1"/>
      <c r="Q27" s="1"/>
      <c r="R27" s="1"/>
      <c r="S27" s="1"/>
      <c r="T27" s="1"/>
      <c r="U27" s="1"/>
      <c r="V27" s="1"/>
      <c r="W27" s="1"/>
    </row>
    <row r="28" spans="1:23">
      <c r="A28" s="1"/>
      <c r="B28" s="1"/>
      <c r="C28" s="1"/>
      <c r="D28" s="1"/>
      <c r="E28" s="1"/>
      <c r="F28" s="1"/>
      <c r="G28" s="1"/>
      <c r="H28" s="1"/>
      <c r="I28" s="1"/>
      <c r="J28" s="1"/>
      <c r="K28" s="1"/>
      <c r="L28" s="1"/>
      <c r="M28" s="1"/>
      <c r="N28" s="1"/>
      <c r="O28" s="1"/>
      <c r="P28" s="1"/>
      <c r="Q28" s="1"/>
      <c r="R28" s="1"/>
      <c r="S28" s="1"/>
      <c r="T28" s="1"/>
      <c r="U28" s="1"/>
      <c r="V28" s="1"/>
      <c r="W28" s="1"/>
    </row>
    <row r="29" spans="1:23">
      <c r="A29" s="1"/>
      <c r="B29" s="1"/>
      <c r="C29" s="1"/>
      <c r="D29" s="1"/>
      <c r="E29" s="1"/>
      <c r="F29" s="1"/>
      <c r="G29" s="1"/>
      <c r="H29" s="1"/>
      <c r="I29" s="1"/>
      <c r="J29" s="1"/>
      <c r="K29" s="1"/>
      <c r="L29" s="1"/>
      <c r="M29" s="1"/>
      <c r="N29" s="1"/>
      <c r="O29" s="1"/>
      <c r="P29" s="1"/>
      <c r="Q29" s="1"/>
      <c r="R29" s="1"/>
      <c r="S29" s="1"/>
      <c r="T29" s="1"/>
      <c r="U29" s="1"/>
      <c r="V29" s="1"/>
      <c r="W29" s="1"/>
    </row>
    <row r="30" spans="1:23">
      <c r="A30" s="1"/>
      <c r="B30" s="1"/>
      <c r="C30" s="1"/>
      <c r="D30" s="1"/>
      <c r="E30" s="1"/>
      <c r="F30" s="1"/>
      <c r="G30" s="1"/>
      <c r="H30" s="1"/>
      <c r="I30" s="1"/>
      <c r="J30" s="1"/>
      <c r="K30" s="1"/>
      <c r="L30" s="1"/>
      <c r="M30" s="1"/>
      <c r="N30" s="1"/>
      <c r="O30" s="1"/>
      <c r="P30" s="1"/>
      <c r="Q30" s="1"/>
      <c r="R30" s="1"/>
      <c r="S30" s="1"/>
      <c r="T30" s="1"/>
      <c r="U30" s="1"/>
      <c r="V30" s="1"/>
      <c r="W30" s="1"/>
    </row>
    <row r="31" spans="1:23">
      <c r="A31" s="1"/>
      <c r="B31" s="1"/>
      <c r="C31" s="1"/>
      <c r="D31" s="1"/>
      <c r="E31" s="1"/>
      <c r="F31" s="1"/>
      <c r="G31" s="1"/>
      <c r="H31" s="1"/>
      <c r="I31" s="1"/>
      <c r="J31" s="1"/>
      <c r="K31" s="1"/>
      <c r="L31" s="1"/>
      <c r="M31" s="1"/>
      <c r="N31" s="1"/>
      <c r="O31" s="1"/>
      <c r="P31" s="1"/>
      <c r="Q31" s="1"/>
      <c r="R31" s="1"/>
      <c r="S31" s="1"/>
      <c r="T31" s="1"/>
      <c r="U31" s="1"/>
      <c r="V31" s="1"/>
      <c r="W31" s="1"/>
    </row>
    <row r="32" spans="1:23">
      <c r="A32" s="1"/>
      <c r="B32" s="1"/>
      <c r="C32" s="1"/>
      <c r="D32" s="1"/>
      <c r="E32" s="1"/>
      <c r="F32" s="1"/>
      <c r="G32" s="1"/>
      <c r="H32" s="1"/>
      <c r="I32" s="1"/>
      <c r="J32" s="1"/>
      <c r="K32" s="1"/>
      <c r="L32" s="1"/>
      <c r="M32" s="1"/>
      <c r="N32" s="1"/>
      <c r="O32" s="1"/>
      <c r="P32" s="1"/>
      <c r="Q32" s="1"/>
      <c r="R32" s="1"/>
      <c r="S32" s="1"/>
      <c r="T32" s="1"/>
      <c r="U32" s="1"/>
      <c r="V32" s="1"/>
      <c r="W32" s="1"/>
    </row>
    <row r="33" spans="1:23">
      <c r="A33" s="1"/>
      <c r="B33" s="1"/>
      <c r="C33" s="1"/>
      <c r="D33" s="1"/>
      <c r="E33" s="1"/>
      <c r="F33" s="1"/>
      <c r="G33" s="1"/>
      <c r="H33" s="1"/>
      <c r="I33" s="1"/>
      <c r="J33" s="1"/>
      <c r="K33" s="1"/>
      <c r="L33" s="1"/>
      <c r="M33" s="1"/>
      <c r="N33" s="1"/>
      <c r="O33" s="1"/>
      <c r="P33" s="1"/>
      <c r="Q33" s="1"/>
      <c r="R33" s="1"/>
      <c r="S33" s="1"/>
      <c r="T33" s="1"/>
      <c r="U33" s="1"/>
      <c r="V33" s="1"/>
      <c r="W33" s="1"/>
    </row>
    <row r="34" spans="1:23">
      <c r="A34" s="1"/>
      <c r="B34" s="1"/>
      <c r="C34" s="1"/>
      <c r="D34" s="1"/>
      <c r="E34" s="1"/>
      <c r="F34" s="1"/>
      <c r="G34" s="1"/>
      <c r="H34" s="1"/>
      <c r="I34" s="1"/>
      <c r="J34" s="1"/>
      <c r="K34" s="1"/>
      <c r="L34" s="1"/>
      <c r="M34" s="1"/>
      <c r="N34" s="1"/>
      <c r="O34" s="1"/>
      <c r="P34" s="1"/>
      <c r="Q34" s="1"/>
      <c r="R34" s="1"/>
      <c r="S34" s="1"/>
      <c r="T34" s="1"/>
      <c r="U34" s="1"/>
      <c r="V34" s="1"/>
      <c r="W34" s="1"/>
    </row>
    <row r="35" spans="1:23">
      <c r="A35" s="1"/>
      <c r="B35" s="1"/>
      <c r="C35" s="1"/>
      <c r="D35" s="1"/>
      <c r="E35" s="1"/>
      <c r="F35" s="1"/>
      <c r="G35" s="1"/>
      <c r="H35" s="1"/>
      <c r="I35" s="1"/>
      <c r="J35" s="1"/>
      <c r="K35" s="1"/>
      <c r="L35" s="1"/>
      <c r="M35" s="1"/>
      <c r="N35" s="1"/>
      <c r="O35" s="1"/>
      <c r="P35" s="1"/>
      <c r="Q35" s="1"/>
      <c r="R35" s="1"/>
      <c r="S35" s="1"/>
      <c r="T35" s="1"/>
      <c r="U35" s="1"/>
      <c r="V35" s="1"/>
      <c r="W35" s="1"/>
    </row>
    <row r="36" spans="1:23">
      <c r="A36" s="1"/>
      <c r="B36" s="1"/>
      <c r="C36" s="1"/>
      <c r="D36" s="1"/>
      <c r="E36" s="1"/>
      <c r="F36" s="1"/>
      <c r="G36" s="1"/>
      <c r="H36" s="1"/>
      <c r="I36" s="1"/>
      <c r="J36" s="1"/>
      <c r="K36" s="1"/>
      <c r="L36" s="1"/>
      <c r="M36" s="1"/>
      <c r="N36" s="1"/>
      <c r="O36" s="1"/>
      <c r="P36" s="1"/>
      <c r="Q36" s="1"/>
      <c r="R36" s="1"/>
      <c r="S36" s="1"/>
      <c r="T36" s="1"/>
      <c r="U36" s="1"/>
      <c r="V36" s="1"/>
      <c r="W36" s="1"/>
    </row>
    <row r="37" spans="1:23">
      <c r="A37" s="1"/>
      <c r="B37" s="1"/>
      <c r="C37" s="1"/>
      <c r="D37" s="1"/>
      <c r="E37" s="1"/>
      <c r="F37" s="1"/>
      <c r="G37" s="1"/>
      <c r="H37" s="1"/>
      <c r="I37" s="1"/>
      <c r="J37" s="1"/>
      <c r="K37" s="1"/>
      <c r="L37" s="1"/>
      <c r="M37" s="1"/>
      <c r="N37" s="1"/>
      <c r="O37" s="1"/>
      <c r="P37" s="1"/>
      <c r="Q37" s="1"/>
      <c r="R37" s="1"/>
      <c r="S37" s="1"/>
      <c r="T37" s="1"/>
      <c r="U37" s="1"/>
      <c r="V37" s="1"/>
      <c r="W37" s="1"/>
    </row>
    <row r="38" spans="1:23">
      <c r="A38" s="1"/>
      <c r="B38" s="1"/>
      <c r="C38" s="1"/>
      <c r="D38" s="1"/>
      <c r="E38" s="1"/>
      <c r="F38" s="1"/>
      <c r="G38" s="1"/>
      <c r="H38" s="1"/>
      <c r="I38" s="1"/>
      <c r="J38" s="1"/>
      <c r="K38" s="1"/>
      <c r="L38" s="1"/>
      <c r="M38" s="1"/>
      <c r="N38" s="1"/>
      <c r="O38" s="1"/>
      <c r="P38" s="1"/>
      <c r="Q38" s="1"/>
      <c r="R38" s="1"/>
      <c r="S38" s="1"/>
      <c r="T38" s="1"/>
      <c r="U38" s="1"/>
      <c r="V38" s="1"/>
      <c r="W38" s="1"/>
    </row>
    <row r="39" spans="1:23">
      <c r="A39" s="1"/>
      <c r="B39" s="1"/>
      <c r="C39" s="1"/>
      <c r="D39" s="1"/>
      <c r="E39" s="1"/>
      <c r="F39" s="1"/>
      <c r="G39" s="1"/>
      <c r="H39" s="1"/>
      <c r="I39" s="1"/>
      <c r="J39" s="1"/>
      <c r="K39" s="1"/>
      <c r="L39" s="1"/>
      <c r="M39" s="1"/>
      <c r="N39" s="1"/>
      <c r="O39" s="1"/>
      <c r="P39" s="1"/>
      <c r="Q39" s="1"/>
      <c r="R39" s="1"/>
      <c r="S39" s="1"/>
      <c r="T39" s="1"/>
      <c r="U39" s="1"/>
      <c r="V39" s="1"/>
      <c r="W39" s="1"/>
    </row>
    <row r="40" spans="1:23">
      <c r="A40" s="1"/>
      <c r="B40" s="1"/>
      <c r="C40" s="1"/>
      <c r="D40" s="1"/>
      <c r="E40" s="1"/>
      <c r="F40" s="1"/>
      <c r="G40" s="1"/>
      <c r="H40" s="1"/>
      <c r="I40" s="1"/>
      <c r="J40" s="1"/>
      <c r="K40" s="1"/>
      <c r="L40" s="1"/>
      <c r="M40" s="1"/>
      <c r="N40" s="1"/>
      <c r="O40" s="1"/>
      <c r="P40" s="1"/>
      <c r="Q40" s="1"/>
      <c r="R40" s="1"/>
      <c r="S40" s="1"/>
      <c r="T40" s="1"/>
      <c r="U40" s="1"/>
      <c r="V40" s="1"/>
      <c r="W40" s="1"/>
    </row>
  </sheetData>
  <hyperlinks>
    <hyperlink ref="E1" location="innehåll!A1" display="Tillbaka till innehållsförteckning"/>
  </hyperlink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workbookViewId="0">
      <selection activeCell="I1" sqref="I1"/>
    </sheetView>
  </sheetViews>
  <sheetFormatPr defaultColWidth="9.140625" defaultRowHeight="15"/>
  <cols>
    <col min="1" max="1" width="9.140625" style="494"/>
    <col min="2" max="2" width="24.140625" style="494" customWidth="1"/>
    <col min="3" max="10" width="12.85546875" style="494" customWidth="1"/>
    <col min="11" max="16384" width="9.140625" style="494"/>
  </cols>
  <sheetData>
    <row r="1" spans="1:14">
      <c r="A1" s="1"/>
      <c r="B1" s="1"/>
      <c r="C1" s="1"/>
      <c r="D1" s="1"/>
      <c r="E1" s="1"/>
      <c r="F1" s="1"/>
      <c r="G1" s="1"/>
      <c r="H1" s="1"/>
      <c r="I1" s="70" t="s">
        <v>173</v>
      </c>
      <c r="J1" s="70"/>
      <c r="K1" s="1"/>
      <c r="L1" s="1"/>
      <c r="M1" s="1"/>
      <c r="N1" s="1"/>
    </row>
    <row r="2" spans="1:14">
      <c r="A2" s="1"/>
      <c r="B2" s="1"/>
      <c r="C2" s="1"/>
      <c r="D2" s="1"/>
      <c r="E2" s="1"/>
      <c r="F2" s="1"/>
      <c r="G2" s="1"/>
      <c r="H2" s="1"/>
      <c r="I2" s="1"/>
      <c r="J2" s="1"/>
      <c r="K2" s="1"/>
      <c r="L2" s="1"/>
      <c r="M2" s="1"/>
      <c r="N2" s="1"/>
    </row>
    <row r="3" spans="1:14">
      <c r="A3" s="1"/>
      <c r="B3" s="367" t="s">
        <v>1055</v>
      </c>
      <c r="C3" s="365"/>
      <c r="D3" s="365"/>
      <c r="E3" s="365"/>
      <c r="F3" s="365"/>
      <c r="G3" s="365"/>
      <c r="H3" s="365"/>
      <c r="I3" s="365"/>
      <c r="J3" s="365"/>
      <c r="K3" s="1"/>
      <c r="L3" s="1"/>
      <c r="M3" s="1"/>
      <c r="N3" s="1"/>
    </row>
    <row r="4" spans="1:14">
      <c r="A4" s="1"/>
      <c r="B4" s="366" t="s">
        <v>1461</v>
      </c>
      <c r="C4" s="365"/>
      <c r="D4" s="365"/>
      <c r="E4" s="365"/>
      <c r="F4" s="365"/>
      <c r="G4" s="365"/>
      <c r="H4" s="365"/>
      <c r="I4" s="365"/>
      <c r="J4" s="365"/>
      <c r="K4" s="1"/>
      <c r="L4" s="1"/>
      <c r="M4" s="1"/>
      <c r="N4" s="1"/>
    </row>
    <row r="5" spans="1:14">
      <c r="A5" s="1"/>
      <c r="B5" s="318"/>
      <c r="C5" s="1"/>
      <c r="D5" s="1"/>
      <c r="E5" s="1"/>
      <c r="F5" s="1"/>
      <c r="G5" s="1"/>
      <c r="H5" s="1"/>
      <c r="I5" s="1"/>
      <c r="J5" s="1"/>
      <c r="K5" s="1"/>
      <c r="L5" s="1"/>
      <c r="M5" s="1"/>
      <c r="N5" s="1"/>
    </row>
    <row r="6" spans="1:14">
      <c r="A6" s="1"/>
      <c r="B6" s="24" t="s">
        <v>302</v>
      </c>
      <c r="C6" s="642" t="s">
        <v>201</v>
      </c>
      <c r="D6" s="643"/>
      <c r="E6" s="303" t="s">
        <v>62</v>
      </c>
      <c r="F6" s="303"/>
      <c r="G6" s="642" t="s">
        <v>208</v>
      </c>
      <c r="H6" s="643"/>
      <c r="I6" s="644" t="s">
        <v>966</v>
      </c>
      <c r="J6" s="643"/>
      <c r="K6" s="1"/>
      <c r="L6" s="1"/>
      <c r="M6" s="1"/>
      <c r="N6" s="1"/>
    </row>
    <row r="7" spans="1:14">
      <c r="A7" s="1"/>
      <c r="B7" s="56" t="s">
        <v>303</v>
      </c>
      <c r="C7" s="96"/>
      <c r="D7" s="96"/>
      <c r="E7" s="96"/>
      <c r="F7" s="96"/>
      <c r="G7" s="96"/>
      <c r="H7" s="96"/>
      <c r="I7" s="96"/>
      <c r="J7" s="96"/>
      <c r="K7" s="1"/>
      <c r="L7" s="1"/>
      <c r="M7" s="1"/>
      <c r="N7" s="1"/>
    </row>
    <row r="8" spans="1:14">
      <c r="A8" s="1"/>
      <c r="B8" s="319"/>
      <c r="C8" s="149" t="s">
        <v>1464</v>
      </c>
      <c r="D8" s="149" t="s">
        <v>1466</v>
      </c>
      <c r="E8" s="149" t="s">
        <v>1464</v>
      </c>
      <c r="F8" s="149" t="s">
        <v>1466</v>
      </c>
      <c r="G8" s="149" t="s">
        <v>1464</v>
      </c>
      <c r="H8" s="149" t="s">
        <v>1466</v>
      </c>
      <c r="I8" s="149" t="s">
        <v>1464</v>
      </c>
      <c r="J8" s="149" t="s">
        <v>1466</v>
      </c>
      <c r="K8" s="1"/>
      <c r="L8" s="1"/>
      <c r="M8" s="1"/>
      <c r="N8" s="1"/>
    </row>
    <row r="9" spans="1:14">
      <c r="A9" s="1"/>
      <c r="B9" s="161" t="s">
        <v>1053</v>
      </c>
      <c r="C9" s="181">
        <v>21</v>
      </c>
      <c r="D9" s="181">
        <v>19</v>
      </c>
      <c r="E9" s="181">
        <v>15</v>
      </c>
      <c r="F9" s="181">
        <v>22</v>
      </c>
      <c r="G9" s="181">
        <v>19</v>
      </c>
      <c r="H9" s="181">
        <v>19</v>
      </c>
      <c r="I9" s="181">
        <f>100-79</f>
        <v>21</v>
      </c>
      <c r="J9" s="181">
        <v>17</v>
      </c>
      <c r="K9" s="1"/>
      <c r="L9" s="1"/>
      <c r="M9" s="1"/>
      <c r="N9" s="1"/>
    </row>
    <row r="10" spans="1:14">
      <c r="A10" s="1"/>
      <c r="B10" s="160" t="s">
        <v>506</v>
      </c>
      <c r="C10" s="323">
        <v>29</v>
      </c>
      <c r="D10" s="323">
        <v>28</v>
      </c>
      <c r="E10" s="323">
        <v>24</v>
      </c>
      <c r="F10" s="165">
        <v>31</v>
      </c>
      <c r="G10" s="323">
        <v>26</v>
      </c>
      <c r="H10" s="323">
        <v>26</v>
      </c>
      <c r="I10" s="323">
        <f>100-71</f>
        <v>29</v>
      </c>
      <c r="J10" s="323">
        <v>25</v>
      </c>
      <c r="K10" s="1"/>
      <c r="L10" s="1"/>
      <c r="M10" s="1"/>
      <c r="N10" s="1"/>
    </row>
    <row r="11" spans="1:14">
      <c r="A11" s="1"/>
      <c r="B11" s="1"/>
      <c r="C11" s="1"/>
      <c r="D11" s="1"/>
      <c r="E11" s="75"/>
      <c r="F11" s="75"/>
      <c r="G11" s="1"/>
      <c r="H11" s="1"/>
      <c r="I11" s="1"/>
      <c r="J11" s="1"/>
      <c r="K11" s="1"/>
      <c r="L11" s="1"/>
      <c r="M11" s="1"/>
      <c r="N11" s="1"/>
    </row>
    <row r="12" spans="1:14">
      <c r="A12" s="11"/>
      <c r="B12" s="140" t="s">
        <v>155</v>
      </c>
      <c r="C12" s="11"/>
      <c r="D12" s="1"/>
      <c r="E12" s="1"/>
      <c r="F12" s="1"/>
      <c r="G12" s="1"/>
      <c r="H12" s="1"/>
      <c r="I12" s="1"/>
      <c r="J12" s="1"/>
      <c r="K12" s="1"/>
      <c r="L12" s="1"/>
      <c r="M12" s="1"/>
      <c r="N12" s="1"/>
    </row>
    <row r="13" spans="1:14">
      <c r="A13" s="11"/>
      <c r="B13" s="1"/>
      <c r="C13" s="1"/>
      <c r="D13" s="1"/>
      <c r="E13" s="1"/>
      <c r="F13" s="1"/>
      <c r="G13" s="1"/>
      <c r="H13" s="1"/>
      <c r="I13" s="1"/>
      <c r="J13" s="1"/>
      <c r="K13" s="1"/>
      <c r="L13" s="1"/>
      <c r="M13" s="1"/>
      <c r="N13" s="1"/>
    </row>
    <row r="14" spans="1:14">
      <c r="A14" s="11"/>
      <c r="B14" s="742" t="s">
        <v>1207</v>
      </c>
      <c r="C14" s="740"/>
      <c r="D14" s="740"/>
      <c r="E14" s="740"/>
      <c r="F14" s="740"/>
      <c r="G14" s="740"/>
      <c r="H14" s="740"/>
      <c r="I14" s="740"/>
      <c r="J14" s="740"/>
      <c r="K14" s="740"/>
      <c r="L14" s="1"/>
      <c r="M14" s="1"/>
      <c r="N14" s="1"/>
    </row>
    <row r="15" spans="1:14">
      <c r="A15" s="11"/>
      <c r="B15" s="740" t="s">
        <v>1349</v>
      </c>
      <c r="C15" s="740"/>
      <c r="D15" s="740"/>
      <c r="E15" s="740"/>
      <c r="F15" s="740"/>
      <c r="G15" s="740"/>
      <c r="H15" s="740"/>
      <c r="I15" s="740"/>
      <c r="J15" s="740"/>
      <c r="K15" s="740"/>
      <c r="L15" s="1"/>
      <c r="M15" s="1"/>
      <c r="N15" s="1"/>
    </row>
    <row r="16" spans="1:14">
      <c r="A16" s="11"/>
      <c r="B16" s="740" t="s">
        <v>1132</v>
      </c>
      <c r="C16" s="740"/>
      <c r="D16" s="740"/>
      <c r="E16" s="740"/>
      <c r="F16" s="740"/>
      <c r="G16" s="740"/>
      <c r="H16" s="740"/>
      <c r="I16" s="740"/>
      <c r="J16" s="740"/>
      <c r="K16" s="740"/>
      <c r="L16" s="1"/>
      <c r="M16" s="1"/>
      <c r="N16" s="1"/>
    </row>
    <row r="17" spans="1:14" s="723" customFormat="1">
      <c r="A17" s="11"/>
      <c r="B17" s="740" t="s">
        <v>1350</v>
      </c>
      <c r="C17" s="740"/>
      <c r="D17" s="740"/>
      <c r="E17" s="740"/>
      <c r="F17" s="740"/>
      <c r="G17" s="740"/>
      <c r="H17" s="740"/>
      <c r="I17" s="740"/>
      <c r="J17" s="740"/>
      <c r="K17" s="740"/>
      <c r="L17" s="1"/>
      <c r="M17" s="1"/>
      <c r="N17" s="1"/>
    </row>
    <row r="18" spans="1:14" s="723" customFormat="1">
      <c r="A18" s="11"/>
      <c r="B18" s="1"/>
      <c r="C18" s="1"/>
      <c r="D18" s="1"/>
      <c r="E18" s="1"/>
      <c r="F18" s="1"/>
      <c r="G18" s="1"/>
      <c r="H18" s="1"/>
      <c r="I18" s="1"/>
      <c r="J18" s="1"/>
      <c r="K18" s="1"/>
      <c r="L18" s="1"/>
      <c r="M18" s="1"/>
      <c r="N18" s="1"/>
    </row>
    <row r="19" spans="1:14">
      <c r="A19" s="11"/>
      <c r="B19" s="1" t="s">
        <v>1159</v>
      </c>
      <c r="C19" s="1"/>
      <c r="D19" s="1"/>
      <c r="E19" s="1"/>
      <c r="F19" s="1"/>
      <c r="G19" s="1"/>
      <c r="H19" s="1"/>
      <c r="I19" s="1"/>
      <c r="J19" s="1"/>
      <c r="K19" s="1"/>
      <c r="L19" s="1"/>
      <c r="M19" s="1"/>
      <c r="N19" s="1"/>
    </row>
    <row r="20" spans="1:14">
      <c r="A20" s="11"/>
      <c r="B20" s="1" t="s">
        <v>1166</v>
      </c>
      <c r="C20" s="1"/>
      <c r="D20" s="1"/>
      <c r="E20" s="1"/>
      <c r="F20" s="1"/>
      <c r="G20" s="1"/>
      <c r="H20" s="1"/>
      <c r="I20" s="1"/>
      <c r="J20" s="1"/>
      <c r="K20" s="1"/>
      <c r="L20" s="1"/>
      <c r="M20" s="1"/>
      <c r="N20" s="1"/>
    </row>
    <row r="21" spans="1:14">
      <c r="A21" s="11"/>
      <c r="B21" s="1"/>
      <c r="C21" s="1"/>
      <c r="D21" s="1"/>
      <c r="E21" s="1"/>
      <c r="F21" s="1"/>
      <c r="G21" s="1"/>
      <c r="H21" s="1"/>
      <c r="I21" s="1"/>
      <c r="J21" s="1"/>
      <c r="K21" s="1"/>
      <c r="L21" s="1"/>
      <c r="M21" s="1"/>
      <c r="N21" s="1"/>
    </row>
    <row r="22" spans="1:14">
      <c r="A22" s="1"/>
      <c r="B22" s="1"/>
      <c r="C22" s="1"/>
      <c r="D22" s="1"/>
      <c r="E22" s="1"/>
      <c r="F22" s="1"/>
      <c r="G22" s="1"/>
      <c r="H22" s="1"/>
      <c r="I22" s="1"/>
      <c r="J22" s="1"/>
      <c r="K22" s="1"/>
      <c r="L22" s="1"/>
      <c r="M22" s="1"/>
      <c r="N22" s="1"/>
    </row>
    <row r="23" spans="1:14">
      <c r="A23" s="1"/>
      <c r="B23" s="1"/>
      <c r="C23" s="1"/>
      <c r="D23" s="1"/>
      <c r="E23" s="1"/>
      <c r="F23" s="1"/>
      <c r="G23" s="1"/>
      <c r="H23" s="1"/>
      <c r="I23" s="1"/>
      <c r="J23" s="1"/>
      <c r="K23" s="1"/>
      <c r="L23" s="1"/>
      <c r="M23" s="1"/>
      <c r="N23" s="1"/>
    </row>
    <row r="24" spans="1:14">
      <c r="A24" s="1"/>
      <c r="B24" s="1"/>
      <c r="C24" s="1"/>
      <c r="D24" s="1"/>
      <c r="E24" s="1"/>
      <c r="F24" s="1"/>
      <c r="G24" s="1"/>
      <c r="H24" s="1"/>
      <c r="I24" s="1"/>
      <c r="J24" s="1"/>
      <c r="K24" s="1"/>
      <c r="L24" s="1"/>
      <c r="M24" s="1"/>
      <c r="N24" s="1"/>
    </row>
    <row r="25" spans="1:14">
      <c r="A25" s="1"/>
      <c r="B25" s="1"/>
      <c r="C25" s="1"/>
      <c r="D25" s="1"/>
      <c r="E25" s="1"/>
      <c r="F25" s="1"/>
      <c r="G25" s="1"/>
      <c r="H25" s="1"/>
      <c r="I25" s="1"/>
      <c r="J25" s="1"/>
      <c r="K25" s="1"/>
      <c r="L25" s="1"/>
      <c r="M25" s="1"/>
      <c r="N25" s="1"/>
    </row>
    <row r="26" spans="1:14">
      <c r="A26" s="1"/>
      <c r="B26" s="1"/>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c r="A28" s="1"/>
      <c r="B28" s="1"/>
      <c r="C28" s="1"/>
      <c r="D28" s="1"/>
      <c r="E28" s="1"/>
      <c r="F28" s="1"/>
      <c r="G28" s="1"/>
      <c r="H28" s="1"/>
      <c r="I28" s="1"/>
      <c r="J28" s="1"/>
      <c r="K28" s="1"/>
      <c r="L28" s="1"/>
      <c r="M28" s="1"/>
      <c r="N28" s="1"/>
    </row>
    <row r="29" spans="1:14">
      <c r="A29" s="1"/>
      <c r="B29" s="1"/>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sheetData>
  <hyperlinks>
    <hyperlink ref="I1" location="innehåll!A1" display="Tillbaka till innehållsförteckning"/>
  </hyperlinks>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9"/>
  <sheetViews>
    <sheetView topLeftCell="I1" workbookViewId="0">
      <selection activeCell="Y1" sqref="Y1"/>
    </sheetView>
  </sheetViews>
  <sheetFormatPr defaultRowHeight="15"/>
  <cols>
    <col min="2" max="2" width="17.28515625" customWidth="1"/>
    <col min="3" max="14" width="16.42578125" customWidth="1"/>
    <col min="16" max="16" width="13.7109375" customWidth="1"/>
  </cols>
  <sheetData>
    <row r="1" spans="1:39">
      <c r="A1" s="1"/>
      <c r="B1" s="1"/>
      <c r="C1" s="1"/>
      <c r="D1" s="1"/>
      <c r="E1" s="1"/>
      <c r="F1" s="1"/>
      <c r="G1" s="1"/>
      <c r="H1" s="1"/>
      <c r="I1" s="1"/>
      <c r="J1" s="1"/>
      <c r="K1" s="1"/>
      <c r="L1" s="1"/>
      <c r="M1" s="70" t="s">
        <v>173</v>
      </c>
      <c r="N1" s="70"/>
      <c r="O1" s="11"/>
      <c r="P1" s="1"/>
      <c r="Q1" s="1"/>
      <c r="R1" s="1"/>
      <c r="S1" s="1"/>
      <c r="T1" s="1"/>
      <c r="U1" s="1"/>
      <c r="V1" s="1"/>
      <c r="W1" s="1"/>
      <c r="X1" s="1"/>
      <c r="Y1" s="70" t="s">
        <v>173</v>
      </c>
      <c r="Z1" s="70"/>
      <c r="AA1" s="1"/>
      <c r="AB1" s="1"/>
      <c r="AC1" s="1"/>
      <c r="AD1" s="1"/>
      <c r="AE1" s="1"/>
      <c r="AF1" s="1"/>
      <c r="AG1" s="1"/>
      <c r="AH1" s="1"/>
      <c r="AI1" s="1"/>
      <c r="AJ1" s="1"/>
      <c r="AK1" s="1"/>
      <c r="AL1" s="1"/>
      <c r="AM1" s="1"/>
    </row>
    <row r="2" spans="1:39" s="425" customFormat="1">
      <c r="A2" s="1"/>
      <c r="B2" s="1"/>
      <c r="C2" s="1"/>
      <c r="D2" s="1"/>
      <c r="E2" s="1"/>
      <c r="F2" s="1"/>
      <c r="G2" s="1"/>
      <c r="H2" s="1"/>
      <c r="I2" s="1"/>
      <c r="J2" s="1"/>
      <c r="K2" s="1"/>
      <c r="L2" s="1"/>
      <c r="M2" s="70"/>
      <c r="N2" s="70"/>
      <c r="O2" s="11"/>
      <c r="P2" s="1"/>
      <c r="Q2" s="1"/>
      <c r="R2" s="1"/>
      <c r="S2" s="1"/>
      <c r="T2" s="1"/>
      <c r="U2" s="1"/>
      <c r="V2" s="1"/>
      <c r="W2" s="1"/>
      <c r="X2" s="1"/>
      <c r="Y2" s="1"/>
      <c r="Z2" s="1"/>
      <c r="AA2" s="1"/>
      <c r="AB2" s="1"/>
      <c r="AC2" s="1"/>
      <c r="AD2" s="1"/>
      <c r="AE2" s="1"/>
      <c r="AF2" s="1"/>
      <c r="AG2" s="1"/>
      <c r="AH2" s="1"/>
      <c r="AI2" s="1"/>
      <c r="AJ2" s="1"/>
      <c r="AK2" s="1"/>
      <c r="AL2" s="1"/>
      <c r="AM2" s="1"/>
    </row>
    <row r="3" spans="1:39">
      <c r="A3" s="1"/>
      <c r="B3" s="449" t="s">
        <v>759</v>
      </c>
      <c r="C3" s="450"/>
      <c r="D3" s="453"/>
      <c r="E3" s="453"/>
      <c r="F3" s="450"/>
      <c r="G3" s="450"/>
      <c r="H3" s="450"/>
      <c r="I3" s="450"/>
      <c r="J3" s="450"/>
      <c r="K3" s="450"/>
      <c r="L3" s="450"/>
      <c r="M3" s="450"/>
      <c r="N3" s="451"/>
      <c r="O3" s="1"/>
      <c r="P3" s="449" t="s">
        <v>768</v>
      </c>
      <c r="Q3" s="450"/>
      <c r="R3" s="453"/>
      <c r="S3" s="453"/>
      <c r="T3" s="450"/>
      <c r="U3" s="450"/>
      <c r="V3" s="450"/>
      <c r="W3" s="450"/>
      <c r="X3" s="450"/>
      <c r="Y3" s="451"/>
      <c r="Z3" s="1"/>
      <c r="AA3" s="1"/>
      <c r="AB3" s="1"/>
      <c r="AC3" s="1"/>
      <c r="AD3" s="1"/>
      <c r="AE3" s="1"/>
      <c r="AF3" s="1"/>
      <c r="AG3" s="1"/>
      <c r="AH3" s="1"/>
      <c r="AI3" s="1"/>
      <c r="AJ3" s="1"/>
      <c r="AK3" s="1"/>
      <c r="AL3" s="1"/>
      <c r="AM3" s="1"/>
    </row>
    <row r="4" spans="1:39">
      <c r="A4" s="1"/>
      <c r="B4" s="207" t="s">
        <v>760</v>
      </c>
      <c r="C4" s="119"/>
      <c r="D4" s="119"/>
      <c r="E4" s="119"/>
      <c r="F4" s="192"/>
      <c r="G4" s="192"/>
      <c r="H4" s="192"/>
      <c r="I4" s="192"/>
      <c r="J4" s="192"/>
      <c r="K4" s="192"/>
      <c r="L4" s="192"/>
      <c r="M4" s="192"/>
      <c r="N4" s="193"/>
      <c r="O4" s="1"/>
      <c r="P4" s="452" t="s">
        <v>769</v>
      </c>
      <c r="Q4" s="119"/>
      <c r="R4" s="119"/>
      <c r="S4" s="119"/>
      <c r="T4" s="192"/>
      <c r="U4" s="192"/>
      <c r="V4" s="192"/>
      <c r="W4" s="192"/>
      <c r="X4" s="192"/>
      <c r="Y4" s="193"/>
      <c r="Z4" s="1"/>
      <c r="AA4" s="1"/>
      <c r="AB4" s="1"/>
      <c r="AC4" s="1"/>
      <c r="AD4" s="1"/>
      <c r="AE4" s="1"/>
      <c r="AF4" s="1"/>
      <c r="AG4" s="1"/>
      <c r="AH4" s="1"/>
      <c r="AI4" s="1"/>
      <c r="AJ4" s="1"/>
      <c r="AK4" s="1"/>
      <c r="AL4" s="1"/>
      <c r="AM4" s="1"/>
    </row>
    <row r="5" spans="1:39" ht="60">
      <c r="A5" s="1"/>
      <c r="B5" s="442"/>
      <c r="C5" s="458" t="s">
        <v>724</v>
      </c>
      <c r="D5" s="458" t="s">
        <v>725</v>
      </c>
      <c r="E5" s="458" t="s">
        <v>726</v>
      </c>
      <c r="F5" s="458" t="s">
        <v>727</v>
      </c>
      <c r="G5" s="458" t="s">
        <v>728</v>
      </c>
      <c r="H5" s="458" t="s">
        <v>729</v>
      </c>
      <c r="I5" s="458" t="s">
        <v>730</v>
      </c>
      <c r="J5" s="458" t="s">
        <v>731</v>
      </c>
      <c r="K5" s="458" t="s">
        <v>732</v>
      </c>
      <c r="L5" s="458" t="s">
        <v>733</v>
      </c>
      <c r="M5" s="458" t="s">
        <v>734</v>
      </c>
      <c r="N5" s="458" t="s">
        <v>735</v>
      </c>
      <c r="O5" s="1"/>
      <c r="P5" s="459" t="s">
        <v>741</v>
      </c>
      <c r="Q5" s="463">
        <v>64</v>
      </c>
      <c r="R5" s="1"/>
      <c r="S5" s="1"/>
      <c r="T5" s="1"/>
      <c r="U5" s="1"/>
      <c r="V5" s="1"/>
      <c r="W5" s="1"/>
      <c r="X5" s="1"/>
      <c r="Y5" s="1"/>
      <c r="Z5" s="1"/>
      <c r="AA5" s="1"/>
      <c r="AB5" s="1"/>
      <c r="AC5" s="1"/>
      <c r="AD5" s="1"/>
      <c r="AE5" s="1"/>
      <c r="AF5" s="1"/>
      <c r="AG5" s="1"/>
      <c r="AH5" s="1"/>
      <c r="AI5" s="1"/>
      <c r="AJ5" s="1"/>
      <c r="AK5" s="1"/>
      <c r="AL5" s="1"/>
      <c r="AM5" s="1"/>
    </row>
    <row r="6" spans="1:39" ht="60">
      <c r="A6" s="1"/>
      <c r="B6" s="459" t="s">
        <v>761</v>
      </c>
      <c r="C6" s="439">
        <v>54</v>
      </c>
      <c r="D6" s="439">
        <v>45</v>
      </c>
      <c r="E6" s="439">
        <v>14</v>
      </c>
      <c r="F6" s="439">
        <v>18</v>
      </c>
      <c r="G6" s="439">
        <v>15</v>
      </c>
      <c r="H6" s="439">
        <v>17</v>
      </c>
      <c r="I6" s="439">
        <v>13</v>
      </c>
      <c r="J6" s="439">
        <v>30</v>
      </c>
      <c r="K6" s="439">
        <v>14</v>
      </c>
      <c r="L6" s="439">
        <v>7</v>
      </c>
      <c r="M6" s="439">
        <v>5</v>
      </c>
      <c r="N6" s="439">
        <v>11</v>
      </c>
      <c r="O6" s="1"/>
      <c r="P6" s="446" t="s">
        <v>761</v>
      </c>
      <c r="Q6" s="462">
        <v>57</v>
      </c>
      <c r="R6" s="1"/>
      <c r="S6" s="1"/>
      <c r="T6" s="1"/>
      <c r="U6" s="1"/>
      <c r="V6" s="1"/>
      <c r="W6" s="1"/>
      <c r="X6" s="1"/>
      <c r="Y6" s="1"/>
      <c r="Z6" s="1"/>
      <c r="AA6" s="1"/>
      <c r="AB6" s="1"/>
      <c r="AC6" s="1"/>
      <c r="AD6" s="1"/>
      <c r="AE6" s="1"/>
      <c r="AF6" s="1"/>
      <c r="AG6" s="1"/>
      <c r="AH6" s="1"/>
      <c r="AI6" s="1"/>
      <c r="AJ6" s="1"/>
      <c r="AK6" s="1"/>
      <c r="AL6" s="1"/>
      <c r="AM6" s="1"/>
    </row>
    <row r="7" spans="1:39">
      <c r="A7" s="1"/>
      <c r="B7" s="455" t="s">
        <v>717</v>
      </c>
      <c r="C7" s="442">
        <v>36</v>
      </c>
      <c r="D7" s="442">
        <v>29</v>
      </c>
      <c r="E7" s="442">
        <v>4</v>
      </c>
      <c r="F7" s="442">
        <v>7</v>
      </c>
      <c r="G7" s="442">
        <v>5</v>
      </c>
      <c r="H7" s="442">
        <v>6</v>
      </c>
      <c r="I7" s="442">
        <v>5</v>
      </c>
      <c r="J7" s="442">
        <v>14</v>
      </c>
      <c r="K7" s="442">
        <v>6</v>
      </c>
      <c r="L7" s="442">
        <v>2</v>
      </c>
      <c r="M7" s="442">
        <v>1</v>
      </c>
      <c r="N7" s="442">
        <v>9</v>
      </c>
      <c r="O7" s="1"/>
      <c r="P7" s="459" t="s">
        <v>717</v>
      </c>
      <c r="Q7" s="463">
        <v>66</v>
      </c>
      <c r="R7" s="1"/>
      <c r="S7" s="1"/>
      <c r="T7" s="1"/>
      <c r="U7" s="1"/>
      <c r="V7" s="1"/>
      <c r="W7" s="1"/>
      <c r="X7" s="1"/>
      <c r="Y7" s="1"/>
      <c r="Z7" s="1"/>
      <c r="AA7" s="1"/>
      <c r="AB7" s="1"/>
      <c r="AC7" s="1"/>
      <c r="AD7" s="1"/>
      <c r="AE7" s="1"/>
      <c r="AF7" s="1"/>
      <c r="AG7" s="1"/>
      <c r="AH7" s="1"/>
      <c r="AI7" s="1"/>
      <c r="AJ7" s="1"/>
      <c r="AK7" s="1"/>
      <c r="AL7" s="1"/>
      <c r="AM7" s="1"/>
    </row>
    <row r="8" spans="1:39">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c r="A10" s="1"/>
      <c r="B10" s="1"/>
      <c r="C10" s="1"/>
      <c r="D10" s="1"/>
      <c r="E10" s="1"/>
      <c r="F10" s="1"/>
      <c r="G10" s="1"/>
      <c r="H10" s="1"/>
      <c r="I10" s="1"/>
      <c r="J10" s="1"/>
      <c r="K10" s="1"/>
      <c r="L10" s="1"/>
      <c r="M10" s="1"/>
      <c r="N10" s="1"/>
      <c r="O10" s="1"/>
      <c r="P10" s="449" t="s">
        <v>771</v>
      </c>
      <c r="Q10" s="450"/>
      <c r="R10" s="453"/>
      <c r="S10" s="453"/>
      <c r="T10" s="450"/>
      <c r="U10" s="450"/>
      <c r="V10" s="450"/>
      <c r="W10" s="450"/>
      <c r="X10" s="450"/>
      <c r="Y10" s="450"/>
      <c r="Z10" s="450"/>
      <c r="AA10" s="451"/>
      <c r="AB10" s="1"/>
      <c r="AC10" s="1"/>
      <c r="AD10" s="1"/>
      <c r="AE10" s="1"/>
      <c r="AF10" s="1"/>
      <c r="AG10" s="1"/>
      <c r="AH10" s="1"/>
      <c r="AI10" s="1"/>
      <c r="AJ10" s="1"/>
      <c r="AK10" s="1"/>
      <c r="AL10" s="1"/>
      <c r="AM10" s="1"/>
    </row>
    <row r="11" spans="1:39">
      <c r="A11" s="1"/>
      <c r="B11" s="1"/>
      <c r="C11" s="1"/>
      <c r="D11" s="1"/>
      <c r="E11" s="1"/>
      <c r="F11" s="1"/>
      <c r="G11" s="1"/>
      <c r="H11" s="1"/>
      <c r="I11" s="1"/>
      <c r="J11" s="1"/>
      <c r="K11" s="1"/>
      <c r="L11" s="1"/>
      <c r="M11" s="1"/>
      <c r="N11" s="1"/>
      <c r="O11" s="1"/>
      <c r="P11" s="207" t="s">
        <v>770</v>
      </c>
      <c r="Q11" s="119"/>
      <c r="R11" s="119"/>
      <c r="S11" s="119"/>
      <c r="T11" s="192"/>
      <c r="U11" s="192"/>
      <c r="V11" s="192"/>
      <c r="W11" s="192"/>
      <c r="X11" s="192"/>
      <c r="Y11" s="192"/>
      <c r="Z11" s="192"/>
      <c r="AA11" s="193"/>
      <c r="AB11" s="1"/>
      <c r="AC11" s="1"/>
      <c r="AD11" s="1"/>
      <c r="AE11" s="1"/>
      <c r="AF11" s="1"/>
      <c r="AG11" s="1"/>
      <c r="AH11" s="1"/>
      <c r="AI11" s="1"/>
      <c r="AJ11" s="1"/>
      <c r="AK11" s="1"/>
      <c r="AL11" s="1"/>
      <c r="AM11" s="1"/>
    </row>
    <row r="12" spans="1:39">
      <c r="A12" s="1"/>
      <c r="B12" s="1"/>
      <c r="C12" s="1"/>
      <c r="D12" s="1"/>
      <c r="E12" s="1"/>
      <c r="F12" s="1"/>
      <c r="G12" s="1"/>
      <c r="H12" s="1"/>
      <c r="I12" s="1"/>
      <c r="J12" s="1"/>
      <c r="K12" s="1"/>
      <c r="L12" s="1"/>
      <c r="M12" s="1"/>
      <c r="N12" s="1"/>
      <c r="O12" s="1"/>
      <c r="P12" s="459" t="s">
        <v>741</v>
      </c>
      <c r="Q12" s="463">
        <v>87</v>
      </c>
      <c r="R12" s="1"/>
      <c r="S12" s="1"/>
      <c r="T12" s="1"/>
      <c r="U12" s="1"/>
      <c r="V12" s="1"/>
      <c r="W12" s="1"/>
      <c r="X12" s="1"/>
      <c r="Y12" s="1"/>
      <c r="Z12" s="1"/>
      <c r="AA12" s="1"/>
      <c r="AB12" s="1"/>
      <c r="AC12" s="1"/>
      <c r="AD12" s="1"/>
      <c r="AE12" s="1"/>
      <c r="AF12" s="1"/>
      <c r="AG12" s="1"/>
      <c r="AH12" s="1"/>
      <c r="AI12" s="1"/>
      <c r="AJ12" s="1"/>
      <c r="AK12" s="1"/>
      <c r="AL12" s="1"/>
      <c r="AM12" s="1"/>
    </row>
    <row r="13" spans="1:39" ht="60">
      <c r="A13" s="1"/>
      <c r="B13" s="1"/>
      <c r="C13" s="1"/>
      <c r="D13" s="1"/>
      <c r="E13" s="1"/>
      <c r="F13" s="1"/>
      <c r="G13" s="1"/>
      <c r="H13" s="1"/>
      <c r="I13" s="1"/>
      <c r="J13" s="1"/>
      <c r="K13" s="1"/>
      <c r="L13" s="1"/>
      <c r="M13" s="1"/>
      <c r="N13" s="1"/>
      <c r="O13" s="1"/>
      <c r="P13" s="446" t="s">
        <v>761</v>
      </c>
      <c r="Q13" s="462">
        <v>80</v>
      </c>
      <c r="R13" s="1"/>
      <c r="S13" s="1"/>
      <c r="T13" s="1"/>
      <c r="U13" s="1"/>
      <c r="V13" s="1"/>
      <c r="W13" s="1"/>
      <c r="X13" s="1"/>
      <c r="Y13" s="1"/>
      <c r="Z13" s="1"/>
      <c r="AA13" s="1"/>
      <c r="AB13" s="1"/>
      <c r="AC13" s="1"/>
      <c r="AD13" s="1"/>
      <c r="AE13" s="1"/>
      <c r="AF13" s="1"/>
      <c r="AG13" s="1"/>
      <c r="AH13" s="1"/>
      <c r="AI13" s="1"/>
      <c r="AJ13" s="1"/>
      <c r="AK13" s="1"/>
      <c r="AL13" s="1"/>
      <c r="AM13" s="1"/>
    </row>
    <row r="14" spans="1:39">
      <c r="A14" s="1"/>
      <c r="B14" s="1"/>
      <c r="C14" s="1"/>
      <c r="D14" s="1"/>
      <c r="E14" s="1"/>
      <c r="F14" s="1"/>
      <c r="G14" s="1"/>
      <c r="H14" s="1"/>
      <c r="I14" s="1"/>
      <c r="J14" s="1"/>
      <c r="K14" s="1"/>
      <c r="L14" s="1"/>
      <c r="M14" s="1"/>
      <c r="N14" s="1"/>
      <c r="O14" s="1"/>
      <c r="P14" s="459" t="s">
        <v>717</v>
      </c>
      <c r="Q14" s="463">
        <v>89</v>
      </c>
      <c r="R14" s="1"/>
      <c r="S14" s="1"/>
      <c r="T14" s="1"/>
      <c r="U14" s="1"/>
      <c r="V14" s="1"/>
      <c r="W14" s="1"/>
      <c r="X14" s="1"/>
      <c r="Y14" s="1"/>
      <c r="Z14" s="1"/>
      <c r="AA14" s="1"/>
      <c r="AB14" s="1"/>
      <c r="AC14" s="1"/>
      <c r="AD14" s="1"/>
      <c r="AE14" s="1"/>
      <c r="AF14" s="1"/>
      <c r="AG14" s="1"/>
      <c r="AH14" s="1"/>
      <c r="AI14" s="1"/>
      <c r="AJ14" s="1"/>
      <c r="AK14" s="1"/>
      <c r="AL14" s="1"/>
      <c r="AM14" s="1"/>
    </row>
    <row r="15" spans="1:3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c r="A26" s="1"/>
      <c r="B26" s="121" t="s">
        <v>672</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c r="A30" s="1"/>
      <c r="B30" s="449" t="s">
        <v>762</v>
      </c>
      <c r="C30" s="450"/>
      <c r="D30" s="453"/>
      <c r="E30" s="453"/>
      <c r="F30" s="450"/>
      <c r="G30" s="450"/>
      <c r="H30" s="451"/>
      <c r="I30" s="1"/>
      <c r="J30" s="1"/>
      <c r="K30" s="449" t="s">
        <v>764</v>
      </c>
      <c r="L30" s="450"/>
      <c r="M30" s="453"/>
      <c r="N30" s="453"/>
      <c r="O30" s="450"/>
      <c r="P30" s="450"/>
      <c r="Q30" s="450"/>
      <c r="R30" s="450"/>
      <c r="S30" s="451"/>
      <c r="T30" s="1"/>
      <c r="U30" s="1"/>
      <c r="V30" s="1"/>
      <c r="W30" s="1"/>
      <c r="X30" s="1"/>
      <c r="Y30" s="1"/>
      <c r="Z30" s="1"/>
      <c r="AA30" s="1"/>
      <c r="AB30" s="1"/>
      <c r="AC30" s="1"/>
      <c r="AD30" s="1"/>
      <c r="AE30" s="1"/>
      <c r="AF30" s="1"/>
      <c r="AG30" s="1"/>
      <c r="AH30" s="1"/>
      <c r="AI30" s="1"/>
      <c r="AJ30" s="1"/>
      <c r="AK30" s="1"/>
      <c r="AL30" s="1"/>
      <c r="AM30" s="1"/>
    </row>
    <row r="31" spans="1:39">
      <c r="A31" s="1"/>
      <c r="B31" s="452" t="s">
        <v>763</v>
      </c>
      <c r="C31" s="119"/>
      <c r="D31" s="119"/>
      <c r="E31" s="119"/>
      <c r="F31" s="192"/>
      <c r="G31" s="192"/>
      <c r="H31" s="193"/>
      <c r="I31" s="1"/>
      <c r="J31" s="1"/>
      <c r="K31" s="452" t="s">
        <v>763</v>
      </c>
      <c r="L31" s="119"/>
      <c r="M31" s="119"/>
      <c r="N31" s="119"/>
      <c r="O31" s="192"/>
      <c r="P31" s="192"/>
      <c r="Q31" s="192"/>
      <c r="R31" s="192"/>
      <c r="S31" s="193"/>
      <c r="T31" s="1"/>
      <c r="U31" s="1"/>
      <c r="V31" s="1"/>
      <c r="W31" s="1"/>
      <c r="X31" s="1"/>
      <c r="Y31" s="1"/>
      <c r="Z31" s="1"/>
      <c r="AA31" s="1"/>
      <c r="AB31" s="1"/>
      <c r="AC31" s="1"/>
      <c r="AD31" s="1"/>
      <c r="AE31" s="1"/>
      <c r="AF31" s="1"/>
      <c r="AG31" s="1"/>
      <c r="AH31" s="1"/>
      <c r="AI31" s="1"/>
      <c r="AJ31" s="1"/>
      <c r="AK31" s="1"/>
      <c r="AL31" s="1"/>
      <c r="AM31" s="1"/>
    </row>
    <row r="32" spans="1:39">
      <c r="A32" s="1"/>
      <c r="B32" s="460" t="s">
        <v>741</v>
      </c>
      <c r="C32" s="460">
        <v>18</v>
      </c>
      <c r="D32" s="1"/>
      <c r="E32" s="1"/>
      <c r="F32" s="1"/>
      <c r="G32" s="1"/>
      <c r="H32" s="1"/>
      <c r="I32" s="1"/>
      <c r="J32" s="1"/>
      <c r="K32" s="461" t="s">
        <v>741</v>
      </c>
      <c r="L32" s="461">
        <v>24</v>
      </c>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1:39">
      <c r="A33" s="1"/>
      <c r="B33" s="455" t="s">
        <v>765</v>
      </c>
      <c r="C33" s="455">
        <v>15</v>
      </c>
      <c r="D33" s="1"/>
      <c r="E33" s="1"/>
      <c r="F33" s="1"/>
      <c r="G33" s="1"/>
      <c r="H33" s="1"/>
      <c r="I33" s="1"/>
      <c r="J33" s="1"/>
      <c r="K33" s="455" t="s">
        <v>765</v>
      </c>
      <c r="L33" s="442">
        <v>20</v>
      </c>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1:39">
      <c r="A34" s="1"/>
      <c r="B34" s="460" t="s">
        <v>718</v>
      </c>
      <c r="C34" s="460">
        <v>36</v>
      </c>
      <c r="D34" s="1"/>
      <c r="E34" s="1"/>
      <c r="F34" s="1"/>
      <c r="G34" s="1"/>
      <c r="H34" s="1"/>
      <c r="I34" s="1"/>
      <c r="J34" s="1"/>
      <c r="K34" s="460" t="s">
        <v>718</v>
      </c>
      <c r="L34" s="460">
        <v>52</v>
      </c>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c r="A35" s="1"/>
      <c r="B35" s="455" t="s">
        <v>766</v>
      </c>
      <c r="C35" s="455">
        <v>20</v>
      </c>
      <c r="D35" s="1"/>
      <c r="E35" s="1"/>
      <c r="F35" s="1"/>
      <c r="G35" s="1"/>
      <c r="H35" s="1"/>
      <c r="I35" s="1"/>
      <c r="J35" s="1"/>
      <c r="K35" s="455" t="s">
        <v>766</v>
      </c>
      <c r="L35" s="442">
        <v>44</v>
      </c>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1:39" ht="30">
      <c r="A36" s="1"/>
      <c r="B36" s="459" t="s">
        <v>767</v>
      </c>
      <c r="C36" s="460">
        <v>24</v>
      </c>
      <c r="D36" s="1"/>
      <c r="E36" s="1"/>
      <c r="F36" s="1"/>
      <c r="G36" s="1"/>
      <c r="H36" s="1"/>
      <c r="I36" s="1"/>
      <c r="J36" s="1"/>
      <c r="K36" s="459" t="s">
        <v>767</v>
      </c>
      <c r="L36" s="460">
        <v>27</v>
      </c>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1:3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1:3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1:3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39">
      <c r="A49" s="1"/>
      <c r="B49" s="1"/>
      <c r="C49" s="1"/>
      <c r="D49" s="1"/>
      <c r="E49" s="1"/>
      <c r="F49" s="1"/>
      <c r="G49" s="1"/>
      <c r="H49" s="1"/>
      <c r="I49" s="1"/>
      <c r="J49" s="1"/>
      <c r="K49" s="1"/>
      <c r="L49" s="1"/>
      <c r="M49" s="1"/>
      <c r="N49" s="1"/>
      <c r="O49" s="1"/>
      <c r="P49" s="1"/>
      <c r="Q49" s="1"/>
      <c r="R49" s="1"/>
      <c r="S49" s="1"/>
      <c r="T49" s="1"/>
      <c r="U49" s="1"/>
      <c r="V49" s="1"/>
      <c r="W49" s="1"/>
      <c r="X49" s="1"/>
      <c r="Y49" s="1"/>
      <c r="Z49" s="1"/>
      <c r="AI49" s="1"/>
      <c r="AJ49" s="1"/>
      <c r="AK49" s="1"/>
      <c r="AL49" s="1"/>
      <c r="AM49" s="1"/>
    </row>
  </sheetData>
  <hyperlinks>
    <hyperlink ref="M1" location="innehåll!A1" display="Tillbaka till innehållsförteckning"/>
    <hyperlink ref="Y1" location="innehåll!A1" display="Tillbaka till innehållsförteckning"/>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9"/>
  <sheetViews>
    <sheetView zoomScaleNormal="100" workbookViewId="0">
      <selection activeCell="L1" sqref="L1"/>
    </sheetView>
  </sheetViews>
  <sheetFormatPr defaultRowHeight="15"/>
  <cols>
    <col min="1" max="1" width="4.140625" customWidth="1"/>
    <col min="2" max="2" width="20.28515625" customWidth="1"/>
    <col min="3" max="3" width="18.85546875" customWidth="1"/>
    <col min="4" max="4" width="13.28515625" customWidth="1"/>
    <col min="13" max="13" width="11.42578125" customWidth="1"/>
    <col min="14" max="14" width="18.5703125" customWidth="1"/>
    <col min="15" max="15" width="11.42578125" customWidth="1"/>
  </cols>
  <sheetData>
    <row r="1" spans="1:27">
      <c r="A1" s="1"/>
      <c r="B1" s="1"/>
      <c r="C1" s="1"/>
      <c r="D1" s="1"/>
      <c r="E1" s="1"/>
      <c r="F1" s="1"/>
      <c r="G1" s="1"/>
      <c r="H1" s="1"/>
      <c r="I1" s="1"/>
      <c r="J1" s="1"/>
      <c r="K1" s="1"/>
      <c r="L1" s="70" t="s">
        <v>173</v>
      </c>
      <c r="M1" s="11"/>
      <c r="N1" s="1"/>
      <c r="O1" s="1"/>
      <c r="P1" s="1"/>
      <c r="Q1" s="1"/>
      <c r="R1" s="1"/>
      <c r="S1" s="1"/>
      <c r="T1" s="1"/>
      <c r="U1" s="1"/>
      <c r="V1" s="1"/>
      <c r="W1" s="1"/>
      <c r="X1" s="1"/>
      <c r="Y1" s="1"/>
      <c r="Z1" s="1"/>
      <c r="AA1" s="1"/>
    </row>
    <row r="2" spans="1:27">
      <c r="A2" s="1"/>
      <c r="B2" s="1"/>
      <c r="C2" s="1"/>
      <c r="D2" s="1"/>
      <c r="E2" s="1"/>
      <c r="F2" s="1"/>
      <c r="G2" s="1"/>
      <c r="H2" s="1"/>
      <c r="I2" s="1"/>
      <c r="J2" s="1"/>
      <c r="K2" s="1"/>
      <c r="L2" s="1"/>
      <c r="M2" s="1"/>
      <c r="N2" s="1"/>
      <c r="O2" s="1"/>
      <c r="P2" s="1"/>
      <c r="Q2" s="1"/>
      <c r="R2" s="1"/>
      <c r="S2" s="1"/>
      <c r="T2" s="1"/>
      <c r="U2" s="1"/>
      <c r="V2" s="1"/>
      <c r="W2" s="1"/>
      <c r="X2" s="1"/>
      <c r="Y2" s="1"/>
      <c r="Z2" s="1"/>
      <c r="AA2" s="1"/>
    </row>
    <row r="3" spans="1:27">
      <c r="A3" s="1"/>
      <c r="B3" s="657" t="s">
        <v>1358</v>
      </c>
      <c r="C3" s="623"/>
      <c r="D3" s="623"/>
      <c r="E3" s="652"/>
      <c r="F3" s="652"/>
      <c r="G3" s="652"/>
      <c r="H3" s="652"/>
      <c r="I3" s="652"/>
      <c r="J3" s="652"/>
      <c r="K3" s="652"/>
      <c r="L3" s="652"/>
      <c r="M3" s="652"/>
      <c r="N3" s="658"/>
      <c r="O3" s="1"/>
      <c r="P3" s="1"/>
      <c r="Q3" s="1"/>
      <c r="R3" s="1"/>
      <c r="S3" s="1"/>
      <c r="T3" s="1"/>
      <c r="U3" s="1"/>
      <c r="V3" s="1"/>
      <c r="W3" s="1"/>
      <c r="X3" s="1"/>
      <c r="Y3" s="1"/>
      <c r="Z3" s="1"/>
      <c r="AA3" s="1"/>
    </row>
    <row r="4" spans="1:27">
      <c r="A4" s="1"/>
      <c r="B4" s="782" t="s">
        <v>448</v>
      </c>
      <c r="C4" s="626"/>
      <c r="D4" s="661"/>
      <c r="E4" s="661"/>
      <c r="F4" s="661"/>
      <c r="G4" s="661"/>
      <c r="H4" s="661"/>
      <c r="I4" s="661"/>
      <c r="J4" s="661"/>
      <c r="K4" s="661"/>
      <c r="L4" s="661"/>
      <c r="M4" s="661"/>
      <c r="N4" s="662"/>
      <c r="O4" s="1"/>
      <c r="P4" s="1"/>
      <c r="Q4" s="1"/>
      <c r="R4" s="1"/>
      <c r="S4" s="1"/>
      <c r="T4" s="1"/>
      <c r="U4" s="1"/>
      <c r="V4" s="1"/>
      <c r="W4" s="1"/>
      <c r="X4" s="1"/>
      <c r="Y4" s="1"/>
      <c r="Z4" s="1"/>
      <c r="AA4" s="1"/>
    </row>
    <row r="5" spans="1:27">
      <c r="A5" s="1"/>
      <c r="B5" s="10"/>
      <c r="C5" s="10"/>
      <c r="D5" s="11"/>
      <c r="E5" s="1"/>
      <c r="F5" s="1"/>
      <c r="G5" s="1"/>
      <c r="H5" s="1"/>
      <c r="I5" s="1"/>
      <c r="J5" s="1"/>
      <c r="K5" s="1"/>
      <c r="L5" s="1"/>
      <c r="M5" s="1"/>
      <c r="N5" s="1"/>
      <c r="O5" s="1"/>
      <c r="P5" s="1"/>
      <c r="Q5" s="1"/>
      <c r="R5" s="1"/>
      <c r="S5" s="1"/>
      <c r="T5" s="1"/>
      <c r="U5" s="1"/>
      <c r="V5" s="1"/>
      <c r="W5" s="1"/>
      <c r="X5" s="1"/>
      <c r="Y5" s="1"/>
      <c r="Z5" s="1"/>
      <c r="AA5" s="1"/>
    </row>
    <row r="6" spans="1:27" ht="26.25">
      <c r="A6" s="1"/>
      <c r="B6" s="142"/>
      <c r="C6" s="143" t="s">
        <v>442</v>
      </c>
      <c r="D6" s="1"/>
      <c r="E6" s="742" t="s">
        <v>1151</v>
      </c>
      <c r="F6" s="789"/>
      <c r="G6" s="789"/>
      <c r="H6" s="789"/>
      <c r="I6" s="789"/>
      <c r="J6" s="789"/>
      <c r="K6" s="789"/>
      <c r="L6" s="374"/>
      <c r="M6" s="374"/>
      <c r="N6" s="374"/>
      <c r="O6" s="44"/>
      <c r="P6" s="1"/>
      <c r="Q6" s="1"/>
      <c r="R6" s="1"/>
      <c r="S6" s="1"/>
      <c r="T6" s="1"/>
      <c r="U6" s="1"/>
      <c r="V6" s="1"/>
      <c r="W6" s="1"/>
      <c r="X6" s="1"/>
      <c r="Y6" s="1"/>
      <c r="Z6" s="1"/>
      <c r="AA6" s="1"/>
    </row>
    <row r="7" spans="1:27">
      <c r="A7" s="1"/>
      <c r="B7" s="161" t="s">
        <v>350</v>
      </c>
      <c r="C7" s="181">
        <v>22</v>
      </c>
      <c r="D7" s="11"/>
      <c r="E7" s="789" t="s">
        <v>1360</v>
      </c>
      <c r="F7" s="789"/>
      <c r="G7" s="789"/>
      <c r="H7" s="789"/>
      <c r="I7" s="789"/>
      <c r="J7" s="789"/>
      <c r="K7" s="789"/>
      <c r="L7" s="374"/>
      <c r="M7" s="374"/>
      <c r="N7" s="374"/>
      <c r="O7" s="44"/>
      <c r="P7" s="1"/>
      <c r="Q7" s="1"/>
      <c r="R7" s="1"/>
      <c r="S7" s="1"/>
      <c r="T7" s="1"/>
      <c r="U7" s="1"/>
      <c r="V7" s="1"/>
      <c r="W7" s="1"/>
      <c r="X7" s="1"/>
      <c r="Y7" s="1"/>
      <c r="Z7" s="1"/>
      <c r="AA7" s="1"/>
    </row>
    <row r="8" spans="1:27">
      <c r="A8" s="1"/>
      <c r="B8" s="142" t="s">
        <v>8</v>
      </c>
      <c r="C8" s="143">
        <v>22</v>
      </c>
      <c r="D8" s="11"/>
      <c r="E8" s="789" t="s">
        <v>1359</v>
      </c>
      <c r="F8" s="789"/>
      <c r="G8" s="789"/>
      <c r="H8" s="789"/>
      <c r="I8" s="789"/>
      <c r="J8" s="789"/>
      <c r="K8" s="789"/>
      <c r="L8" s="374"/>
      <c r="M8" s="374"/>
      <c r="N8" s="374"/>
      <c r="O8" s="44"/>
      <c r="P8" s="1"/>
      <c r="Q8" s="1"/>
      <c r="R8" s="1"/>
      <c r="S8" s="1"/>
      <c r="T8" s="1"/>
      <c r="U8" s="1"/>
      <c r="V8" s="1"/>
      <c r="W8" s="1"/>
      <c r="X8" s="1"/>
      <c r="Y8" s="1"/>
      <c r="Z8" s="1"/>
      <c r="AA8" s="1"/>
    </row>
    <row r="9" spans="1:27">
      <c r="A9" s="1"/>
      <c r="B9" s="161" t="s">
        <v>10</v>
      </c>
      <c r="C9" s="181">
        <v>21</v>
      </c>
      <c r="D9" s="11"/>
      <c r="E9" s="374"/>
      <c r="F9" s="374"/>
      <c r="G9" s="374"/>
      <c r="H9" s="374"/>
      <c r="I9" s="374"/>
      <c r="J9" s="374"/>
      <c r="K9" s="374"/>
      <c r="L9" s="374"/>
      <c r="M9" s="374"/>
      <c r="N9" s="374"/>
      <c r="O9" s="44"/>
      <c r="P9" s="1"/>
      <c r="Q9" s="1"/>
      <c r="R9" s="1"/>
      <c r="S9" s="1"/>
      <c r="T9" s="1"/>
      <c r="U9" s="1"/>
      <c r="V9" s="1"/>
      <c r="W9" s="1"/>
      <c r="X9" s="1"/>
      <c r="Y9" s="1"/>
      <c r="Z9" s="1"/>
      <c r="AA9" s="1"/>
    </row>
    <row r="10" spans="1:27">
      <c r="A10" s="1"/>
      <c r="B10" s="1"/>
      <c r="C10" s="1"/>
      <c r="D10" s="1"/>
      <c r="E10" s="374"/>
      <c r="F10" s="374"/>
      <c r="G10" s="374"/>
      <c r="H10" s="374"/>
      <c r="I10" s="374"/>
      <c r="J10" s="374"/>
      <c r="K10" s="374"/>
      <c r="L10" s="374"/>
      <c r="M10" s="374"/>
      <c r="N10" s="374"/>
      <c r="O10" s="44"/>
      <c r="P10" s="1"/>
      <c r="Q10" s="1"/>
      <c r="R10" s="1"/>
      <c r="S10" s="1"/>
      <c r="T10" s="1"/>
      <c r="U10" s="1"/>
      <c r="V10" s="1"/>
      <c r="W10" s="1"/>
      <c r="X10" s="1"/>
      <c r="Y10" s="1"/>
      <c r="Z10" s="1"/>
      <c r="AA10" s="1"/>
    </row>
    <row r="11" spans="1:27">
      <c r="A11" s="1"/>
      <c r="B11" s="121" t="s">
        <v>1175</v>
      </c>
      <c r="C11" s="1"/>
      <c r="D11" s="1"/>
      <c r="E11" s="374" t="s">
        <v>1159</v>
      </c>
      <c r="F11" s="374"/>
      <c r="G11" s="374"/>
      <c r="H11" s="374"/>
      <c r="I11" s="374"/>
      <c r="J11" s="374"/>
      <c r="K11" s="374"/>
      <c r="L11" s="374"/>
      <c r="M11" s="374"/>
      <c r="N11" s="374"/>
      <c r="O11" s="44"/>
      <c r="P11" s="1"/>
      <c r="Q11" s="1"/>
      <c r="R11" s="1"/>
      <c r="S11" s="1"/>
      <c r="T11" s="1"/>
      <c r="U11" s="1"/>
      <c r="V11" s="1"/>
      <c r="W11" s="1"/>
      <c r="X11" s="1"/>
      <c r="Y11" s="1"/>
      <c r="Z11" s="1"/>
      <c r="AA11" s="1"/>
    </row>
    <row r="12" spans="1:27">
      <c r="A12" s="1"/>
      <c r="B12" s="1"/>
      <c r="C12" s="1"/>
      <c r="D12" s="1"/>
      <c r="E12" s="374" t="s">
        <v>1166</v>
      </c>
      <c r="F12" s="374"/>
      <c r="G12" s="374"/>
      <c r="H12" s="374"/>
      <c r="I12" s="374"/>
      <c r="J12" s="374"/>
      <c r="K12" s="374"/>
      <c r="L12" s="374"/>
      <c r="M12" s="374"/>
      <c r="N12" s="374"/>
      <c r="O12" s="44"/>
      <c r="Q12" s="1"/>
      <c r="R12" s="1"/>
      <c r="S12" s="1"/>
      <c r="T12" s="1"/>
      <c r="U12" s="1"/>
      <c r="V12" s="1"/>
      <c r="W12" s="1"/>
      <c r="X12" s="1"/>
      <c r="Y12" s="1"/>
      <c r="Z12" s="1"/>
      <c r="AA12" s="1"/>
    </row>
    <row r="13" spans="1:27">
      <c r="A13" s="1"/>
      <c r="B13" s="1"/>
      <c r="C13" s="1"/>
      <c r="D13" s="11"/>
      <c r="E13" s="374"/>
      <c r="F13" s="374"/>
      <c r="G13" s="374"/>
      <c r="H13" s="374"/>
      <c r="I13" s="374"/>
      <c r="J13" s="374"/>
      <c r="K13" s="374"/>
      <c r="L13" s="374"/>
      <c r="M13" s="374"/>
      <c r="N13" s="374"/>
      <c r="O13" s="44"/>
      <c r="P13" s="1"/>
      <c r="Q13" s="1"/>
      <c r="R13" s="1"/>
      <c r="S13" s="1"/>
      <c r="T13" s="1"/>
      <c r="U13" s="1"/>
      <c r="V13" s="1"/>
      <c r="W13" s="1"/>
      <c r="X13" s="1"/>
      <c r="Y13" s="1"/>
      <c r="Z13" s="1"/>
      <c r="AA13" s="1"/>
    </row>
    <row r="14" spans="1:27">
      <c r="A14" s="1"/>
      <c r="B14" s="1"/>
      <c r="C14" s="1"/>
      <c r="D14" s="11"/>
      <c r="E14" s="44"/>
      <c r="F14" s="44"/>
      <c r="G14" s="44"/>
      <c r="H14" s="44"/>
      <c r="I14" s="44"/>
      <c r="J14" s="44"/>
      <c r="K14" s="44"/>
      <c r="L14" s="44"/>
      <c r="M14" s="44"/>
      <c r="N14" s="44"/>
      <c r="O14" s="44"/>
      <c r="P14" s="1"/>
      <c r="Q14" s="1"/>
      <c r="R14" s="1"/>
      <c r="S14" s="1"/>
      <c r="T14" s="1"/>
      <c r="U14" s="1"/>
      <c r="V14" s="1"/>
      <c r="W14" s="1"/>
      <c r="X14" s="1"/>
      <c r="Y14" s="1"/>
      <c r="Z14" s="1"/>
      <c r="AA14" s="1"/>
    </row>
    <row r="15" spans="1:27">
      <c r="A15" s="1"/>
      <c r="B15" s="1"/>
      <c r="C15" s="1"/>
      <c r="D15" s="11"/>
      <c r="E15" s="44"/>
      <c r="F15" s="44"/>
      <c r="G15" s="44"/>
      <c r="H15" s="44"/>
      <c r="I15" s="44"/>
      <c r="J15" s="44"/>
      <c r="K15" s="44"/>
      <c r="L15" s="44"/>
      <c r="M15" s="44"/>
      <c r="N15" s="44"/>
      <c r="O15" s="44"/>
      <c r="P15" s="1"/>
      <c r="Q15" s="1"/>
      <c r="R15" s="1"/>
      <c r="S15" s="1"/>
      <c r="T15" s="1"/>
      <c r="U15" s="1"/>
      <c r="V15" s="1"/>
      <c r="W15" s="1"/>
      <c r="X15" s="1"/>
      <c r="Y15" s="1"/>
      <c r="Z15" s="1"/>
      <c r="AA15" s="1"/>
    </row>
    <row r="16" spans="1:27">
      <c r="A16" s="1"/>
      <c r="B16" s="1"/>
      <c r="C16" s="1"/>
      <c r="D16" s="1"/>
      <c r="E16" s="1"/>
      <c r="F16" s="1"/>
      <c r="G16" s="1"/>
      <c r="H16" s="1"/>
      <c r="I16" s="1"/>
      <c r="J16" s="1"/>
      <c r="K16" s="1"/>
      <c r="L16" s="1"/>
      <c r="M16" s="1"/>
      <c r="N16" s="1"/>
      <c r="O16" s="1"/>
      <c r="P16" s="1"/>
      <c r="Q16" s="1"/>
      <c r="R16" s="1"/>
      <c r="S16" s="1"/>
      <c r="T16" s="1"/>
      <c r="U16" s="1"/>
      <c r="V16" s="1"/>
      <c r="W16" s="1"/>
      <c r="Y16" s="1"/>
      <c r="Z16" s="1"/>
      <c r="AA16" s="1"/>
    </row>
    <row r="17" spans="1:27" s="69" customFormat="1" ht="15.75">
      <c r="A17" s="44"/>
      <c r="B17" s="197" t="s">
        <v>1361</v>
      </c>
      <c r="C17" s="197"/>
      <c r="D17" s="197"/>
      <c r="E17" s="197"/>
      <c r="F17" s="44"/>
      <c r="G17" s="44"/>
      <c r="H17" s="44"/>
      <c r="I17" s="44"/>
      <c r="J17" s="44"/>
      <c r="K17" s="44"/>
      <c r="L17" s="44"/>
      <c r="M17" s="44"/>
      <c r="N17" s="44"/>
      <c r="O17" s="44"/>
      <c r="P17" s="44"/>
      <c r="Q17" s="44"/>
      <c r="R17" s="44"/>
      <c r="S17" s="44"/>
      <c r="T17" s="44"/>
      <c r="U17" s="44"/>
      <c r="V17" s="44"/>
      <c r="W17" s="44"/>
      <c r="X17" s="44"/>
      <c r="Y17" s="44"/>
      <c r="Z17" s="44"/>
      <c r="AA17" s="44"/>
    </row>
    <row r="18" spans="1:27" s="69" customFormat="1" ht="15.75">
      <c r="A18" s="44"/>
      <c r="B18" s="197" t="s">
        <v>443</v>
      </c>
      <c r="C18" s="197"/>
      <c r="D18" s="197"/>
      <c r="E18" s="197"/>
      <c r="F18" s="44"/>
      <c r="G18" s="44"/>
      <c r="H18" s="44"/>
      <c r="I18" s="44"/>
      <c r="J18" s="44"/>
      <c r="K18" s="44"/>
      <c r="L18" s="44"/>
      <c r="M18" s="44"/>
      <c r="N18" s="44"/>
      <c r="O18" s="44"/>
      <c r="P18" s="44"/>
      <c r="Q18" s="44"/>
      <c r="R18" s="44"/>
      <c r="S18" s="44"/>
      <c r="T18" s="44"/>
      <c r="U18" s="44"/>
      <c r="V18" s="44"/>
      <c r="W18" s="44"/>
      <c r="X18" s="44"/>
      <c r="Y18" s="44"/>
      <c r="Z18" s="44"/>
      <c r="AA18" s="44"/>
    </row>
    <row r="19" spans="1:27">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c r="B48" s="1"/>
      <c r="C48" s="1"/>
      <c r="D48" s="1"/>
      <c r="E48" s="1"/>
      <c r="F48" s="1"/>
      <c r="G48" s="1"/>
      <c r="H48" s="1"/>
      <c r="I48" s="1"/>
      <c r="J48" s="1"/>
      <c r="K48" s="1"/>
      <c r="L48" s="1"/>
      <c r="M48" s="1"/>
      <c r="N48" s="1"/>
      <c r="O48" s="1"/>
      <c r="P48" s="1"/>
      <c r="Q48" s="1"/>
      <c r="R48" s="1"/>
      <c r="S48" s="1"/>
      <c r="T48" s="1"/>
      <c r="U48" s="1"/>
      <c r="V48" s="1"/>
      <c r="W48" s="1"/>
      <c r="X48" s="1"/>
      <c r="Y48" s="1"/>
      <c r="Z48" s="1"/>
      <c r="AA48" s="1"/>
    </row>
    <row r="49" spans="2:27">
      <c r="B49" s="1"/>
      <c r="C49" s="1"/>
      <c r="D49" s="1"/>
      <c r="E49" s="1"/>
      <c r="F49" s="1"/>
      <c r="G49" s="1"/>
      <c r="H49" s="1"/>
      <c r="I49" s="1"/>
      <c r="J49" s="1"/>
      <c r="K49" s="1"/>
      <c r="L49" s="1"/>
      <c r="M49" s="1"/>
      <c r="N49" s="1"/>
      <c r="O49" s="1"/>
      <c r="P49" s="1"/>
      <c r="Q49" s="1"/>
      <c r="R49" s="1"/>
      <c r="S49" s="1"/>
      <c r="T49" s="1"/>
      <c r="U49" s="1"/>
      <c r="V49" s="1"/>
      <c r="W49" s="1"/>
      <c r="X49" s="1"/>
      <c r="Y49" s="1"/>
      <c r="Z49" s="1"/>
      <c r="AA49" s="1"/>
    </row>
    <row r="50" spans="2:27">
      <c r="B50" s="1"/>
      <c r="C50" s="1"/>
      <c r="D50" s="1"/>
      <c r="E50" s="1"/>
      <c r="F50" s="1"/>
      <c r="G50" s="1"/>
      <c r="H50" s="1"/>
      <c r="I50" s="1"/>
      <c r="J50" s="1"/>
      <c r="K50" s="1"/>
      <c r="L50" s="1"/>
      <c r="M50" s="1"/>
      <c r="N50" s="1"/>
      <c r="O50" s="1"/>
      <c r="P50" s="1"/>
      <c r="Q50" s="1"/>
      <c r="R50" s="1"/>
      <c r="S50" s="1"/>
      <c r="T50" s="1"/>
      <c r="U50" s="1"/>
      <c r="V50" s="1"/>
      <c r="W50" s="1"/>
      <c r="X50" s="1"/>
      <c r="Y50" s="1"/>
      <c r="Z50" s="1"/>
      <c r="AA50" s="1"/>
    </row>
    <row r="51" spans="2:27">
      <c r="B51" s="1"/>
      <c r="C51" s="1"/>
      <c r="D51" s="1"/>
      <c r="E51" s="1"/>
      <c r="F51" s="1"/>
      <c r="G51" s="1"/>
      <c r="H51" s="1"/>
      <c r="I51" s="1"/>
      <c r="J51" s="1"/>
      <c r="K51" s="1"/>
      <c r="L51" s="1"/>
      <c r="M51" s="1"/>
      <c r="N51" s="1"/>
      <c r="O51" s="1"/>
      <c r="P51" s="1"/>
      <c r="Q51" s="1"/>
      <c r="R51" s="1"/>
      <c r="S51" s="1"/>
      <c r="T51" s="1"/>
      <c r="U51" s="1"/>
      <c r="V51" s="1"/>
      <c r="W51" s="1"/>
      <c r="X51" s="1"/>
      <c r="Y51" s="1"/>
      <c r="Z51" s="1"/>
      <c r="AA51" s="1"/>
    </row>
    <row r="52" spans="2:27">
      <c r="B52" s="1"/>
      <c r="C52" s="1"/>
      <c r="D52" s="1"/>
      <c r="E52" s="1"/>
      <c r="F52" s="1"/>
      <c r="G52" s="1"/>
      <c r="H52" s="1"/>
      <c r="I52" s="1"/>
      <c r="J52" s="1"/>
      <c r="K52" s="1"/>
      <c r="L52" s="1"/>
      <c r="M52" s="1"/>
      <c r="N52" s="1"/>
      <c r="O52" s="1"/>
      <c r="P52" s="1"/>
      <c r="Q52" s="1"/>
      <c r="R52" s="1"/>
      <c r="S52" s="1"/>
      <c r="T52" s="1"/>
      <c r="U52" s="1"/>
      <c r="V52" s="1"/>
      <c r="W52" s="1"/>
      <c r="X52" s="1"/>
      <c r="Y52" s="1"/>
      <c r="Z52" s="1"/>
      <c r="AA52" s="1"/>
    </row>
    <row r="53" spans="2:27">
      <c r="B53" s="1"/>
      <c r="C53" s="1"/>
      <c r="D53" s="1"/>
      <c r="E53" s="1"/>
      <c r="F53" s="1"/>
      <c r="G53" s="1"/>
      <c r="H53" s="1"/>
      <c r="I53" s="1"/>
      <c r="J53" s="1"/>
      <c r="K53" s="1"/>
      <c r="L53" s="1"/>
      <c r="M53" s="1"/>
      <c r="N53" s="1"/>
      <c r="O53" s="1"/>
      <c r="P53" s="1"/>
      <c r="Q53" s="1"/>
      <c r="R53" s="1"/>
      <c r="S53" s="1"/>
      <c r="T53" s="1"/>
      <c r="U53" s="1"/>
      <c r="V53" s="1"/>
      <c r="W53" s="1"/>
      <c r="X53" s="1"/>
      <c r="Y53" s="1"/>
      <c r="Z53" s="1"/>
      <c r="AA53" s="1"/>
    </row>
    <row r="54" spans="2:27">
      <c r="B54" s="1"/>
      <c r="C54" s="1"/>
      <c r="D54" s="1"/>
      <c r="E54" s="1"/>
      <c r="F54" s="1"/>
      <c r="G54" s="1"/>
      <c r="H54" s="1"/>
      <c r="I54" s="1"/>
      <c r="J54" s="1"/>
      <c r="K54" s="1"/>
      <c r="L54" s="1"/>
      <c r="M54" s="1"/>
      <c r="N54" s="1"/>
      <c r="O54" s="1"/>
      <c r="P54" s="1"/>
      <c r="Q54" s="1"/>
      <c r="R54" s="1"/>
      <c r="S54" s="1"/>
      <c r="T54" s="1"/>
      <c r="U54" s="1"/>
      <c r="V54" s="1"/>
      <c r="W54" s="1"/>
      <c r="X54" s="1"/>
      <c r="Y54" s="1"/>
      <c r="Z54" s="1"/>
      <c r="AA54" s="1"/>
    </row>
    <row r="55" spans="2:27">
      <c r="B55" s="1"/>
      <c r="C55" s="1"/>
      <c r="D55" s="1"/>
      <c r="E55" s="1"/>
      <c r="F55" s="1"/>
      <c r="G55" s="1"/>
      <c r="H55" s="1"/>
      <c r="I55" s="1"/>
      <c r="J55" s="1"/>
      <c r="K55" s="1"/>
      <c r="L55" s="1"/>
      <c r="M55" s="1"/>
      <c r="N55" s="1"/>
      <c r="O55" s="1"/>
      <c r="P55" s="1"/>
      <c r="Q55" s="1"/>
      <c r="R55" s="1"/>
      <c r="S55" s="1"/>
      <c r="T55" s="1"/>
      <c r="U55" s="1"/>
      <c r="V55" s="1"/>
      <c r="W55" s="1"/>
      <c r="X55" s="1"/>
      <c r="Y55" s="1"/>
      <c r="Z55" s="1"/>
      <c r="AA55" s="1"/>
    </row>
    <row r="56" spans="2:27">
      <c r="B56" s="1"/>
      <c r="C56" s="1"/>
      <c r="D56" s="1"/>
      <c r="E56" s="1"/>
      <c r="F56" s="1"/>
      <c r="G56" s="1"/>
      <c r="H56" s="1"/>
      <c r="I56" s="1"/>
      <c r="J56" s="1"/>
      <c r="K56" s="1"/>
      <c r="L56" s="1"/>
      <c r="M56" s="1"/>
      <c r="N56" s="1"/>
      <c r="O56" s="1"/>
      <c r="P56" s="1"/>
      <c r="Q56" s="1"/>
      <c r="R56" s="1"/>
      <c r="S56" s="1"/>
      <c r="T56" s="1"/>
      <c r="U56" s="1"/>
      <c r="V56" s="1"/>
      <c r="W56" s="1"/>
      <c r="X56" s="1"/>
      <c r="Y56" s="1"/>
      <c r="Z56" s="1"/>
      <c r="AA56" s="1"/>
    </row>
    <row r="57" spans="2:27">
      <c r="B57" s="1"/>
      <c r="C57" s="1"/>
      <c r="D57" s="1"/>
      <c r="E57" s="1"/>
      <c r="F57" s="1"/>
      <c r="G57" s="1"/>
      <c r="H57" s="1"/>
      <c r="I57" s="1"/>
      <c r="J57" s="1"/>
      <c r="K57" s="1"/>
      <c r="L57" s="1"/>
      <c r="M57" s="1"/>
      <c r="N57" s="1"/>
      <c r="O57" s="1"/>
      <c r="P57" s="1"/>
      <c r="Q57" s="1"/>
      <c r="R57" s="1"/>
      <c r="S57" s="1"/>
      <c r="T57" s="1"/>
      <c r="U57" s="1"/>
      <c r="V57" s="1"/>
      <c r="W57" s="1"/>
      <c r="X57" s="1"/>
      <c r="Y57" s="1"/>
      <c r="Z57" s="1"/>
      <c r="AA57" s="1"/>
    </row>
    <row r="58" spans="2:27">
      <c r="B58" s="1"/>
      <c r="C58" s="1"/>
      <c r="D58" s="1"/>
      <c r="E58" s="1"/>
      <c r="F58" s="1"/>
      <c r="G58" s="1"/>
      <c r="H58" s="1"/>
      <c r="I58" s="1"/>
      <c r="J58" s="1"/>
      <c r="K58" s="1"/>
      <c r="L58" s="1"/>
      <c r="M58" s="1"/>
      <c r="N58" s="1"/>
      <c r="O58" s="1"/>
      <c r="P58" s="1"/>
      <c r="Q58" s="1"/>
      <c r="R58" s="1"/>
      <c r="S58" s="1"/>
      <c r="T58" s="1"/>
      <c r="U58" s="1"/>
      <c r="V58" s="1"/>
      <c r="W58" s="1"/>
      <c r="X58" s="1"/>
      <c r="Y58" s="1"/>
      <c r="Z58" s="1"/>
      <c r="AA58" s="1"/>
    </row>
    <row r="59" spans="2:27">
      <c r="B59" s="1"/>
      <c r="C59" s="1"/>
      <c r="D59" s="1"/>
      <c r="E59" s="1"/>
      <c r="F59" s="1"/>
      <c r="G59" s="1"/>
      <c r="H59" s="1"/>
      <c r="I59" s="1"/>
      <c r="J59" s="1"/>
      <c r="K59" s="1"/>
      <c r="L59" s="1"/>
      <c r="M59" s="1"/>
      <c r="N59" s="1"/>
      <c r="O59" s="1"/>
      <c r="P59" s="1"/>
      <c r="Q59" s="1"/>
      <c r="R59" s="1"/>
      <c r="S59" s="1"/>
      <c r="T59" s="1"/>
      <c r="U59" s="1"/>
      <c r="V59" s="1"/>
      <c r="W59" s="1"/>
      <c r="X59" s="1"/>
      <c r="Y59" s="1"/>
      <c r="Z59" s="1"/>
      <c r="AA59" s="1"/>
    </row>
    <row r="60" spans="2:27">
      <c r="B60" s="1"/>
      <c r="C60" s="1"/>
      <c r="D60" s="1"/>
      <c r="E60" s="1"/>
      <c r="F60" s="1"/>
      <c r="G60" s="1"/>
      <c r="H60" s="1"/>
      <c r="I60" s="1"/>
      <c r="J60" s="1"/>
      <c r="K60" s="1"/>
      <c r="L60" s="1"/>
      <c r="M60" s="1"/>
      <c r="N60" s="1"/>
      <c r="O60" s="1"/>
      <c r="P60" s="1"/>
      <c r="Q60" s="1"/>
      <c r="R60" s="1"/>
      <c r="S60" s="1"/>
      <c r="T60" s="1"/>
      <c r="U60" s="1"/>
      <c r="V60" s="1"/>
      <c r="W60" s="1"/>
      <c r="X60" s="1"/>
      <c r="Y60" s="1"/>
      <c r="Z60" s="1"/>
      <c r="AA60" s="1"/>
    </row>
    <row r="61" spans="2:27">
      <c r="B61" s="1"/>
      <c r="C61" s="1"/>
      <c r="D61" s="1"/>
      <c r="E61" s="1"/>
      <c r="F61" s="1"/>
      <c r="G61" s="1"/>
      <c r="H61" s="1"/>
      <c r="I61" s="1"/>
      <c r="J61" s="1"/>
      <c r="K61" s="1"/>
      <c r="L61" s="1"/>
      <c r="M61" s="1"/>
      <c r="N61" s="1"/>
      <c r="O61" s="1"/>
      <c r="P61" s="1"/>
      <c r="Q61" s="1"/>
      <c r="R61" s="1"/>
      <c r="S61" s="1"/>
      <c r="T61" s="1"/>
      <c r="U61" s="1"/>
      <c r="V61" s="1"/>
      <c r="W61" s="1"/>
      <c r="X61" s="1"/>
      <c r="Y61" s="1"/>
      <c r="Z61" s="1"/>
      <c r="AA61" s="1"/>
    </row>
    <row r="62" spans="2:27">
      <c r="B62" s="1"/>
      <c r="C62" s="1"/>
      <c r="D62" s="1"/>
      <c r="E62" s="1"/>
      <c r="F62" s="1"/>
      <c r="G62" s="1"/>
      <c r="H62" s="1"/>
      <c r="I62" s="1"/>
      <c r="J62" s="1"/>
      <c r="K62" s="1"/>
      <c r="L62" s="1"/>
      <c r="M62" s="1"/>
      <c r="N62" s="1"/>
      <c r="O62" s="1"/>
      <c r="P62" s="1"/>
      <c r="Q62" s="1"/>
      <c r="R62" s="1"/>
      <c r="S62" s="1"/>
      <c r="T62" s="1"/>
      <c r="U62" s="1"/>
      <c r="V62" s="1"/>
      <c r="W62" s="1"/>
      <c r="X62" s="1"/>
      <c r="Y62" s="1"/>
      <c r="Z62" s="1"/>
      <c r="AA62" s="1"/>
    </row>
    <row r="63" spans="2:27">
      <c r="B63" s="1"/>
      <c r="C63" s="1"/>
      <c r="D63" s="1"/>
      <c r="E63" s="1"/>
      <c r="F63" s="1"/>
      <c r="G63" s="1"/>
      <c r="H63" s="1"/>
      <c r="I63" s="1"/>
      <c r="J63" s="1"/>
      <c r="K63" s="1"/>
      <c r="L63" s="1"/>
      <c r="M63" s="1"/>
      <c r="N63" s="1"/>
      <c r="O63" s="1"/>
      <c r="P63" s="1"/>
      <c r="Q63" s="1"/>
      <c r="R63" s="1"/>
      <c r="S63" s="1"/>
      <c r="T63" s="1"/>
      <c r="U63" s="1"/>
      <c r="V63" s="1"/>
      <c r="W63" s="1"/>
      <c r="X63" s="1"/>
      <c r="Y63" s="1"/>
      <c r="Z63" s="1"/>
      <c r="AA63" s="1"/>
    </row>
    <row r="64" spans="2:27">
      <c r="B64" s="1"/>
      <c r="C64" s="1"/>
      <c r="D64" s="1"/>
      <c r="E64" s="1"/>
      <c r="F64" s="1"/>
      <c r="G64" s="1"/>
      <c r="H64" s="1"/>
      <c r="I64" s="1"/>
      <c r="J64" s="1"/>
      <c r="K64" s="1"/>
      <c r="L64" s="1"/>
      <c r="M64" s="1"/>
      <c r="N64" s="1"/>
      <c r="O64" s="1"/>
      <c r="P64" s="1"/>
      <c r="Q64" s="1"/>
      <c r="R64" s="1"/>
      <c r="S64" s="1"/>
      <c r="T64" s="1"/>
      <c r="U64" s="1"/>
      <c r="V64" s="1"/>
      <c r="W64" s="1"/>
      <c r="X64" s="1"/>
      <c r="Y64" s="1"/>
      <c r="Z64" s="1"/>
      <c r="AA64" s="1"/>
    </row>
    <row r="65" spans="2:27">
      <c r="B65" s="1"/>
      <c r="C65" s="1"/>
      <c r="D65" s="1"/>
      <c r="E65" s="1"/>
      <c r="F65" s="1"/>
      <c r="G65" s="1"/>
      <c r="H65" s="1"/>
      <c r="I65" s="1"/>
      <c r="J65" s="1"/>
      <c r="K65" s="1"/>
      <c r="L65" s="1"/>
      <c r="M65" s="1"/>
      <c r="N65" s="1"/>
      <c r="O65" s="1"/>
      <c r="P65" s="1"/>
      <c r="Q65" s="1"/>
      <c r="R65" s="1"/>
      <c r="S65" s="1"/>
      <c r="T65" s="1"/>
      <c r="U65" s="1"/>
      <c r="V65" s="1"/>
      <c r="W65" s="1"/>
      <c r="X65" s="1"/>
      <c r="Y65" s="1"/>
      <c r="Z65" s="1"/>
      <c r="AA65" s="1"/>
    </row>
    <row r="66" spans="2:27">
      <c r="B66" s="1"/>
      <c r="C66" s="1"/>
      <c r="D66" s="1"/>
      <c r="E66" s="1"/>
      <c r="F66" s="1"/>
      <c r="G66" s="1"/>
      <c r="H66" s="1"/>
      <c r="I66" s="1"/>
      <c r="J66" s="1"/>
      <c r="K66" s="1"/>
      <c r="L66" s="1"/>
      <c r="M66" s="1"/>
      <c r="N66" s="1"/>
      <c r="O66" s="1"/>
      <c r="P66" s="1"/>
      <c r="Q66" s="1"/>
      <c r="R66" s="1"/>
      <c r="S66" s="1"/>
      <c r="T66" s="1"/>
      <c r="U66" s="1"/>
      <c r="V66" s="1"/>
      <c r="W66" s="1"/>
      <c r="X66" s="1"/>
      <c r="Y66" s="1"/>
      <c r="Z66" s="1"/>
      <c r="AA66" s="1"/>
    </row>
    <row r="67" spans="2:27">
      <c r="B67" s="1"/>
      <c r="C67" s="1"/>
      <c r="D67" s="1"/>
      <c r="E67" s="1"/>
      <c r="F67" s="1"/>
      <c r="G67" s="1"/>
      <c r="H67" s="1"/>
      <c r="I67" s="1"/>
      <c r="J67" s="1"/>
      <c r="K67" s="1"/>
      <c r="L67" s="1"/>
      <c r="M67" s="1"/>
      <c r="N67" s="1"/>
      <c r="O67" s="1"/>
      <c r="P67" s="1"/>
      <c r="Q67" s="1"/>
      <c r="R67" s="1"/>
      <c r="S67" s="1"/>
      <c r="T67" s="1"/>
      <c r="U67" s="1"/>
      <c r="V67" s="1"/>
      <c r="W67" s="1"/>
      <c r="X67" s="1"/>
      <c r="Y67" s="1"/>
      <c r="Z67" s="1"/>
      <c r="AA67" s="1"/>
    </row>
    <row r="68" spans="2:27">
      <c r="B68" s="1"/>
      <c r="C68" s="1"/>
      <c r="D68" s="1"/>
      <c r="E68" s="1"/>
      <c r="F68" s="1"/>
      <c r="G68" s="1"/>
      <c r="H68" s="1"/>
      <c r="I68" s="1"/>
      <c r="J68" s="1"/>
      <c r="K68" s="1"/>
      <c r="L68" s="1"/>
      <c r="M68" s="1"/>
      <c r="N68" s="1"/>
      <c r="O68" s="1"/>
      <c r="P68" s="1"/>
      <c r="Q68" s="1"/>
      <c r="R68" s="1"/>
      <c r="S68" s="1"/>
      <c r="T68" s="1"/>
      <c r="U68" s="1"/>
      <c r="V68" s="1"/>
      <c r="W68" s="1"/>
      <c r="X68" s="1"/>
      <c r="Y68" s="1"/>
      <c r="Z68" s="1"/>
      <c r="AA68" s="1"/>
    </row>
    <row r="69" spans="2:27">
      <c r="B69" s="1"/>
      <c r="C69" s="1"/>
      <c r="D69" s="1"/>
      <c r="E69" s="1"/>
      <c r="F69" s="1"/>
      <c r="G69" s="1"/>
      <c r="H69" s="1"/>
      <c r="I69" s="1"/>
      <c r="J69" s="1"/>
      <c r="K69" s="1"/>
      <c r="L69" s="1"/>
      <c r="M69" s="1"/>
      <c r="N69" s="1"/>
      <c r="O69" s="1"/>
      <c r="P69" s="1"/>
      <c r="Q69" s="1"/>
      <c r="R69" s="1"/>
      <c r="S69" s="1"/>
      <c r="T69" s="1"/>
      <c r="U69" s="1"/>
      <c r="V69" s="1"/>
      <c r="W69" s="1"/>
      <c r="X69" s="1"/>
      <c r="Y69" s="1"/>
      <c r="Z69" s="1"/>
      <c r="AA69" s="1"/>
    </row>
    <row r="70" spans="2:27">
      <c r="B70" s="1"/>
      <c r="C70" s="1"/>
      <c r="D70" s="1"/>
      <c r="E70" s="1"/>
      <c r="F70" s="1"/>
      <c r="G70" s="1"/>
      <c r="H70" s="1"/>
      <c r="I70" s="1"/>
      <c r="J70" s="1"/>
      <c r="K70" s="1"/>
      <c r="L70" s="1"/>
      <c r="M70" s="1"/>
      <c r="N70" s="1"/>
      <c r="O70" s="1"/>
      <c r="P70" s="1"/>
      <c r="Q70" s="1"/>
      <c r="R70" s="1"/>
      <c r="S70" s="1"/>
      <c r="T70" s="1"/>
      <c r="U70" s="1"/>
      <c r="V70" s="1"/>
      <c r="W70" s="1"/>
      <c r="X70" s="1"/>
      <c r="Y70" s="1"/>
      <c r="Z70" s="1"/>
      <c r="AA70" s="1"/>
    </row>
    <row r="71" spans="2:27">
      <c r="B71" s="1"/>
      <c r="C71" s="1"/>
      <c r="D71" s="1"/>
      <c r="E71" s="1"/>
      <c r="F71" s="1"/>
      <c r="G71" s="1"/>
      <c r="H71" s="1"/>
      <c r="I71" s="1"/>
      <c r="J71" s="1"/>
      <c r="K71" s="1"/>
      <c r="L71" s="1"/>
      <c r="M71" s="1"/>
      <c r="N71" s="1"/>
      <c r="O71" s="1"/>
      <c r="P71" s="1"/>
      <c r="Q71" s="1"/>
      <c r="R71" s="1"/>
      <c r="S71" s="1"/>
      <c r="T71" s="1"/>
      <c r="U71" s="1"/>
      <c r="V71" s="1"/>
      <c r="W71" s="1"/>
      <c r="X71" s="1"/>
      <c r="Y71" s="1"/>
      <c r="Z71" s="1"/>
      <c r="AA71" s="1"/>
    </row>
    <row r="72" spans="2:27">
      <c r="B72" s="1"/>
      <c r="C72" s="1"/>
      <c r="D72" s="1"/>
      <c r="E72" s="1"/>
      <c r="F72" s="1"/>
      <c r="G72" s="1"/>
      <c r="H72" s="1"/>
      <c r="I72" s="1"/>
      <c r="J72" s="1"/>
      <c r="K72" s="1"/>
      <c r="L72" s="1"/>
      <c r="M72" s="1"/>
      <c r="N72" s="1"/>
      <c r="O72" s="1"/>
      <c r="P72" s="1"/>
      <c r="Q72" s="1"/>
      <c r="R72" s="1"/>
      <c r="S72" s="1"/>
      <c r="T72" s="1"/>
      <c r="U72" s="1"/>
      <c r="V72" s="1"/>
      <c r="W72" s="1"/>
      <c r="X72" s="1"/>
      <c r="Y72" s="1"/>
      <c r="Z72" s="1"/>
      <c r="AA72" s="1"/>
    </row>
    <row r="73" spans="2:27">
      <c r="B73" s="1"/>
      <c r="C73" s="1"/>
      <c r="D73" s="1"/>
      <c r="E73" s="1"/>
      <c r="F73" s="1"/>
      <c r="G73" s="1"/>
      <c r="H73" s="1"/>
      <c r="I73" s="1"/>
      <c r="J73" s="1"/>
      <c r="K73" s="1"/>
      <c r="L73" s="1"/>
      <c r="M73" s="1"/>
      <c r="N73" s="1"/>
      <c r="O73" s="1"/>
      <c r="P73" s="1"/>
      <c r="Q73" s="1"/>
      <c r="R73" s="1"/>
      <c r="S73" s="1"/>
      <c r="T73" s="1"/>
      <c r="U73" s="1"/>
      <c r="V73" s="1"/>
      <c r="W73" s="1"/>
      <c r="X73" s="1"/>
      <c r="Y73" s="1"/>
      <c r="Z73" s="1"/>
      <c r="AA73" s="1"/>
    </row>
    <row r="74" spans="2:27">
      <c r="B74" s="1"/>
      <c r="C74" s="1"/>
      <c r="D74" s="1"/>
      <c r="E74" s="1"/>
      <c r="F74" s="1"/>
      <c r="G74" s="1"/>
      <c r="H74" s="1"/>
      <c r="I74" s="1"/>
      <c r="J74" s="1"/>
      <c r="K74" s="1"/>
      <c r="L74" s="1"/>
      <c r="M74" s="1"/>
      <c r="N74" s="1"/>
      <c r="O74" s="1"/>
      <c r="P74" s="1"/>
      <c r="Q74" s="1"/>
      <c r="R74" s="1"/>
      <c r="S74" s="1"/>
      <c r="T74" s="1"/>
      <c r="U74" s="1"/>
      <c r="V74" s="1"/>
      <c r="W74" s="1"/>
      <c r="X74" s="1"/>
      <c r="Y74" s="1"/>
      <c r="Z74" s="1"/>
      <c r="AA74" s="1"/>
    </row>
    <row r="75" spans="2:27">
      <c r="B75" s="1"/>
      <c r="C75" s="1"/>
      <c r="D75" s="1"/>
      <c r="E75" s="1"/>
      <c r="F75" s="1"/>
      <c r="G75" s="1"/>
      <c r="H75" s="1"/>
      <c r="I75" s="1"/>
      <c r="J75" s="1"/>
      <c r="K75" s="1"/>
      <c r="L75" s="1"/>
      <c r="M75" s="1"/>
      <c r="N75" s="1"/>
      <c r="O75" s="1"/>
      <c r="P75" s="1"/>
      <c r="Q75" s="1"/>
      <c r="R75" s="1"/>
      <c r="S75" s="1"/>
      <c r="T75" s="1"/>
      <c r="U75" s="1"/>
      <c r="V75" s="1"/>
      <c r="W75" s="1"/>
      <c r="X75" s="1"/>
      <c r="Y75" s="1"/>
      <c r="Z75" s="1"/>
      <c r="AA75" s="1"/>
    </row>
    <row r="76" spans="2:27">
      <c r="B76" s="1"/>
      <c r="C76" s="1"/>
      <c r="D76" s="1"/>
      <c r="E76" s="1"/>
      <c r="F76" s="1"/>
      <c r="G76" s="1"/>
      <c r="H76" s="1"/>
      <c r="I76" s="1"/>
      <c r="J76" s="1"/>
      <c r="K76" s="1"/>
      <c r="L76" s="1"/>
      <c r="M76" s="1"/>
      <c r="N76" s="1"/>
      <c r="O76" s="1"/>
      <c r="P76" s="1"/>
      <c r="Q76" s="1"/>
      <c r="R76" s="1"/>
      <c r="S76" s="1"/>
      <c r="T76" s="1"/>
      <c r="U76" s="1"/>
      <c r="V76" s="1"/>
      <c r="W76" s="1"/>
      <c r="X76" s="1"/>
      <c r="Y76" s="1"/>
      <c r="Z76" s="1"/>
      <c r="AA76" s="1"/>
    </row>
    <row r="77" spans="2:27">
      <c r="B77" s="1"/>
      <c r="C77" s="1"/>
      <c r="D77" s="1"/>
      <c r="E77" s="1"/>
      <c r="F77" s="1"/>
      <c r="G77" s="1"/>
      <c r="H77" s="1"/>
      <c r="I77" s="1"/>
      <c r="J77" s="1"/>
      <c r="K77" s="1"/>
      <c r="L77" s="1"/>
      <c r="M77" s="1"/>
      <c r="N77" s="1"/>
      <c r="O77" s="1"/>
      <c r="P77" s="1"/>
      <c r="Q77" s="1"/>
      <c r="R77" s="1"/>
      <c r="S77" s="1"/>
      <c r="T77" s="1"/>
      <c r="U77" s="1"/>
      <c r="V77" s="1"/>
      <c r="W77" s="1"/>
      <c r="X77" s="1"/>
      <c r="Y77" s="1"/>
      <c r="Z77" s="1"/>
      <c r="AA77" s="1"/>
    </row>
    <row r="78" spans="2:27">
      <c r="B78" s="1"/>
      <c r="C78" s="1"/>
      <c r="D78" s="1"/>
      <c r="E78" s="1"/>
      <c r="F78" s="1"/>
      <c r="G78" s="1"/>
      <c r="H78" s="1"/>
      <c r="I78" s="1"/>
      <c r="J78" s="1"/>
      <c r="K78" s="1"/>
      <c r="L78" s="1"/>
      <c r="M78" s="1"/>
      <c r="N78" s="1"/>
      <c r="O78" s="1"/>
      <c r="P78" s="1"/>
      <c r="Q78" s="1"/>
      <c r="R78" s="1"/>
      <c r="S78" s="1"/>
      <c r="T78" s="1"/>
      <c r="U78" s="1"/>
      <c r="V78" s="1"/>
      <c r="W78" s="1"/>
      <c r="X78" s="1"/>
      <c r="Y78" s="1"/>
      <c r="Z78" s="1"/>
      <c r="AA78" s="1"/>
    </row>
    <row r="79" spans="2:27">
      <c r="B79" s="1"/>
      <c r="C79" s="1"/>
      <c r="D79" s="1"/>
      <c r="E79" s="1"/>
      <c r="F79" s="1"/>
      <c r="G79" s="1"/>
      <c r="H79" s="1"/>
      <c r="I79" s="1"/>
      <c r="J79" s="1"/>
      <c r="K79" s="1"/>
      <c r="L79" s="1"/>
      <c r="M79" s="1"/>
      <c r="N79" s="1"/>
      <c r="O79" s="1"/>
      <c r="P79" s="1"/>
      <c r="Q79" s="1"/>
      <c r="R79" s="1"/>
      <c r="S79" s="1"/>
      <c r="T79" s="1"/>
      <c r="U79" s="1"/>
      <c r="V79" s="1"/>
      <c r="W79" s="1"/>
      <c r="X79" s="1"/>
      <c r="Y79" s="1"/>
      <c r="Z79" s="1"/>
      <c r="AA79" s="1"/>
    </row>
    <row r="80" spans="2:27">
      <c r="B80" s="1"/>
      <c r="C80" s="1"/>
      <c r="D80" s="1"/>
      <c r="E80" s="1"/>
      <c r="F80" s="1"/>
      <c r="G80" s="1"/>
      <c r="H80" s="1"/>
      <c r="I80" s="1"/>
      <c r="J80" s="1"/>
      <c r="K80" s="1"/>
      <c r="L80" s="1"/>
      <c r="M80" s="1"/>
      <c r="N80" s="1"/>
      <c r="O80" s="1"/>
      <c r="P80" s="1"/>
      <c r="Q80" s="1"/>
      <c r="R80" s="1"/>
      <c r="S80" s="1"/>
      <c r="T80" s="1"/>
      <c r="U80" s="1"/>
      <c r="V80" s="1"/>
      <c r="W80" s="1"/>
      <c r="X80" s="1"/>
      <c r="Y80" s="1"/>
      <c r="Z80" s="1"/>
      <c r="AA80" s="1"/>
    </row>
    <row r="81" spans="2:27">
      <c r="B81" s="1"/>
      <c r="C81" s="1"/>
      <c r="D81" s="1"/>
      <c r="E81" s="1"/>
      <c r="F81" s="1"/>
      <c r="G81" s="1"/>
      <c r="H81" s="1"/>
      <c r="I81" s="1"/>
      <c r="J81" s="1"/>
      <c r="K81" s="1"/>
      <c r="L81" s="1"/>
      <c r="M81" s="1"/>
      <c r="N81" s="1"/>
      <c r="O81" s="1"/>
      <c r="P81" s="1"/>
      <c r="Q81" s="1"/>
      <c r="R81" s="1"/>
      <c r="S81" s="1"/>
      <c r="T81" s="1"/>
      <c r="U81" s="1"/>
      <c r="V81" s="1"/>
      <c r="W81" s="1"/>
      <c r="X81" s="1"/>
      <c r="Y81" s="1"/>
      <c r="Z81" s="1"/>
      <c r="AA81" s="1"/>
    </row>
    <row r="82" spans="2:27">
      <c r="B82" s="1"/>
      <c r="C82" s="1"/>
      <c r="D82" s="1"/>
      <c r="E82" s="1"/>
      <c r="F82" s="1"/>
      <c r="G82" s="1"/>
      <c r="H82" s="1"/>
      <c r="I82" s="1"/>
      <c r="J82" s="1"/>
      <c r="K82" s="1"/>
      <c r="L82" s="1"/>
      <c r="M82" s="1"/>
      <c r="N82" s="1"/>
      <c r="O82" s="1"/>
      <c r="P82" s="1"/>
      <c r="Q82" s="1"/>
      <c r="R82" s="1"/>
      <c r="S82" s="1"/>
      <c r="T82" s="1"/>
      <c r="U82" s="1"/>
      <c r="V82" s="1"/>
      <c r="W82" s="1"/>
      <c r="X82" s="1"/>
      <c r="Y82" s="1"/>
      <c r="Z82" s="1"/>
      <c r="AA82" s="1"/>
    </row>
    <row r="83" spans="2:27">
      <c r="B83" s="1"/>
      <c r="C83" s="1"/>
      <c r="D83" s="1"/>
      <c r="E83" s="1"/>
      <c r="F83" s="1"/>
      <c r="G83" s="1"/>
      <c r="H83" s="1"/>
      <c r="I83" s="1"/>
      <c r="J83" s="1"/>
      <c r="K83" s="1"/>
      <c r="L83" s="1"/>
      <c r="M83" s="1"/>
      <c r="N83" s="1"/>
      <c r="O83" s="1"/>
      <c r="P83" s="1"/>
      <c r="Q83" s="1"/>
      <c r="R83" s="1"/>
      <c r="S83" s="1"/>
      <c r="T83" s="1"/>
      <c r="U83" s="1"/>
      <c r="V83" s="1"/>
      <c r="W83" s="1"/>
      <c r="X83" s="1"/>
      <c r="Y83" s="1"/>
      <c r="Z83" s="1"/>
      <c r="AA83" s="1"/>
    </row>
    <row r="84" spans="2:27">
      <c r="B84" s="1"/>
      <c r="C84" s="1"/>
      <c r="D84" s="1"/>
      <c r="E84" s="1"/>
      <c r="F84" s="1"/>
      <c r="G84" s="1"/>
      <c r="H84" s="1"/>
      <c r="I84" s="1"/>
      <c r="J84" s="1"/>
      <c r="K84" s="1"/>
      <c r="L84" s="1"/>
      <c r="M84" s="1"/>
      <c r="N84" s="1"/>
      <c r="O84" s="1"/>
      <c r="P84" s="1"/>
      <c r="Q84" s="1"/>
      <c r="R84" s="1"/>
      <c r="S84" s="1"/>
      <c r="T84" s="1"/>
      <c r="U84" s="1"/>
      <c r="V84" s="1"/>
      <c r="W84" s="1"/>
      <c r="X84" s="1"/>
      <c r="Y84" s="1"/>
      <c r="Z84" s="1"/>
      <c r="AA84" s="1"/>
    </row>
    <row r="85" spans="2:27">
      <c r="B85" s="1"/>
      <c r="C85" s="1"/>
      <c r="D85" s="1"/>
      <c r="E85" s="1"/>
      <c r="F85" s="1"/>
      <c r="G85" s="1"/>
      <c r="H85" s="1"/>
      <c r="I85" s="1"/>
      <c r="J85" s="1"/>
      <c r="K85" s="1"/>
      <c r="L85" s="1"/>
      <c r="M85" s="1"/>
      <c r="N85" s="1"/>
      <c r="O85" s="1"/>
      <c r="P85" s="1"/>
      <c r="Q85" s="1"/>
      <c r="R85" s="1"/>
      <c r="S85" s="1"/>
      <c r="T85" s="1"/>
      <c r="U85" s="1"/>
      <c r="V85" s="1"/>
      <c r="W85" s="1"/>
      <c r="X85" s="1"/>
      <c r="Y85" s="1"/>
      <c r="Z85" s="1"/>
      <c r="AA85" s="1"/>
    </row>
    <row r="86" spans="2:27">
      <c r="B86" s="1"/>
      <c r="C86" s="1"/>
      <c r="D86" s="1"/>
      <c r="E86" s="1"/>
      <c r="F86" s="1"/>
      <c r="G86" s="1"/>
      <c r="H86" s="1"/>
      <c r="I86" s="1"/>
      <c r="J86" s="1"/>
      <c r="K86" s="1"/>
      <c r="L86" s="1"/>
      <c r="M86" s="1"/>
      <c r="N86" s="1"/>
      <c r="O86" s="1"/>
      <c r="P86" s="1"/>
      <c r="Q86" s="1"/>
      <c r="R86" s="1"/>
      <c r="S86" s="1"/>
      <c r="T86" s="1"/>
      <c r="U86" s="1"/>
      <c r="V86" s="1"/>
      <c r="W86" s="1"/>
      <c r="X86" s="1"/>
      <c r="Y86" s="1"/>
      <c r="Z86" s="1"/>
      <c r="AA86" s="1"/>
    </row>
    <row r="87" spans="2:27">
      <c r="B87" s="1"/>
      <c r="C87" s="1"/>
      <c r="D87" s="1"/>
      <c r="E87" s="1"/>
      <c r="F87" s="1"/>
      <c r="G87" s="1"/>
      <c r="H87" s="1"/>
      <c r="I87" s="1"/>
      <c r="J87" s="1"/>
      <c r="K87" s="1"/>
      <c r="L87" s="1"/>
      <c r="M87" s="1"/>
      <c r="N87" s="1"/>
      <c r="O87" s="1"/>
      <c r="P87" s="1"/>
      <c r="Q87" s="1"/>
      <c r="R87" s="1"/>
      <c r="S87" s="1"/>
      <c r="T87" s="1"/>
      <c r="U87" s="1"/>
      <c r="V87" s="1"/>
      <c r="W87" s="1"/>
      <c r="X87" s="1"/>
      <c r="Y87" s="1"/>
      <c r="Z87" s="1"/>
      <c r="AA87" s="1"/>
    </row>
    <row r="88" spans="2:27">
      <c r="B88" s="1"/>
      <c r="C88" s="1"/>
      <c r="D88" s="1"/>
      <c r="E88" s="1"/>
      <c r="F88" s="1"/>
      <c r="G88" s="1"/>
      <c r="H88" s="1"/>
      <c r="I88" s="1"/>
      <c r="J88" s="1"/>
      <c r="K88" s="1"/>
      <c r="L88" s="1"/>
      <c r="M88" s="1"/>
      <c r="N88" s="1"/>
      <c r="O88" s="1"/>
      <c r="P88" s="1"/>
      <c r="Q88" s="1"/>
      <c r="R88" s="1"/>
      <c r="S88" s="1"/>
      <c r="T88" s="1"/>
      <c r="U88" s="1"/>
      <c r="V88" s="1"/>
      <c r="W88" s="1"/>
      <c r="X88" s="1"/>
      <c r="Y88" s="1"/>
      <c r="Z88" s="1"/>
      <c r="AA88" s="1"/>
    </row>
    <row r="89" spans="2:27">
      <c r="B89" s="1"/>
      <c r="C89" s="1"/>
      <c r="D89" s="1"/>
      <c r="E89" s="1"/>
      <c r="F89" s="1"/>
      <c r="G89" s="1"/>
      <c r="H89" s="1"/>
      <c r="I89" s="1"/>
      <c r="J89" s="1"/>
      <c r="K89" s="1"/>
      <c r="L89" s="1"/>
      <c r="M89" s="1"/>
      <c r="N89" s="1"/>
      <c r="O89" s="1"/>
      <c r="P89" s="1"/>
      <c r="Q89" s="1"/>
      <c r="R89" s="1"/>
      <c r="S89" s="1"/>
      <c r="T89" s="1"/>
      <c r="U89" s="1"/>
      <c r="V89" s="1"/>
      <c r="W89" s="1"/>
      <c r="X89" s="1"/>
      <c r="Y89" s="1"/>
      <c r="Z89" s="1"/>
      <c r="AA89" s="1"/>
    </row>
    <row r="90" spans="2:27">
      <c r="B90" s="1"/>
      <c r="C90" s="1"/>
      <c r="D90" s="1"/>
      <c r="E90" s="1"/>
      <c r="F90" s="1"/>
      <c r="G90" s="1"/>
      <c r="H90" s="1"/>
      <c r="I90" s="1"/>
      <c r="J90" s="1"/>
      <c r="K90" s="1"/>
      <c r="L90" s="1"/>
      <c r="M90" s="1"/>
      <c r="N90" s="1"/>
      <c r="O90" s="1"/>
      <c r="P90" s="1"/>
      <c r="Q90" s="1"/>
      <c r="R90" s="1"/>
      <c r="S90" s="1"/>
      <c r="T90" s="1"/>
      <c r="U90" s="1"/>
      <c r="V90" s="1"/>
      <c r="W90" s="1"/>
      <c r="X90" s="1"/>
      <c r="Y90" s="1"/>
      <c r="Z90" s="1"/>
      <c r="AA90" s="1"/>
    </row>
    <row r="91" spans="2:27">
      <c r="B91" s="1"/>
      <c r="C91" s="1"/>
      <c r="D91" s="1"/>
      <c r="E91" s="1"/>
      <c r="F91" s="1"/>
      <c r="G91" s="1"/>
      <c r="H91" s="1"/>
      <c r="I91" s="1"/>
      <c r="J91" s="1"/>
      <c r="K91" s="1"/>
      <c r="L91" s="1"/>
      <c r="M91" s="1"/>
      <c r="N91" s="1"/>
      <c r="O91" s="1"/>
      <c r="P91" s="1"/>
      <c r="Q91" s="1"/>
      <c r="R91" s="1"/>
      <c r="S91" s="1"/>
      <c r="T91" s="1"/>
      <c r="U91" s="1"/>
      <c r="V91" s="1"/>
      <c r="W91" s="1"/>
      <c r="X91" s="1"/>
      <c r="Y91" s="1"/>
      <c r="Z91" s="1"/>
      <c r="AA91" s="1"/>
    </row>
    <row r="92" spans="2:27">
      <c r="B92" s="1"/>
      <c r="C92" s="1"/>
      <c r="D92" s="1"/>
      <c r="E92" s="1"/>
      <c r="F92" s="1"/>
      <c r="G92" s="1"/>
      <c r="H92" s="1"/>
      <c r="I92" s="1"/>
      <c r="J92" s="1"/>
      <c r="K92" s="1"/>
      <c r="L92" s="1"/>
      <c r="M92" s="1"/>
      <c r="N92" s="1"/>
      <c r="O92" s="1"/>
      <c r="P92" s="1"/>
      <c r="Q92" s="1"/>
      <c r="R92" s="1"/>
      <c r="S92" s="1"/>
      <c r="T92" s="1"/>
      <c r="U92" s="1"/>
      <c r="V92" s="1"/>
      <c r="W92" s="1"/>
      <c r="X92" s="1"/>
      <c r="Y92" s="1"/>
      <c r="Z92" s="1"/>
      <c r="AA92" s="1"/>
    </row>
    <row r="93" spans="2:27">
      <c r="B93" s="1"/>
      <c r="C93" s="1"/>
      <c r="D93" s="1"/>
      <c r="E93" s="1"/>
      <c r="F93" s="1"/>
      <c r="G93" s="1"/>
      <c r="H93" s="1"/>
      <c r="I93" s="1"/>
      <c r="J93" s="1"/>
      <c r="K93" s="1"/>
      <c r="L93" s="1"/>
      <c r="M93" s="1"/>
      <c r="N93" s="1"/>
      <c r="O93" s="1"/>
      <c r="P93" s="1"/>
      <c r="Q93" s="1"/>
      <c r="R93" s="1"/>
      <c r="S93" s="1"/>
      <c r="T93" s="1"/>
      <c r="U93" s="1"/>
      <c r="V93" s="1"/>
      <c r="W93" s="1"/>
      <c r="X93" s="1"/>
      <c r="Y93" s="1"/>
      <c r="Z93" s="1"/>
      <c r="AA93" s="1"/>
    </row>
    <row r="94" spans="2:27">
      <c r="B94" s="1"/>
      <c r="C94" s="1"/>
      <c r="D94" s="1"/>
      <c r="E94" s="1"/>
      <c r="F94" s="1"/>
      <c r="G94" s="1"/>
      <c r="H94" s="1"/>
      <c r="I94" s="1"/>
      <c r="J94" s="1"/>
      <c r="K94" s="1"/>
      <c r="L94" s="1"/>
      <c r="M94" s="1"/>
      <c r="N94" s="1"/>
      <c r="O94" s="1"/>
      <c r="P94" s="1"/>
      <c r="Q94" s="1"/>
      <c r="R94" s="1"/>
      <c r="S94" s="1"/>
      <c r="T94" s="1"/>
      <c r="U94" s="1"/>
      <c r="V94" s="1"/>
      <c r="W94" s="1"/>
      <c r="X94" s="1"/>
      <c r="Y94" s="1"/>
      <c r="Z94" s="1"/>
      <c r="AA94" s="1"/>
    </row>
    <row r="95" spans="2:27">
      <c r="B95" s="1"/>
      <c r="C95" s="1"/>
      <c r="D95" s="1"/>
      <c r="E95" s="1"/>
      <c r="F95" s="1"/>
      <c r="G95" s="1"/>
      <c r="H95" s="1"/>
      <c r="I95" s="1"/>
      <c r="J95" s="1"/>
      <c r="K95" s="1"/>
      <c r="L95" s="1"/>
      <c r="M95" s="1"/>
      <c r="N95" s="1"/>
      <c r="O95" s="1"/>
      <c r="P95" s="1"/>
      <c r="Q95" s="1"/>
      <c r="R95" s="1"/>
      <c r="S95" s="1"/>
      <c r="T95" s="1"/>
      <c r="U95" s="1"/>
      <c r="V95" s="1"/>
      <c r="W95" s="1"/>
      <c r="X95" s="1"/>
      <c r="Y95" s="1"/>
      <c r="Z95" s="1"/>
      <c r="AA95" s="1"/>
    </row>
    <row r="96" spans="2:27">
      <c r="B96" s="1"/>
      <c r="C96" s="1"/>
      <c r="D96" s="1"/>
      <c r="E96" s="1"/>
      <c r="F96" s="1"/>
      <c r="G96" s="1"/>
      <c r="H96" s="1"/>
      <c r="I96" s="1"/>
      <c r="J96" s="1"/>
      <c r="K96" s="1"/>
      <c r="L96" s="1"/>
      <c r="M96" s="1"/>
      <c r="N96" s="1"/>
      <c r="O96" s="1"/>
      <c r="P96" s="1"/>
      <c r="Q96" s="1"/>
      <c r="R96" s="1"/>
      <c r="S96" s="1"/>
      <c r="T96" s="1"/>
      <c r="U96" s="1"/>
      <c r="V96" s="1"/>
      <c r="W96" s="1"/>
      <c r="X96" s="1"/>
      <c r="Y96" s="1"/>
      <c r="Z96" s="1"/>
      <c r="AA96" s="1"/>
    </row>
    <row r="97" spans="2:27">
      <c r="B97" s="1"/>
      <c r="C97" s="1"/>
      <c r="D97" s="1"/>
      <c r="E97" s="1"/>
      <c r="F97" s="1"/>
      <c r="G97" s="1"/>
      <c r="H97" s="1"/>
      <c r="I97" s="1"/>
      <c r="J97" s="1"/>
      <c r="K97" s="1"/>
      <c r="L97" s="1"/>
      <c r="M97" s="1"/>
      <c r="N97" s="1"/>
      <c r="O97" s="1"/>
      <c r="P97" s="1"/>
      <c r="Q97" s="1"/>
      <c r="R97" s="1"/>
      <c r="S97" s="1"/>
      <c r="T97" s="1"/>
      <c r="U97" s="1"/>
      <c r="V97" s="1"/>
      <c r="W97" s="1"/>
      <c r="X97" s="1"/>
      <c r="Y97" s="1"/>
      <c r="Z97" s="1"/>
      <c r="AA97" s="1"/>
    </row>
    <row r="98" spans="2:27">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c r="M109" s="1"/>
      <c r="N109" s="1"/>
      <c r="O109" s="1"/>
      <c r="P109" s="1"/>
      <c r="Q109" s="1"/>
      <c r="R109" s="1"/>
      <c r="S109" s="1"/>
      <c r="T109" s="1"/>
      <c r="U109" s="1"/>
      <c r="V109" s="1"/>
      <c r="W109" s="1"/>
      <c r="X109" s="1"/>
      <c r="Y109" s="1"/>
      <c r="Z109" s="1"/>
      <c r="AA109" s="1"/>
    </row>
  </sheetData>
  <hyperlinks>
    <hyperlink ref="L1" location="innehåll!A1" display="Tillbaka till innehållsförteckning"/>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54"/>
  <sheetViews>
    <sheetView workbookViewId="0">
      <selection activeCell="J1" sqref="J1"/>
    </sheetView>
  </sheetViews>
  <sheetFormatPr defaultColWidth="9.140625" defaultRowHeight="15"/>
  <cols>
    <col min="1" max="1" width="9.140625" style="723"/>
    <col min="2" max="2" width="9.140625" style="494"/>
    <col min="3" max="3" width="15.28515625" style="494" customWidth="1"/>
    <col min="4" max="12" width="9.140625" style="494"/>
    <col min="13" max="13" width="18.5703125" style="494" customWidth="1"/>
    <col min="14" max="16384" width="9.140625" style="494"/>
  </cols>
  <sheetData>
    <row r="1" spans="1:43">
      <c r="A1" s="1"/>
      <c r="B1" s="1"/>
      <c r="C1" s="1"/>
      <c r="D1" s="1"/>
      <c r="E1" s="1"/>
      <c r="F1" s="1"/>
      <c r="G1" s="1"/>
      <c r="H1" s="1"/>
      <c r="I1" s="1"/>
      <c r="J1" s="70" t="s">
        <v>173</v>
      </c>
      <c r="K1" s="11"/>
      <c r="L1" s="1"/>
      <c r="M1" s="1"/>
      <c r="N1" s="1"/>
      <c r="O1" s="1"/>
      <c r="P1" s="1"/>
      <c r="Q1" s="1"/>
      <c r="R1" s="1"/>
      <c r="S1" s="1"/>
      <c r="T1" s="1"/>
      <c r="U1" s="1"/>
      <c r="V1" s="1"/>
      <c r="W1" s="1"/>
    </row>
    <row r="2" spans="1:43">
      <c r="A2" s="1"/>
      <c r="B2" s="1"/>
      <c r="C2" s="1"/>
      <c r="D2" s="1"/>
      <c r="E2" s="1"/>
      <c r="F2" s="1"/>
      <c r="G2" s="1"/>
      <c r="H2" s="1"/>
      <c r="I2" s="1"/>
      <c r="J2" s="1"/>
      <c r="K2" s="1"/>
      <c r="L2" s="1"/>
      <c r="M2" s="1"/>
      <c r="N2" s="1"/>
      <c r="O2" s="1"/>
      <c r="P2" s="1"/>
      <c r="Q2" s="1"/>
      <c r="R2" s="1"/>
      <c r="S2" s="1"/>
      <c r="T2" s="1"/>
      <c r="U2" s="1"/>
      <c r="V2" s="1"/>
      <c r="W2" s="1"/>
    </row>
    <row r="3" spans="1:43">
      <c r="A3" s="1"/>
      <c r="B3" s="657" t="s">
        <v>1363</v>
      </c>
      <c r="C3" s="623"/>
      <c r="D3" s="623"/>
      <c r="E3" s="623"/>
      <c r="F3" s="623"/>
      <c r="G3" s="623"/>
      <c r="H3" s="652"/>
      <c r="I3" s="652"/>
      <c r="J3" s="652"/>
      <c r="K3" s="652"/>
      <c r="L3" s="652"/>
      <c r="M3" s="658"/>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row>
    <row r="4" spans="1:43">
      <c r="A4" s="1"/>
      <c r="B4" s="782" t="s">
        <v>1315</v>
      </c>
      <c r="C4" s="661"/>
      <c r="D4" s="661"/>
      <c r="E4" s="675"/>
      <c r="F4" s="675"/>
      <c r="G4" s="675"/>
      <c r="H4" s="661"/>
      <c r="I4" s="661"/>
      <c r="J4" s="661"/>
      <c r="K4" s="661"/>
      <c r="L4" s="661"/>
      <c r="M4" s="662"/>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row>
    <row r="5" spans="1:43" ht="30">
      <c r="A5" s="1"/>
      <c r="B5" s="780"/>
      <c r="C5" s="781" t="s">
        <v>973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row>
    <row r="6" spans="1:43" ht="64.5">
      <c r="A6" s="1"/>
      <c r="B6" s="242" t="s">
        <v>396</v>
      </c>
      <c r="C6" s="242">
        <v>20</v>
      </c>
      <c r="D6" s="1"/>
      <c r="E6" s="1"/>
      <c r="F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row>
    <row r="7" spans="1:43" ht="51.75">
      <c r="A7" s="1"/>
      <c r="B7" s="203" t="s">
        <v>919</v>
      </c>
      <c r="C7" s="204">
        <v>22</v>
      </c>
      <c r="D7" s="70"/>
      <c r="E7" s="1"/>
      <c r="F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row>
    <row r="8" spans="1:43">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row>
    <row r="9" spans="1:43">
      <c r="A9" s="1"/>
      <c r="B9" s="121" t="s">
        <v>428</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row>
    <row r="10" spans="1:43">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row>
    <row r="11" spans="1:43">
      <c r="A11" s="1"/>
      <c r="B11" s="1"/>
      <c r="C11" s="1"/>
      <c r="D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row>
    <row r="12" spans="1:43">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row>
    <row r="13" spans="1:43">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row>
    <row r="14" spans="1:43">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row>
    <row r="15" spans="1:43">
      <c r="A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row>
    <row r="16" spans="1:43">
      <c r="A16" s="1"/>
      <c r="B16" s="12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row>
    <row r="17" spans="1:63">
      <c r="A17" s="1"/>
      <c r="B17" s="12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row>
    <row r="18" spans="1:63">
      <c r="A18" s="1"/>
      <c r="B18" s="2" t="s">
        <v>1362</v>
      </c>
      <c r="C18" s="663"/>
      <c r="D18" s="664"/>
      <c r="E18" s="783"/>
      <c r="F18" s="783"/>
      <c r="G18" s="783"/>
      <c r="H18" s="783"/>
      <c r="I18" s="783"/>
      <c r="J18" s="783"/>
      <c r="K18" s="783"/>
      <c r="L18" s="783"/>
      <c r="M18" s="784"/>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row>
    <row r="19" spans="1:63">
      <c r="A19" s="1"/>
      <c r="B19" s="2" t="s">
        <v>1315</v>
      </c>
      <c r="C19" s="790"/>
      <c r="D19" s="666"/>
      <c r="E19" s="785"/>
      <c r="F19" s="785"/>
      <c r="G19" s="785"/>
      <c r="H19" s="785"/>
      <c r="I19" s="785"/>
      <c r="J19" s="785"/>
      <c r="K19" s="785"/>
      <c r="L19" s="785"/>
      <c r="M19" s="786"/>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row>
    <row r="20" spans="1:63" ht="60">
      <c r="A20" s="1"/>
      <c r="B20" s="306"/>
      <c r="C20" s="781" t="s">
        <v>440</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row>
    <row r="21" spans="1:63" ht="64.5">
      <c r="A21" s="1"/>
      <c r="B21" s="242" t="s">
        <v>398</v>
      </c>
      <c r="C21" s="242">
        <v>19</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row>
    <row r="22" spans="1:63" ht="51.75">
      <c r="A22" s="1"/>
      <c r="B22" s="203" t="s">
        <v>958</v>
      </c>
      <c r="C22" s="204">
        <v>21</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row>
    <row r="23" spans="1:6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c r="A24" s="1"/>
      <c r="B24" s="121" t="s">
        <v>155</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2:63">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2:63">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2:63">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2:63">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2:63">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2:63">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2:63">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2:63">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2:63">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2:63">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2:63">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2:63">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2:63">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2:63">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2:63">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2:63">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2:63">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2:63">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2:63">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2:63">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2:63">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2:63">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sheetData>
  <hyperlinks>
    <hyperlink ref="J1" location="innehåll!A1" display="Tillbaka till innehållsförteckning"/>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8"/>
  <sheetViews>
    <sheetView workbookViewId="0">
      <selection activeCell="E1" sqref="E1"/>
    </sheetView>
  </sheetViews>
  <sheetFormatPr defaultRowHeight="15"/>
  <cols>
    <col min="3" max="5" width="13.5703125" customWidth="1"/>
    <col min="6" max="8" width="15.28515625" customWidth="1"/>
    <col min="10" max="12" width="16.7109375" customWidth="1"/>
  </cols>
  <sheetData>
    <row r="1" spans="1:27">
      <c r="A1" s="1"/>
      <c r="B1" s="1"/>
      <c r="C1" s="1"/>
      <c r="D1" s="1"/>
      <c r="E1" s="70" t="s">
        <v>173</v>
      </c>
      <c r="F1" s="1"/>
      <c r="G1" s="1"/>
      <c r="H1" s="1"/>
      <c r="I1" s="1"/>
      <c r="J1" s="1"/>
      <c r="K1" s="1"/>
      <c r="L1" s="1"/>
      <c r="M1" s="1"/>
      <c r="N1" s="1"/>
      <c r="O1" s="1"/>
      <c r="P1" s="1"/>
      <c r="Q1" s="1"/>
      <c r="R1" s="1"/>
      <c r="S1" s="1"/>
      <c r="T1" s="1"/>
      <c r="U1" s="1"/>
      <c r="V1" s="1"/>
      <c r="W1" s="1"/>
      <c r="X1" s="1"/>
      <c r="Y1" s="1"/>
      <c r="Z1" s="1"/>
      <c r="AA1" s="1"/>
    </row>
    <row r="2" spans="1:27">
      <c r="A2" s="1"/>
      <c r="B2" s="1"/>
      <c r="C2" s="1"/>
      <c r="D2" s="1"/>
      <c r="E2" s="1"/>
      <c r="F2" s="1"/>
      <c r="G2" s="1"/>
      <c r="H2" s="1"/>
      <c r="I2" s="1"/>
      <c r="J2" s="1"/>
      <c r="K2" s="1"/>
      <c r="L2" s="1"/>
      <c r="M2" s="1"/>
      <c r="N2" s="1"/>
      <c r="O2" s="1"/>
      <c r="P2" s="1"/>
      <c r="Q2" s="1"/>
      <c r="R2" s="1"/>
      <c r="S2" s="1"/>
      <c r="T2" s="1"/>
      <c r="U2" s="1"/>
      <c r="V2" s="1"/>
      <c r="W2" s="1"/>
      <c r="X2" s="1"/>
      <c r="Y2" s="1"/>
      <c r="Z2" s="1"/>
      <c r="AA2" s="1"/>
    </row>
    <row r="3" spans="1:27" s="494" customFormat="1">
      <c r="A3" s="1"/>
      <c r="B3" s="704" t="s">
        <v>1066</v>
      </c>
      <c r="C3" s="701"/>
      <c r="D3" s="702"/>
      <c r="E3" s="702"/>
      <c r="F3" s="701"/>
      <c r="G3" s="43"/>
      <c r="H3" s="1"/>
      <c r="I3" s="704" t="s">
        <v>1066</v>
      </c>
      <c r="J3" s="701"/>
      <c r="K3" s="702"/>
      <c r="L3" s="702"/>
      <c r="M3" s="701"/>
      <c r="N3" s="43"/>
      <c r="O3" s="1"/>
      <c r="P3" s="1"/>
      <c r="Q3" s="1"/>
      <c r="R3" s="1"/>
      <c r="S3" s="1"/>
      <c r="T3" s="1"/>
      <c r="U3" s="1"/>
      <c r="V3" s="1"/>
      <c r="W3" s="1"/>
      <c r="X3" s="1"/>
      <c r="Y3" s="1"/>
      <c r="Z3" s="1"/>
      <c r="AA3" s="1"/>
    </row>
    <row r="4" spans="1:27" s="494" customFormat="1">
      <c r="A4" s="1"/>
      <c r="B4" s="368" t="s">
        <v>1062</v>
      </c>
      <c r="C4" s="369"/>
      <c r="D4" s="369"/>
      <c r="E4" s="369"/>
      <c r="F4" s="372"/>
      <c r="G4" s="43"/>
      <c r="H4" s="1"/>
      <c r="I4" s="368" t="s">
        <v>1064</v>
      </c>
      <c r="J4" s="369"/>
      <c r="K4" s="369"/>
      <c r="L4" s="369"/>
      <c r="M4" s="372"/>
      <c r="N4" s="43"/>
      <c r="O4" s="1"/>
      <c r="P4" s="1"/>
      <c r="Q4" s="1"/>
      <c r="R4" s="1"/>
      <c r="S4" s="1"/>
      <c r="T4" s="1"/>
      <c r="U4" s="1"/>
      <c r="V4" s="1"/>
      <c r="W4" s="1"/>
      <c r="X4" s="1"/>
      <c r="Y4" s="1"/>
      <c r="Z4" s="1"/>
      <c r="AA4" s="1"/>
    </row>
    <row r="5" spans="1:27" s="494" customFormat="1">
      <c r="A5" s="1"/>
      <c r="B5" s="1"/>
      <c r="C5" s="455" t="s">
        <v>789</v>
      </c>
      <c r="D5" s="455" t="s">
        <v>1065</v>
      </c>
      <c r="E5" s="468" t="s">
        <v>792</v>
      </c>
      <c r="F5" s="1"/>
      <c r="G5" s="1"/>
      <c r="H5" s="1"/>
      <c r="I5" s="1"/>
      <c r="J5" s="455" t="s">
        <v>789</v>
      </c>
      <c r="K5" s="455" t="s">
        <v>1065</v>
      </c>
      <c r="L5" s="468" t="s">
        <v>792</v>
      </c>
      <c r="M5" s="1"/>
      <c r="N5" s="1"/>
      <c r="O5" s="1"/>
      <c r="P5" s="1"/>
      <c r="Q5" s="1"/>
      <c r="R5" s="1"/>
      <c r="S5" s="1"/>
      <c r="T5" s="1"/>
      <c r="U5" s="1"/>
      <c r="V5" s="1"/>
      <c r="W5" s="1"/>
      <c r="X5" s="1"/>
      <c r="Y5" s="1"/>
      <c r="Z5" s="1"/>
      <c r="AA5" s="1"/>
    </row>
    <row r="6" spans="1:27" s="494" customFormat="1">
      <c r="A6" s="1"/>
      <c r="B6" s="439" t="s">
        <v>329</v>
      </c>
      <c r="C6" s="442">
        <v>22</v>
      </c>
      <c r="D6" s="473">
        <v>47</v>
      </c>
      <c r="E6" s="473">
        <v>31</v>
      </c>
      <c r="F6" s="1"/>
      <c r="G6" s="1"/>
      <c r="H6" s="1"/>
      <c r="I6" s="439" t="s">
        <v>329</v>
      </c>
      <c r="J6" s="699">
        <v>7</v>
      </c>
      <c r="K6" s="699">
        <v>30</v>
      </c>
      <c r="L6" s="699">
        <v>60</v>
      </c>
      <c r="M6" s="1"/>
      <c r="N6" s="1"/>
      <c r="O6" s="1"/>
      <c r="P6" s="1"/>
      <c r="Q6" s="1"/>
      <c r="R6" s="1"/>
      <c r="S6" s="1"/>
      <c r="T6" s="1"/>
      <c r="U6" s="1"/>
      <c r="V6" s="1"/>
      <c r="W6" s="1"/>
      <c r="X6" s="1"/>
      <c r="Y6" s="1"/>
      <c r="Z6" s="1"/>
      <c r="AA6" s="1"/>
    </row>
    <row r="7" spans="1:27" s="494" customFormat="1">
      <c r="A7" s="1"/>
      <c r="B7" s="698" t="s">
        <v>670</v>
      </c>
      <c r="C7" s="575">
        <v>24</v>
      </c>
      <c r="D7" s="575">
        <v>47</v>
      </c>
      <c r="E7" s="575">
        <v>29</v>
      </c>
      <c r="F7" s="1"/>
      <c r="G7" s="1"/>
      <c r="H7" s="1"/>
      <c r="I7" s="698" t="s">
        <v>670</v>
      </c>
      <c r="J7" s="575">
        <v>9</v>
      </c>
      <c r="K7" s="575">
        <v>31</v>
      </c>
      <c r="L7" s="575">
        <v>59</v>
      </c>
      <c r="M7" s="1"/>
      <c r="N7" s="1"/>
      <c r="O7" s="1"/>
      <c r="P7" s="1"/>
      <c r="Q7" s="1"/>
      <c r="R7" s="1"/>
      <c r="S7" s="1"/>
      <c r="T7" s="1"/>
      <c r="U7" s="1"/>
      <c r="V7" s="1"/>
      <c r="W7" s="1"/>
      <c r="X7" s="1"/>
      <c r="Y7" s="1"/>
      <c r="Z7" s="1"/>
      <c r="AA7" s="1"/>
    </row>
    <row r="8" spans="1:27" s="494" customFormat="1">
      <c r="A8" s="1"/>
      <c r="B8" s="705" t="s">
        <v>758</v>
      </c>
      <c r="C8" s="575">
        <v>19</v>
      </c>
      <c r="D8" s="575">
        <v>46</v>
      </c>
      <c r="E8" s="575">
        <v>34</v>
      </c>
      <c r="F8" s="1"/>
      <c r="G8" s="1"/>
      <c r="H8" s="1"/>
      <c r="I8" s="705" t="s">
        <v>758</v>
      </c>
      <c r="J8" s="575">
        <v>6</v>
      </c>
      <c r="K8" s="575">
        <v>29</v>
      </c>
      <c r="L8" s="575">
        <v>62</v>
      </c>
      <c r="M8" s="1"/>
      <c r="N8" s="1"/>
      <c r="O8" s="1"/>
      <c r="P8" s="1"/>
      <c r="Q8" s="1"/>
      <c r="R8" s="1"/>
      <c r="S8" s="1"/>
      <c r="T8" s="1"/>
      <c r="U8" s="1"/>
      <c r="V8" s="1"/>
      <c r="W8" s="1"/>
      <c r="X8" s="1"/>
      <c r="Y8" s="1"/>
      <c r="Z8" s="1"/>
      <c r="AA8" s="1"/>
    </row>
    <row r="9" spans="1:27" s="494" customFormat="1">
      <c r="A9" s="1"/>
      <c r="B9" s="1"/>
      <c r="C9" s="1"/>
      <c r="D9" s="1"/>
      <c r="E9" s="1"/>
      <c r="F9" s="1"/>
      <c r="G9" s="1"/>
      <c r="H9" s="1"/>
      <c r="I9" s="1"/>
      <c r="J9" s="1"/>
      <c r="K9" s="1"/>
      <c r="L9" s="1"/>
      <c r="M9" s="1"/>
      <c r="N9" s="1"/>
      <c r="O9" s="1"/>
      <c r="P9" s="1"/>
      <c r="Q9" s="1"/>
      <c r="R9" s="1"/>
      <c r="S9" s="1"/>
      <c r="T9" s="1"/>
      <c r="U9" s="1"/>
      <c r="V9" s="1"/>
      <c r="W9" s="1"/>
      <c r="X9" s="1"/>
      <c r="Y9" s="1"/>
      <c r="Z9" s="1"/>
      <c r="AA9" s="1"/>
    </row>
    <row r="10" spans="1:27" s="494" customFormat="1">
      <c r="A10" s="1"/>
      <c r="B10" s="1"/>
      <c r="C10" s="1"/>
      <c r="D10" s="1"/>
      <c r="E10" s="1"/>
      <c r="F10" s="1"/>
      <c r="G10" s="1"/>
      <c r="H10" s="1"/>
      <c r="I10" s="1"/>
      <c r="J10" s="1"/>
      <c r="K10" s="1"/>
      <c r="L10" s="1"/>
      <c r="M10" s="1"/>
      <c r="N10" s="1"/>
      <c r="O10" s="1"/>
      <c r="P10" s="1"/>
      <c r="Q10" s="1"/>
      <c r="R10" s="1"/>
      <c r="S10" s="1"/>
      <c r="T10" s="1"/>
      <c r="U10" s="1"/>
      <c r="V10" s="1"/>
      <c r="W10" s="1"/>
      <c r="X10" s="1"/>
      <c r="Y10" s="1"/>
      <c r="Z10" s="1"/>
      <c r="AA10" s="1"/>
    </row>
    <row r="11" spans="1:27" s="494" customFormat="1">
      <c r="A11" s="1"/>
      <c r="B11" s="1"/>
      <c r="C11" s="1"/>
      <c r="D11" s="1"/>
      <c r="E11" s="1"/>
      <c r="F11" s="1"/>
      <c r="G11" s="1"/>
      <c r="H11" s="1"/>
      <c r="I11" s="1"/>
      <c r="J11" s="1"/>
      <c r="K11" s="1"/>
      <c r="L11" s="1"/>
      <c r="M11" s="1"/>
      <c r="N11" s="1"/>
      <c r="O11" s="1"/>
      <c r="P11" s="1"/>
      <c r="Q11" s="1"/>
      <c r="R11" s="1"/>
      <c r="S11" s="1"/>
      <c r="T11" s="1"/>
      <c r="U11" s="1"/>
      <c r="V11" s="1"/>
      <c r="W11" s="1"/>
      <c r="X11" s="1"/>
      <c r="Y11" s="1"/>
      <c r="Z11" s="1"/>
      <c r="AA11" s="1"/>
    </row>
    <row r="12" spans="1:27">
      <c r="A12" s="1"/>
      <c r="B12" s="704" t="s">
        <v>772</v>
      </c>
      <c r="C12" s="701"/>
      <c r="D12" s="702"/>
      <c r="E12" s="702"/>
      <c r="F12" s="701"/>
      <c r="G12" s="1"/>
      <c r="H12" s="1"/>
      <c r="I12" s="704" t="s">
        <v>772</v>
      </c>
      <c r="J12" s="701"/>
      <c r="K12" s="702"/>
      <c r="L12" s="702"/>
      <c r="M12" s="701"/>
      <c r="N12" s="1"/>
      <c r="O12" s="1"/>
      <c r="P12" s="1"/>
      <c r="Q12" s="1"/>
      <c r="R12" s="1"/>
      <c r="S12" s="1"/>
      <c r="T12" s="1"/>
      <c r="U12" s="1"/>
      <c r="V12" s="1"/>
      <c r="W12" s="1"/>
      <c r="X12" s="1"/>
      <c r="Y12" s="1"/>
      <c r="Z12" s="1"/>
      <c r="AA12" s="1"/>
    </row>
    <row r="13" spans="1:27">
      <c r="A13" s="1"/>
      <c r="B13" s="368" t="s">
        <v>1062</v>
      </c>
      <c r="C13" s="369"/>
      <c r="D13" s="369"/>
      <c r="E13" s="369"/>
      <c r="F13" s="372"/>
      <c r="G13" s="1"/>
      <c r="H13" s="1"/>
      <c r="I13" s="368" t="s">
        <v>1063</v>
      </c>
      <c r="J13" s="369"/>
      <c r="K13" s="369"/>
      <c r="L13" s="369"/>
      <c r="M13" s="372"/>
      <c r="N13" s="1"/>
      <c r="O13" s="1"/>
      <c r="P13" s="1"/>
      <c r="Q13" s="1"/>
      <c r="R13" s="1"/>
      <c r="S13" s="1"/>
      <c r="T13" s="1"/>
      <c r="U13" s="1"/>
      <c r="V13" s="1"/>
      <c r="W13" s="1"/>
      <c r="X13" s="1"/>
      <c r="Y13" s="1"/>
      <c r="Z13" s="1"/>
      <c r="AA13" s="1"/>
    </row>
    <row r="14" spans="1:27">
      <c r="A14" s="1"/>
      <c r="B14" s="465"/>
      <c r="C14" s="455" t="s">
        <v>789</v>
      </c>
      <c r="D14" s="455" t="s">
        <v>1065</v>
      </c>
      <c r="E14" s="468" t="s">
        <v>792</v>
      </c>
      <c r="F14" s="1"/>
      <c r="G14" s="1"/>
      <c r="H14" s="1"/>
      <c r="I14" s="465"/>
      <c r="J14" s="455" t="s">
        <v>789</v>
      </c>
      <c r="K14" s="455" t="s">
        <v>1065</v>
      </c>
      <c r="L14" s="468" t="s">
        <v>792</v>
      </c>
      <c r="M14" s="1"/>
      <c r="N14" s="1"/>
      <c r="O14" s="1"/>
      <c r="P14" s="1"/>
      <c r="Q14" s="1"/>
      <c r="R14" s="1"/>
      <c r="S14" s="1"/>
      <c r="T14" s="1"/>
      <c r="U14" s="1"/>
      <c r="V14" s="1"/>
      <c r="W14" s="1"/>
      <c r="X14" s="1"/>
      <c r="Y14" s="1"/>
      <c r="Z14" s="1"/>
      <c r="AA14" s="1"/>
    </row>
    <row r="15" spans="1:27">
      <c r="A15" s="1"/>
      <c r="B15" s="439" t="s">
        <v>329</v>
      </c>
      <c r="C15" s="469">
        <v>20</v>
      </c>
      <c r="D15" s="439">
        <v>52</v>
      </c>
      <c r="E15" s="439">
        <v>27</v>
      </c>
      <c r="F15" s="1"/>
      <c r="G15" s="1"/>
      <c r="H15" s="1"/>
      <c r="I15" s="439" t="s">
        <v>329</v>
      </c>
      <c r="J15" s="442">
        <v>8</v>
      </c>
      <c r="K15" s="473">
        <v>33</v>
      </c>
      <c r="L15" s="473">
        <v>55</v>
      </c>
      <c r="M15" s="1"/>
      <c r="N15" s="1"/>
      <c r="O15" s="1"/>
      <c r="P15" s="1"/>
      <c r="Q15" s="1"/>
      <c r="R15" s="1"/>
      <c r="S15" s="1"/>
      <c r="T15" s="1"/>
      <c r="U15" s="1"/>
      <c r="V15" s="1"/>
      <c r="W15" s="1"/>
      <c r="X15" s="1"/>
      <c r="Y15" s="1"/>
      <c r="Z15" s="1"/>
      <c r="AA15" s="1"/>
    </row>
    <row r="16" spans="1:27">
      <c r="A16" s="1"/>
      <c r="B16" s="467" t="s">
        <v>670</v>
      </c>
      <c r="C16" s="442">
        <v>19</v>
      </c>
      <c r="D16" s="442">
        <v>53</v>
      </c>
      <c r="E16" s="442">
        <v>28</v>
      </c>
      <c r="F16" s="1"/>
      <c r="G16" s="1"/>
      <c r="H16" s="1"/>
      <c r="I16" s="442" t="s">
        <v>670</v>
      </c>
      <c r="J16" s="442">
        <v>7</v>
      </c>
      <c r="K16" s="442">
        <v>29</v>
      </c>
      <c r="L16" s="442">
        <v>59</v>
      </c>
      <c r="M16" s="1"/>
      <c r="N16" s="1"/>
      <c r="O16" s="1"/>
      <c r="P16" s="1"/>
      <c r="Q16" s="1"/>
      <c r="R16" s="1"/>
      <c r="S16" s="1"/>
      <c r="T16" s="1"/>
      <c r="U16" s="1"/>
      <c r="V16" s="1"/>
      <c r="W16" s="1"/>
      <c r="X16" s="1"/>
      <c r="Y16" s="1"/>
      <c r="Z16" s="1"/>
      <c r="AA16" s="1"/>
    </row>
    <row r="17" spans="1:27">
      <c r="A17" s="1"/>
      <c r="B17" s="439" t="s">
        <v>758</v>
      </c>
      <c r="C17" s="439">
        <v>22</v>
      </c>
      <c r="D17" s="439">
        <v>51</v>
      </c>
      <c r="E17" s="439">
        <v>26</v>
      </c>
      <c r="F17" s="1"/>
      <c r="G17" s="1"/>
      <c r="H17" s="1"/>
      <c r="I17" s="439" t="s">
        <v>758</v>
      </c>
      <c r="J17" s="439">
        <v>8</v>
      </c>
      <c r="K17" s="439">
        <v>38</v>
      </c>
      <c r="L17" s="439">
        <v>51</v>
      </c>
      <c r="M17" s="1"/>
      <c r="N17" s="1"/>
      <c r="O17" s="1"/>
      <c r="P17" s="1"/>
      <c r="Q17" s="1"/>
      <c r="R17" s="1"/>
      <c r="S17" s="1"/>
      <c r="T17" s="1"/>
      <c r="U17" s="1"/>
      <c r="V17" s="1"/>
      <c r="W17" s="1"/>
      <c r="X17" s="1"/>
      <c r="Y17" s="1"/>
      <c r="Z17" s="1"/>
      <c r="AA17" s="1"/>
    </row>
    <row r="18" spans="1:27">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c r="A19" s="1"/>
      <c r="B19" s="121" t="s">
        <v>786</v>
      </c>
      <c r="C19" s="1"/>
      <c r="D19" s="1"/>
      <c r="E19" s="1"/>
      <c r="F19" s="1"/>
      <c r="G19" s="1"/>
      <c r="H19" s="1"/>
      <c r="I19" s="121" t="s">
        <v>786</v>
      </c>
      <c r="J19" s="1"/>
      <c r="K19" s="1"/>
      <c r="L19" s="1"/>
      <c r="M19" s="1"/>
      <c r="N19" s="1"/>
      <c r="O19" s="1"/>
      <c r="P19" s="1"/>
      <c r="Q19" s="1"/>
      <c r="R19" s="1"/>
      <c r="S19" s="1"/>
      <c r="T19" s="1"/>
      <c r="U19" s="1"/>
      <c r="V19" s="1"/>
      <c r="W19" s="1"/>
      <c r="X19" s="1"/>
      <c r="Y19" s="1"/>
      <c r="Z19" s="1"/>
      <c r="AA19" s="1"/>
    </row>
    <row r="20" spans="1:27">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c r="A48" s="1"/>
      <c r="B48" s="1"/>
      <c r="C48" s="1"/>
      <c r="D48" s="1"/>
      <c r="E48" s="1"/>
      <c r="F48" s="1"/>
      <c r="G48" s="1"/>
      <c r="H48" s="1"/>
      <c r="I48" s="1"/>
      <c r="J48" s="1"/>
      <c r="K48" s="1"/>
      <c r="L48" s="1"/>
      <c r="M48" s="1"/>
      <c r="N48" s="1"/>
      <c r="O48" s="1"/>
      <c r="P48" s="1"/>
      <c r="Q48" s="1"/>
      <c r="R48" s="1"/>
      <c r="S48" s="1"/>
      <c r="T48" s="1"/>
      <c r="U48" s="1"/>
      <c r="V48" s="1"/>
      <c r="W48" s="1"/>
      <c r="X48" s="1"/>
      <c r="Y48" s="1"/>
      <c r="Z48" s="1"/>
      <c r="AA48" s="1"/>
    </row>
  </sheetData>
  <hyperlinks>
    <hyperlink ref="E1" location="innehåll!A1" display="Tillbaka till innehållsförteckning"/>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4"/>
  <sheetViews>
    <sheetView workbookViewId="0">
      <selection activeCell="E1" sqref="E1"/>
    </sheetView>
  </sheetViews>
  <sheetFormatPr defaultRowHeight="15"/>
  <cols>
    <col min="2" max="2" width="19.5703125" customWidth="1"/>
    <col min="3" max="6" width="16.85546875" customWidth="1"/>
    <col min="8" max="11" width="16" customWidth="1"/>
  </cols>
  <sheetData>
    <row r="1" spans="1:28">
      <c r="A1" s="1"/>
      <c r="B1" s="1"/>
      <c r="C1" s="1"/>
      <c r="D1" s="1"/>
      <c r="E1" s="70" t="s">
        <v>173</v>
      </c>
      <c r="F1" s="1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c r="A3" s="1"/>
      <c r="B3" s="234" t="s">
        <v>806</v>
      </c>
      <c r="C3" s="82"/>
      <c r="D3" s="72"/>
      <c r="E3" s="72"/>
      <c r="F3" s="82"/>
      <c r="G3" s="82"/>
      <c r="H3" s="82"/>
      <c r="I3" s="82"/>
      <c r="J3" s="82"/>
      <c r="K3" s="82"/>
      <c r="L3" s="82"/>
      <c r="M3" s="82"/>
      <c r="N3" s="82"/>
      <c r="O3" s="82"/>
      <c r="P3" s="82"/>
      <c r="Q3" s="1"/>
      <c r="R3" s="1"/>
      <c r="S3" s="1"/>
      <c r="T3" s="1"/>
      <c r="U3" s="1"/>
      <c r="V3" s="1"/>
      <c r="W3" s="1"/>
      <c r="X3" s="1"/>
      <c r="Y3" s="1"/>
      <c r="Z3" s="1"/>
      <c r="AA3" s="1"/>
      <c r="AB3" s="1"/>
    </row>
    <row r="4" spans="1:28">
      <c r="A4" s="1"/>
      <c r="B4" s="60"/>
      <c r="C4" s="72"/>
      <c r="D4" s="72"/>
      <c r="E4" s="72"/>
      <c r="F4" s="82"/>
      <c r="G4" s="82"/>
      <c r="H4" s="82"/>
      <c r="I4" s="82"/>
      <c r="J4" s="82"/>
      <c r="K4" s="82"/>
      <c r="L4" s="82"/>
      <c r="M4" s="82"/>
      <c r="N4" s="82"/>
      <c r="O4" s="82"/>
      <c r="P4" s="82"/>
      <c r="Q4" s="1"/>
      <c r="R4" s="1"/>
      <c r="S4" s="1"/>
      <c r="T4" s="1"/>
      <c r="U4" s="1"/>
      <c r="V4" s="1"/>
      <c r="W4" s="1"/>
      <c r="X4" s="1"/>
      <c r="Y4" s="1"/>
      <c r="Z4" s="1"/>
      <c r="AA4" s="1"/>
      <c r="AB4" s="1"/>
    </row>
    <row r="5" spans="1:28" s="425" customFormat="1">
      <c r="A5" s="1"/>
      <c r="B5" s="54"/>
      <c r="C5" s="472" t="s">
        <v>797</v>
      </c>
      <c r="D5" s="10"/>
      <c r="E5" s="10"/>
      <c r="F5" s="11"/>
      <c r="G5" s="11"/>
      <c r="H5" s="472" t="s">
        <v>798</v>
      </c>
      <c r="I5" s="11"/>
      <c r="J5" s="11"/>
      <c r="K5" s="11"/>
      <c r="L5" s="11"/>
      <c r="M5" s="11"/>
      <c r="N5" s="11"/>
      <c r="O5" s="11"/>
      <c r="P5" s="11"/>
      <c r="Q5" s="1"/>
      <c r="R5" s="1"/>
      <c r="S5" s="1"/>
      <c r="T5" s="1"/>
      <c r="U5" s="1"/>
      <c r="V5" s="1"/>
      <c r="W5" s="1"/>
      <c r="X5" s="1"/>
      <c r="Y5" s="1"/>
      <c r="Z5" s="1"/>
      <c r="AA5" s="1"/>
      <c r="AB5" s="1"/>
    </row>
    <row r="6" spans="1:28">
      <c r="A6" s="1"/>
      <c r="B6" s="69"/>
      <c r="C6" s="442" t="s">
        <v>789</v>
      </c>
      <c r="D6" s="442" t="s">
        <v>790</v>
      </c>
      <c r="E6" s="442" t="s">
        <v>791</v>
      </c>
      <c r="F6" s="466" t="s">
        <v>792</v>
      </c>
      <c r="G6" s="1"/>
      <c r="H6" s="470" t="s">
        <v>789</v>
      </c>
      <c r="I6" s="470" t="s">
        <v>790</v>
      </c>
      <c r="J6" s="466" t="s">
        <v>791</v>
      </c>
      <c r="K6" s="466" t="s">
        <v>792</v>
      </c>
      <c r="L6" s="1"/>
      <c r="M6" s="1"/>
      <c r="N6" s="1"/>
      <c r="O6" s="1"/>
      <c r="P6" s="1"/>
      <c r="Q6" s="1"/>
      <c r="R6" s="1"/>
      <c r="S6" s="1"/>
      <c r="T6" s="1"/>
      <c r="U6" s="1"/>
      <c r="V6" s="1"/>
      <c r="W6" s="1"/>
      <c r="X6" s="1"/>
      <c r="Y6" s="1"/>
      <c r="Z6" s="1"/>
      <c r="AA6" s="1"/>
      <c r="AB6" s="1"/>
    </row>
    <row r="7" spans="1:28">
      <c r="A7" s="1"/>
      <c r="B7" s="471" t="s">
        <v>793</v>
      </c>
      <c r="C7" s="442">
        <v>10</v>
      </c>
      <c r="D7" s="442">
        <v>33</v>
      </c>
      <c r="E7" s="442">
        <v>43</v>
      </c>
      <c r="F7" s="442">
        <v>57</v>
      </c>
      <c r="G7" s="1"/>
      <c r="H7" s="442">
        <v>16</v>
      </c>
      <c r="I7" s="442">
        <v>38</v>
      </c>
      <c r="J7" s="442">
        <v>54</v>
      </c>
      <c r="K7" s="442">
        <v>46</v>
      </c>
      <c r="L7" s="1"/>
      <c r="M7" s="1"/>
      <c r="N7" s="1"/>
      <c r="O7" s="1"/>
      <c r="P7" s="1"/>
      <c r="Q7" s="1"/>
      <c r="R7" s="1"/>
      <c r="S7" s="1"/>
      <c r="T7" s="1"/>
      <c r="U7" s="1"/>
      <c r="V7" s="1"/>
      <c r="W7" s="1"/>
      <c r="X7" s="1"/>
      <c r="Y7" s="1"/>
      <c r="Z7" s="1"/>
      <c r="AA7" s="1"/>
      <c r="AB7" s="1"/>
    </row>
    <row r="8" spans="1:28">
      <c r="A8" s="1"/>
      <c r="B8" s="471" t="s">
        <v>794</v>
      </c>
      <c r="C8" s="442">
        <v>17</v>
      </c>
      <c r="D8" s="442">
        <v>34</v>
      </c>
      <c r="E8" s="442">
        <v>51</v>
      </c>
      <c r="F8" s="442">
        <v>49</v>
      </c>
      <c r="G8" s="1"/>
      <c r="H8" s="442">
        <v>21</v>
      </c>
      <c r="I8" s="442">
        <v>40</v>
      </c>
      <c r="J8" s="442">
        <v>61</v>
      </c>
      <c r="K8" s="442">
        <v>39</v>
      </c>
      <c r="L8" s="1"/>
      <c r="M8" s="1"/>
      <c r="N8" s="1"/>
      <c r="O8" s="1"/>
      <c r="P8" s="1"/>
      <c r="Q8" s="1"/>
      <c r="R8" s="1"/>
      <c r="S8" s="1"/>
      <c r="T8" s="1"/>
      <c r="U8" s="1"/>
      <c r="V8" s="1"/>
      <c r="W8" s="1"/>
      <c r="X8" s="1"/>
      <c r="Y8" s="1"/>
      <c r="Z8" s="1"/>
      <c r="AA8" s="1"/>
      <c r="AB8" s="1"/>
    </row>
    <row r="9" spans="1:28">
      <c r="A9" s="1"/>
      <c r="B9" s="471" t="s">
        <v>795</v>
      </c>
      <c r="C9" s="442">
        <v>17</v>
      </c>
      <c r="D9" s="442">
        <v>35</v>
      </c>
      <c r="E9" s="442">
        <v>52</v>
      </c>
      <c r="F9" s="442">
        <v>48</v>
      </c>
      <c r="G9" s="1"/>
      <c r="H9" s="442">
        <v>18</v>
      </c>
      <c r="I9" s="442">
        <v>33</v>
      </c>
      <c r="J9" s="442">
        <v>51</v>
      </c>
      <c r="K9" s="442">
        <v>49</v>
      </c>
      <c r="L9" s="1"/>
      <c r="M9" s="1"/>
      <c r="N9" s="1"/>
      <c r="O9" s="1"/>
      <c r="P9" s="1"/>
      <c r="Q9" s="1"/>
      <c r="R9" s="1"/>
      <c r="S9" s="1"/>
      <c r="T9" s="1"/>
      <c r="U9" s="1"/>
      <c r="V9" s="1"/>
      <c r="W9" s="1"/>
      <c r="X9" s="1"/>
      <c r="Y9" s="1"/>
      <c r="Z9" s="1"/>
      <c r="AA9" s="1"/>
      <c r="AB9" s="1"/>
    </row>
    <row r="10" spans="1:28">
      <c r="A10" s="1"/>
      <c r="B10" s="471" t="s">
        <v>796</v>
      </c>
      <c r="C10" s="442">
        <v>10</v>
      </c>
      <c r="D10" s="442">
        <v>38</v>
      </c>
      <c r="E10" s="442">
        <v>48</v>
      </c>
      <c r="F10" s="442">
        <v>52</v>
      </c>
      <c r="G10" s="1"/>
      <c r="H10" s="442">
        <v>15</v>
      </c>
      <c r="I10" s="442">
        <v>40</v>
      </c>
      <c r="J10" s="442">
        <v>55</v>
      </c>
      <c r="K10" s="442">
        <v>45</v>
      </c>
      <c r="L10" s="1"/>
      <c r="M10" s="1"/>
      <c r="N10" s="1"/>
      <c r="O10" s="1"/>
      <c r="P10" s="1"/>
      <c r="Q10" s="1"/>
      <c r="R10" s="1"/>
      <c r="S10" s="1"/>
      <c r="T10" s="1"/>
      <c r="U10" s="1"/>
      <c r="V10" s="1"/>
      <c r="W10" s="1"/>
      <c r="X10" s="1"/>
      <c r="Y10" s="1"/>
      <c r="Z10" s="1"/>
      <c r="AA10" s="1"/>
      <c r="AB10" s="1"/>
    </row>
    <row r="11" spans="1:28">
      <c r="A11" s="1"/>
      <c r="C11" s="1"/>
      <c r="D11" s="1"/>
      <c r="E11" s="1"/>
      <c r="F11" s="1"/>
      <c r="G11" s="1"/>
      <c r="H11" s="1"/>
      <c r="I11" s="1"/>
      <c r="J11" s="1"/>
      <c r="K11" s="1"/>
      <c r="L11" s="1"/>
      <c r="M11" s="1"/>
      <c r="N11" s="1"/>
      <c r="O11" s="1"/>
      <c r="P11" s="1"/>
      <c r="Q11" s="1"/>
      <c r="R11" s="1"/>
      <c r="S11" s="1"/>
      <c r="T11" s="1"/>
      <c r="U11" s="1"/>
      <c r="V11" s="1"/>
      <c r="W11" s="1"/>
      <c r="X11" s="1"/>
      <c r="Y11" s="1"/>
      <c r="Z11" s="1"/>
      <c r="AA11" s="1"/>
      <c r="AB11" s="1"/>
    </row>
    <row r="12" spans="1:28">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row>
    <row r="13" spans="1:28">
      <c r="A13" s="1"/>
      <c r="C13" s="1"/>
      <c r="D13" s="1"/>
      <c r="E13" s="1"/>
      <c r="F13" s="1"/>
      <c r="G13" s="1"/>
      <c r="H13" s="1"/>
      <c r="I13" s="1"/>
      <c r="J13" s="1"/>
      <c r="K13" s="1"/>
      <c r="L13" s="1"/>
      <c r="M13" s="1"/>
      <c r="N13" s="1"/>
      <c r="O13" s="1"/>
      <c r="P13" s="1"/>
      <c r="Q13" s="1"/>
      <c r="R13" s="1"/>
      <c r="S13" s="1"/>
      <c r="T13" s="1"/>
      <c r="U13" s="1"/>
      <c r="V13" s="1"/>
      <c r="W13" s="1"/>
      <c r="X13" s="1"/>
      <c r="Y13" s="1"/>
      <c r="Z13" s="1"/>
      <c r="AA13" s="1"/>
      <c r="AB13" s="1"/>
    </row>
    <row r="14" spans="1:2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row>
    <row r="15" spans="1:2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row>
    <row r="20" spans="1:2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c r="A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c r="A33" s="1"/>
      <c r="B33" s="121" t="s">
        <v>786</v>
      </c>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sheetData>
  <hyperlinks>
    <hyperlink ref="E1" location="innehåll!A1" display="Tillbaka till innehållsförteckning"/>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81"/>
  <sheetViews>
    <sheetView zoomScaleNormal="100" workbookViewId="0">
      <selection activeCell="L1" sqref="L1"/>
    </sheetView>
  </sheetViews>
  <sheetFormatPr defaultRowHeight="15"/>
  <cols>
    <col min="1" max="1" width="4.5703125" customWidth="1"/>
    <col min="2" max="2" width="20.42578125" customWidth="1"/>
    <col min="3" max="3" width="15.85546875" customWidth="1"/>
    <col min="4" max="4" width="8.140625" customWidth="1"/>
  </cols>
  <sheetData>
    <row r="1" spans="1:33">
      <c r="A1" s="1"/>
      <c r="B1" s="1"/>
      <c r="C1" s="1"/>
      <c r="D1" s="1"/>
      <c r="E1" s="1"/>
      <c r="F1" s="1"/>
      <c r="G1" s="1"/>
      <c r="H1" s="1"/>
      <c r="I1" s="1"/>
      <c r="J1" s="1"/>
      <c r="K1" s="1"/>
      <c r="L1" s="70" t="s">
        <v>173</v>
      </c>
      <c r="M1" s="11"/>
      <c r="N1" s="11"/>
      <c r="O1" s="1"/>
      <c r="P1" s="1"/>
      <c r="Q1" s="1"/>
      <c r="R1" s="1"/>
      <c r="S1" s="1"/>
      <c r="T1" s="1"/>
      <c r="U1" s="1"/>
      <c r="V1" s="1"/>
      <c r="W1" s="1"/>
      <c r="X1" s="1"/>
      <c r="Y1" s="1"/>
      <c r="Z1" s="1"/>
      <c r="AA1" s="1"/>
      <c r="AB1" s="1"/>
      <c r="AC1" s="1"/>
      <c r="AD1" s="1"/>
      <c r="AE1" s="1"/>
      <c r="AF1" s="1"/>
      <c r="AG1" s="1"/>
    </row>
    <row r="2" spans="1:33">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33">
      <c r="A3" s="1"/>
      <c r="B3" s="519" t="s">
        <v>1364</v>
      </c>
      <c r="C3" s="2"/>
      <c r="D3" s="2"/>
      <c r="E3" s="2"/>
      <c r="F3" s="43"/>
      <c r="G3" s="43"/>
      <c r="H3" s="43"/>
      <c r="I3" s="43"/>
      <c r="J3" s="2"/>
      <c r="K3" s="2"/>
      <c r="L3" s="2"/>
      <c r="M3" s="43"/>
      <c r="N3" s="43"/>
      <c r="O3" s="44"/>
      <c r="P3" s="1"/>
      <c r="Q3" s="1"/>
      <c r="R3" s="1"/>
      <c r="S3" s="1"/>
      <c r="T3" s="1"/>
      <c r="U3" s="1"/>
      <c r="V3" s="1"/>
      <c r="W3" s="1"/>
      <c r="X3" s="1"/>
      <c r="Y3" s="1"/>
      <c r="Z3" s="1"/>
      <c r="AA3" s="1"/>
      <c r="AB3" s="1"/>
      <c r="AC3" s="1"/>
      <c r="AD3" s="1"/>
      <c r="AE3" s="1"/>
      <c r="AF3" s="1"/>
      <c r="AG3" s="1"/>
    </row>
    <row r="4" spans="1:33">
      <c r="A4" s="1"/>
      <c r="B4" s="593"/>
      <c r="C4" s="2"/>
      <c r="D4" s="6"/>
      <c r="E4" s="6"/>
      <c r="F4" s="43"/>
      <c r="G4" s="43"/>
      <c r="H4" s="43"/>
      <c r="I4" s="43"/>
      <c r="J4" s="365"/>
      <c r="K4" s="365"/>
      <c r="L4" s="43"/>
      <c r="M4" s="43"/>
      <c r="N4" s="43"/>
      <c r="O4" s="44"/>
      <c r="P4" s="1"/>
      <c r="Q4" s="1"/>
      <c r="R4" s="1"/>
      <c r="S4" s="1"/>
      <c r="T4" s="1"/>
      <c r="U4" s="1"/>
      <c r="V4" s="1"/>
      <c r="W4" s="1"/>
      <c r="X4" s="1"/>
      <c r="Y4" s="1"/>
      <c r="Z4" s="1"/>
      <c r="AA4" s="1"/>
      <c r="AB4" s="1"/>
      <c r="AC4" s="1"/>
      <c r="AD4" s="1"/>
      <c r="AE4" s="1"/>
      <c r="AF4" s="1"/>
      <c r="AG4" s="1"/>
    </row>
    <row r="5" spans="1:33">
      <c r="A5" s="1"/>
      <c r="B5" s="11"/>
      <c r="C5" s="1"/>
      <c r="D5" s="1"/>
      <c r="E5" s="1"/>
      <c r="F5" s="1"/>
      <c r="G5" s="1"/>
      <c r="H5" s="1"/>
      <c r="I5" s="1"/>
      <c r="J5" s="1"/>
      <c r="K5" s="1"/>
      <c r="L5" s="1"/>
      <c r="M5" s="1"/>
      <c r="N5" s="1"/>
      <c r="O5" s="44"/>
      <c r="P5" s="1"/>
      <c r="Q5" s="1"/>
      <c r="R5" s="1"/>
      <c r="S5" s="1"/>
      <c r="T5" s="1"/>
      <c r="U5" s="1"/>
      <c r="V5" s="1"/>
      <c r="W5" s="1"/>
      <c r="X5" s="1"/>
      <c r="Y5" s="1"/>
      <c r="Z5" s="1"/>
      <c r="AA5" s="1"/>
      <c r="AB5" s="1"/>
      <c r="AC5" s="1"/>
      <c r="AD5" s="1"/>
      <c r="AE5" s="1"/>
      <c r="AF5" s="1"/>
      <c r="AG5" s="1"/>
    </row>
    <row r="6" spans="1:33" ht="26.25">
      <c r="A6" s="1"/>
      <c r="B6" s="142"/>
      <c r="C6" s="143" t="s">
        <v>65</v>
      </c>
      <c r="D6" s="11"/>
      <c r="E6" s="1"/>
      <c r="F6" s="742" t="s">
        <v>1151</v>
      </c>
      <c r="G6" s="740"/>
      <c r="H6" s="740"/>
      <c r="I6" s="740"/>
      <c r="J6" s="740"/>
      <c r="K6" s="740"/>
      <c r="L6" s="740"/>
      <c r="M6" s="740"/>
      <c r="N6" s="1"/>
      <c r="O6" s="1"/>
      <c r="P6" s="1"/>
      <c r="Q6" s="1"/>
      <c r="R6" s="1"/>
      <c r="S6" s="1"/>
      <c r="T6" s="1"/>
      <c r="U6" s="1"/>
      <c r="V6" s="1"/>
      <c r="W6" s="1"/>
      <c r="X6" s="1"/>
      <c r="Y6" s="1"/>
      <c r="Z6" s="1"/>
      <c r="AA6" s="1"/>
      <c r="AB6" s="1"/>
      <c r="AC6" s="1"/>
      <c r="AD6" s="1"/>
      <c r="AE6" s="1"/>
      <c r="AF6" s="1"/>
      <c r="AG6" s="1"/>
    </row>
    <row r="7" spans="1:33">
      <c r="A7" s="1"/>
      <c r="B7" s="161" t="s">
        <v>741</v>
      </c>
      <c r="C7" s="181">
        <v>26</v>
      </c>
      <c r="D7" s="1"/>
      <c r="E7" s="1"/>
      <c r="F7" s="740" t="s">
        <v>1366</v>
      </c>
      <c r="G7" s="740"/>
      <c r="H7" s="740"/>
      <c r="I7" s="740"/>
      <c r="J7" s="740"/>
      <c r="K7" s="740"/>
      <c r="L7" s="740"/>
      <c r="M7" s="740"/>
      <c r="N7" s="1"/>
      <c r="O7" s="1"/>
      <c r="P7" s="1"/>
      <c r="Q7" s="1"/>
      <c r="R7" s="1"/>
      <c r="S7" s="1"/>
      <c r="T7" s="1"/>
      <c r="U7" s="1"/>
      <c r="V7" s="1"/>
      <c r="W7" s="1"/>
      <c r="X7" s="1"/>
      <c r="Y7" s="1"/>
      <c r="Z7" s="1"/>
      <c r="AA7" s="1"/>
      <c r="AB7" s="1"/>
      <c r="AC7" s="1"/>
      <c r="AD7" s="1"/>
      <c r="AE7" s="1"/>
      <c r="AF7" s="1"/>
      <c r="AG7" s="1"/>
    </row>
    <row r="8" spans="1:33">
      <c r="A8" s="1"/>
      <c r="B8" s="142" t="s">
        <v>61</v>
      </c>
      <c r="C8" s="143">
        <v>18</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row>
    <row r="9" spans="1:33">
      <c r="A9" s="1"/>
      <c r="B9" s="161" t="s">
        <v>188</v>
      </c>
      <c r="C9" s="181">
        <v>34</v>
      </c>
      <c r="D9" s="1"/>
      <c r="E9" s="1"/>
      <c r="F9" s="1" t="s">
        <v>1159</v>
      </c>
      <c r="G9" s="1"/>
      <c r="H9" s="1"/>
      <c r="I9" s="1"/>
      <c r="J9" s="1"/>
      <c r="K9" s="1"/>
      <c r="L9" s="1"/>
      <c r="M9" s="1"/>
      <c r="N9" s="1"/>
      <c r="O9" s="1"/>
      <c r="P9" s="1"/>
      <c r="Q9" s="1"/>
      <c r="R9" s="1"/>
      <c r="S9" s="1"/>
      <c r="T9" s="1"/>
      <c r="U9" s="1"/>
      <c r="V9" s="1"/>
      <c r="W9" s="1"/>
      <c r="X9" s="1"/>
      <c r="Y9" s="1"/>
      <c r="Z9" s="1"/>
      <c r="AA9" s="1"/>
      <c r="AB9" s="1"/>
      <c r="AC9" s="1"/>
      <c r="AD9" s="1"/>
      <c r="AE9" s="1"/>
      <c r="AF9" s="1"/>
      <c r="AG9" s="1"/>
    </row>
    <row r="10" spans="1:33">
      <c r="A10" s="44"/>
      <c r="B10" s="44"/>
      <c r="C10" s="44"/>
      <c r="D10" s="44"/>
      <c r="E10" s="1"/>
      <c r="F10" s="1" t="s">
        <v>1166</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row>
    <row r="11" spans="1:33">
      <c r="A11" s="44"/>
      <c r="B11" s="44"/>
      <c r="C11" s="44"/>
      <c r="D11" s="44"/>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row>
    <row r="12" spans="1:33">
      <c r="A12" s="44"/>
      <c r="B12" s="44"/>
      <c r="C12" s="44"/>
      <c r="D12" s="44"/>
      <c r="E12" s="151"/>
      <c r="F12" s="11"/>
      <c r="G12" s="11"/>
      <c r="H12" s="11"/>
      <c r="I12" s="11"/>
      <c r="J12" s="11"/>
      <c r="K12" s="11"/>
      <c r="L12" s="44"/>
      <c r="M12" s="44"/>
      <c r="N12" s="44"/>
      <c r="O12" s="1"/>
      <c r="P12" s="1"/>
      <c r="Q12" s="1"/>
      <c r="R12" s="1"/>
      <c r="S12" s="1"/>
      <c r="T12" s="1"/>
      <c r="U12" s="1"/>
      <c r="V12" s="1"/>
      <c r="W12" s="1"/>
      <c r="X12" s="1"/>
      <c r="Y12" s="1"/>
      <c r="Z12" s="1"/>
      <c r="AA12" s="1"/>
      <c r="AB12" s="1"/>
      <c r="AC12" s="1"/>
      <c r="AD12" s="1"/>
      <c r="AE12" s="1"/>
      <c r="AF12" s="1"/>
      <c r="AG12" s="1"/>
    </row>
    <row r="13" spans="1:33">
      <c r="A13" s="44"/>
      <c r="B13" s="44"/>
      <c r="C13" s="44"/>
      <c r="D13" s="44"/>
      <c r="E13" s="151"/>
      <c r="F13" s="11"/>
      <c r="G13" s="11"/>
      <c r="H13" s="11"/>
      <c r="I13" s="11"/>
      <c r="J13" s="11"/>
      <c r="K13" s="11"/>
      <c r="L13" s="1"/>
      <c r="M13" s="1"/>
      <c r="N13" s="1"/>
      <c r="O13" s="1"/>
      <c r="P13" s="1"/>
      <c r="Q13" s="1"/>
      <c r="R13" s="1"/>
      <c r="S13" s="1"/>
      <c r="T13" s="1"/>
      <c r="U13" s="1"/>
      <c r="V13" s="1"/>
      <c r="W13" s="1"/>
      <c r="X13" s="1"/>
      <c r="Y13" s="1"/>
      <c r="Z13" s="1"/>
      <c r="AA13" s="1"/>
      <c r="AB13" s="1"/>
      <c r="AC13" s="1"/>
      <c r="AD13" s="1"/>
      <c r="AE13" s="1"/>
      <c r="AF13" s="1"/>
      <c r="AG13" s="1"/>
    </row>
    <row r="14" spans="1:33">
      <c r="A14" s="1"/>
      <c r="B14" s="121" t="s">
        <v>1175</v>
      </c>
      <c r="C14" s="92"/>
      <c r="D14" s="11"/>
      <c r="E14" s="1"/>
      <c r="F14" s="11"/>
      <c r="G14" s="11"/>
      <c r="H14" s="11"/>
      <c r="I14" s="11"/>
      <c r="J14" s="11"/>
      <c r="K14" s="11"/>
      <c r="L14" s="1"/>
      <c r="M14" s="1"/>
      <c r="N14" s="1"/>
      <c r="O14" s="1"/>
      <c r="P14" s="1"/>
      <c r="Q14" s="1"/>
      <c r="R14" s="1"/>
      <c r="S14" s="1"/>
      <c r="T14" s="1"/>
      <c r="U14" s="1"/>
      <c r="V14" s="1"/>
      <c r="W14" s="1"/>
      <c r="X14" s="1"/>
      <c r="Y14" s="1"/>
      <c r="Z14" s="1"/>
      <c r="AA14" s="1"/>
      <c r="AB14" s="1"/>
      <c r="AC14" s="1"/>
      <c r="AD14" s="1"/>
      <c r="AE14" s="1"/>
      <c r="AF14" s="1"/>
      <c r="AG14" s="1"/>
    </row>
    <row r="15" spans="1:33">
      <c r="A15" s="1"/>
      <c r="C15" s="1"/>
      <c r="D15" s="1"/>
      <c r="E15" s="1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row>
    <row r="16" spans="1:3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row>
    <row r="17" spans="1:33" s="69" customFormat="1" ht="15.75">
      <c r="A17" s="44"/>
      <c r="B17" s="197" t="s">
        <v>1365</v>
      </c>
      <c r="C17" s="197"/>
      <c r="D17" s="44"/>
      <c r="E17" s="197"/>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row>
    <row r="18" spans="1:33" s="69" customFormat="1" ht="15.75">
      <c r="A18" s="44"/>
      <c r="B18" s="197" t="s">
        <v>444</v>
      </c>
      <c r="C18" s="197"/>
      <c r="D18" s="197"/>
      <c r="E18" s="197"/>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row>
    <row r="19" spans="1:33" s="69" customFormat="1">
      <c r="A19" s="44"/>
      <c r="B19" s="44"/>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row>
    <row r="20" spans="1:3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row>
    <row r="21" spans="1:3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row>
    <row r="22" spans="1:3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row>
    <row r="23" spans="1:3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row>
    <row r="24" spans="1:3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row>
    <row r="25" spans="1:3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row>
    <row r="26" spans="1:3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row>
    <row r="27" spans="1:3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row>
    <row r="28" spans="1:3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row>
    <row r="29" spans="1:3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row>
    <row r="30" spans="1:3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row>
    <row r="31" spans="1:3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row>
    <row r="32" spans="1:3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row>
    <row r="33" spans="1:3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row>
    <row r="34" spans="1:3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row>
    <row r="35" spans="1:33" ht="18" customHeight="1">
      <c r="A35" s="1"/>
      <c r="B35" s="44"/>
      <c r="C35" s="44"/>
      <c r="D35" s="44"/>
      <c r="E35" s="44"/>
      <c r="F35" s="44"/>
      <c r="G35" s="44"/>
      <c r="H35" s="44"/>
      <c r="I35" s="44"/>
      <c r="J35" s="44"/>
      <c r="K35" s="44"/>
      <c r="L35" s="44"/>
      <c r="M35" s="44"/>
      <c r="N35" s="44"/>
      <c r="O35" s="44"/>
      <c r="P35" s="1"/>
      <c r="Q35" s="1"/>
      <c r="R35" s="1"/>
      <c r="S35" s="1"/>
      <c r="T35" s="1"/>
      <c r="U35" s="1"/>
      <c r="V35" s="1"/>
      <c r="W35" s="1"/>
      <c r="X35" s="1"/>
      <c r="Y35" s="1"/>
      <c r="Z35" s="1"/>
      <c r="AA35" s="1"/>
      <c r="AB35" s="1"/>
      <c r="AC35" s="1"/>
      <c r="AD35" s="1"/>
      <c r="AE35" s="1"/>
      <c r="AF35" s="1"/>
      <c r="AG35" s="1"/>
    </row>
    <row r="36" spans="1:33">
      <c r="A36" s="1"/>
      <c r="B36" s="44"/>
      <c r="C36" s="44"/>
      <c r="D36" s="44"/>
      <c r="E36" s="44"/>
      <c r="F36" s="44"/>
      <c r="G36" s="44"/>
      <c r="H36" s="44"/>
      <c r="I36" s="44"/>
      <c r="J36" s="44"/>
      <c r="K36" s="44"/>
      <c r="L36" s="44"/>
      <c r="M36" s="44"/>
      <c r="N36" s="44"/>
      <c r="O36" s="44"/>
      <c r="P36" s="1"/>
      <c r="Q36" s="1"/>
      <c r="R36" s="1"/>
      <c r="S36" s="1"/>
      <c r="T36" s="1"/>
      <c r="U36" s="1"/>
      <c r="V36" s="1"/>
      <c r="W36" s="1"/>
      <c r="X36" s="1"/>
      <c r="Y36" s="1"/>
      <c r="Z36" s="1"/>
      <c r="AA36" s="1"/>
      <c r="AB36" s="1"/>
      <c r="AC36" s="1"/>
      <c r="AD36" s="1"/>
      <c r="AE36" s="1"/>
      <c r="AF36" s="1"/>
      <c r="AG36" s="1"/>
    </row>
    <row r="37" spans="1:33">
      <c r="A37" s="1"/>
      <c r="B37" s="44"/>
      <c r="C37" s="44"/>
      <c r="D37" s="44"/>
      <c r="E37" s="44"/>
      <c r="F37" s="44"/>
      <c r="G37" s="44"/>
      <c r="H37" s="44"/>
      <c r="I37" s="44"/>
      <c r="J37" s="44"/>
      <c r="K37" s="44"/>
      <c r="L37" s="44"/>
      <c r="M37" s="44"/>
      <c r="N37" s="44"/>
      <c r="O37" s="44"/>
      <c r="P37" s="1"/>
      <c r="Q37" s="1"/>
      <c r="R37" s="1"/>
      <c r="S37" s="1"/>
      <c r="T37" s="1"/>
      <c r="U37" s="1"/>
      <c r="V37" s="1"/>
      <c r="W37" s="1"/>
      <c r="X37" s="1"/>
      <c r="Y37" s="1"/>
      <c r="Z37" s="1"/>
      <c r="AA37" s="1"/>
      <c r="AB37" s="1"/>
      <c r="AC37" s="1"/>
      <c r="AD37" s="1"/>
      <c r="AE37" s="1"/>
      <c r="AF37" s="1"/>
      <c r="AG37" s="1"/>
    </row>
    <row r="38" spans="1:33">
      <c r="A38" s="1"/>
      <c r="B38" s="44"/>
      <c r="C38" s="44"/>
      <c r="D38" s="44"/>
      <c r="E38" s="44"/>
      <c r="F38" s="44"/>
      <c r="G38" s="44"/>
      <c r="H38" s="44"/>
      <c r="I38" s="44"/>
      <c r="J38" s="44"/>
      <c r="K38" s="44"/>
      <c r="L38" s="44"/>
      <c r="M38" s="44"/>
      <c r="N38" s="44"/>
      <c r="O38" s="44"/>
      <c r="P38" s="44"/>
      <c r="Q38" s="1"/>
      <c r="R38" s="1"/>
      <c r="S38" s="1"/>
      <c r="T38" s="1"/>
      <c r="U38" s="1"/>
      <c r="V38" s="1"/>
      <c r="W38" s="1"/>
      <c r="X38" s="1"/>
      <c r="Y38" s="1"/>
      <c r="Z38" s="1"/>
      <c r="AA38" s="1"/>
      <c r="AB38" s="1"/>
      <c r="AC38" s="1"/>
      <c r="AD38" s="1"/>
      <c r="AE38" s="1"/>
      <c r="AF38" s="1"/>
      <c r="AG38" s="1"/>
    </row>
    <row r="39" spans="1:33">
      <c r="A39" s="1"/>
      <c r="B39" s="44"/>
      <c r="C39" s="44"/>
      <c r="D39" s="44"/>
      <c r="E39" s="44"/>
      <c r="F39" s="44"/>
      <c r="G39" s="44"/>
      <c r="H39" s="44"/>
      <c r="I39" s="44"/>
      <c r="J39" s="44"/>
      <c r="K39" s="44"/>
      <c r="L39" s="44"/>
      <c r="M39" s="44"/>
      <c r="N39" s="44"/>
      <c r="O39" s="44"/>
      <c r="P39" s="44"/>
      <c r="Q39" s="1"/>
      <c r="R39" s="1"/>
      <c r="S39" s="1"/>
      <c r="T39" s="1"/>
      <c r="U39" s="1"/>
      <c r="V39" s="1"/>
      <c r="W39" s="1"/>
      <c r="X39" s="1"/>
      <c r="Y39" s="1"/>
      <c r="Z39" s="1"/>
      <c r="AA39" s="1"/>
      <c r="AB39" s="1"/>
      <c r="AC39" s="1"/>
      <c r="AD39" s="1"/>
      <c r="AE39" s="1"/>
      <c r="AF39" s="1"/>
      <c r="AG39" s="1"/>
    </row>
    <row r="40" spans="1:33">
      <c r="A40" s="1"/>
      <c r="B40" s="44"/>
      <c r="C40" s="44"/>
      <c r="D40" s="44"/>
      <c r="E40" s="44"/>
      <c r="F40" s="44"/>
      <c r="G40" s="44"/>
      <c r="H40" s="44"/>
      <c r="I40" s="44"/>
      <c r="J40" s="44"/>
      <c r="K40" s="44"/>
      <c r="L40" s="44"/>
      <c r="M40" s="44"/>
      <c r="N40" s="44"/>
      <c r="O40" s="44"/>
      <c r="P40" s="44"/>
      <c r="Q40" s="1"/>
      <c r="R40" s="1"/>
      <c r="S40" s="1"/>
      <c r="T40" s="1"/>
      <c r="U40" s="1"/>
      <c r="V40" s="1"/>
      <c r="W40" s="1"/>
      <c r="X40" s="1"/>
      <c r="Y40" s="1"/>
      <c r="Z40" s="1"/>
      <c r="AA40" s="1"/>
      <c r="AB40" s="1"/>
      <c r="AC40" s="1"/>
      <c r="AD40" s="1"/>
      <c r="AE40" s="1"/>
      <c r="AF40" s="1"/>
      <c r="AG40" s="1"/>
    </row>
    <row r="41" spans="1:33">
      <c r="A41" s="1"/>
      <c r="B41" s="44"/>
      <c r="C41" s="44"/>
      <c r="D41" s="44"/>
      <c r="E41" s="44"/>
      <c r="F41" s="44"/>
      <c r="G41" s="44"/>
      <c r="H41" s="44"/>
      <c r="I41" s="44"/>
      <c r="J41" s="44"/>
      <c r="K41" s="44"/>
      <c r="L41" s="44"/>
      <c r="M41" s="44"/>
      <c r="N41" s="44"/>
      <c r="O41" s="44"/>
      <c r="P41" s="44"/>
      <c r="Q41" s="1"/>
      <c r="R41" s="1"/>
      <c r="S41" s="1"/>
      <c r="T41" s="1"/>
      <c r="U41" s="1"/>
      <c r="V41" s="1"/>
      <c r="W41" s="1"/>
      <c r="X41" s="1"/>
      <c r="Y41" s="1"/>
      <c r="Z41" s="1"/>
      <c r="AA41" s="1"/>
      <c r="AB41" s="1"/>
      <c r="AC41" s="1"/>
      <c r="AD41" s="1"/>
      <c r="AE41" s="1"/>
      <c r="AF41" s="1"/>
      <c r="AG41" s="1"/>
    </row>
    <row r="42" spans="1:33">
      <c r="B42" s="44"/>
      <c r="C42" s="44"/>
      <c r="D42" s="44"/>
      <c r="E42" s="44"/>
      <c r="F42" s="44"/>
      <c r="G42" s="44"/>
      <c r="H42" s="44"/>
      <c r="I42" s="44"/>
      <c r="J42" s="44"/>
      <c r="K42" s="44"/>
      <c r="L42" s="44"/>
      <c r="M42" s="44"/>
      <c r="N42" s="44"/>
      <c r="O42" s="44"/>
      <c r="P42" s="44"/>
      <c r="Q42" s="1"/>
      <c r="R42" s="1"/>
      <c r="S42" s="1"/>
      <c r="T42" s="1"/>
      <c r="U42" s="1"/>
      <c r="V42" s="1"/>
      <c r="W42" s="1"/>
      <c r="X42" s="1"/>
      <c r="Y42" s="1"/>
      <c r="Z42" s="1"/>
      <c r="AA42" s="1"/>
      <c r="AB42" s="1"/>
      <c r="AC42" s="1"/>
      <c r="AD42" s="1"/>
      <c r="AE42" s="1"/>
      <c r="AF42" s="1"/>
      <c r="AG42" s="1"/>
    </row>
    <row r="43" spans="1:33">
      <c r="B43" s="44"/>
      <c r="C43" s="44"/>
      <c r="D43" s="44"/>
      <c r="E43" s="44"/>
      <c r="F43" s="44"/>
      <c r="G43" s="44"/>
      <c r="H43" s="44"/>
      <c r="I43" s="44"/>
      <c r="J43" s="44"/>
      <c r="K43" s="44"/>
      <c r="L43" s="44"/>
      <c r="M43" s="44"/>
      <c r="N43" s="44"/>
      <c r="O43" s="44"/>
      <c r="P43" s="44"/>
      <c r="Q43" s="1"/>
      <c r="R43" s="1"/>
      <c r="S43" s="1"/>
      <c r="T43" s="1"/>
      <c r="U43" s="1"/>
      <c r="V43" s="1"/>
      <c r="W43" s="1"/>
      <c r="X43" s="1"/>
      <c r="Y43" s="1"/>
      <c r="Z43" s="1"/>
      <c r="AA43" s="1"/>
      <c r="AB43" s="1"/>
      <c r="AC43" s="1"/>
      <c r="AD43" s="1"/>
      <c r="AE43" s="1"/>
      <c r="AF43" s="1"/>
      <c r="AG43" s="1"/>
    </row>
    <row r="44" spans="1:33">
      <c r="B44" s="44"/>
      <c r="C44" s="44"/>
      <c r="D44" s="44"/>
      <c r="E44" s="44"/>
      <c r="F44" s="44"/>
      <c r="G44" s="44"/>
      <c r="H44" s="44"/>
      <c r="I44" s="44"/>
      <c r="J44" s="44"/>
      <c r="K44" s="44"/>
      <c r="L44" s="44"/>
      <c r="M44" s="44"/>
      <c r="N44" s="44"/>
      <c r="O44" s="44"/>
      <c r="P44" s="44"/>
      <c r="Q44" s="1"/>
      <c r="R44" s="1"/>
      <c r="S44" s="1"/>
      <c r="T44" s="1"/>
      <c r="U44" s="1"/>
      <c r="V44" s="1"/>
      <c r="W44" s="1"/>
      <c r="X44" s="1"/>
      <c r="Y44" s="1"/>
      <c r="Z44" s="1"/>
      <c r="AA44" s="1"/>
      <c r="AB44" s="1"/>
      <c r="AC44" s="1"/>
      <c r="AD44" s="1"/>
      <c r="AE44" s="1"/>
      <c r="AF44" s="1"/>
      <c r="AG44" s="1"/>
    </row>
    <row r="45" spans="1:33">
      <c r="B45" s="44"/>
      <c r="C45" s="44"/>
      <c r="D45" s="44"/>
      <c r="E45" s="44"/>
      <c r="F45" s="44"/>
      <c r="G45" s="44"/>
      <c r="H45" s="44"/>
      <c r="I45" s="44"/>
      <c r="J45" s="44"/>
      <c r="K45" s="44"/>
      <c r="L45" s="44"/>
      <c r="M45" s="44"/>
      <c r="N45" s="44"/>
      <c r="O45" s="44"/>
      <c r="P45" s="44"/>
      <c r="Q45" s="1"/>
      <c r="R45" s="1"/>
      <c r="S45" s="1"/>
      <c r="T45" s="1"/>
      <c r="U45" s="1"/>
      <c r="V45" s="1"/>
      <c r="W45" s="1"/>
      <c r="X45" s="1"/>
      <c r="Y45" s="1"/>
      <c r="Z45" s="1"/>
      <c r="AA45" s="1"/>
      <c r="AB45" s="1"/>
      <c r="AC45" s="1"/>
      <c r="AD45" s="1"/>
      <c r="AE45" s="1"/>
      <c r="AF45" s="1"/>
      <c r="AG45" s="1"/>
    </row>
    <row r="46" spans="1:33">
      <c r="B46" s="44"/>
      <c r="C46" s="44"/>
      <c r="D46" s="44"/>
      <c r="E46" s="44"/>
      <c r="F46" s="44"/>
      <c r="G46" s="44"/>
      <c r="H46" s="44"/>
      <c r="I46" s="44"/>
      <c r="J46" s="44"/>
      <c r="K46" s="44"/>
      <c r="L46" s="44"/>
      <c r="M46" s="44"/>
      <c r="N46" s="44"/>
      <c r="O46" s="44"/>
      <c r="P46" s="44"/>
      <c r="Q46" s="1"/>
      <c r="R46" s="1"/>
      <c r="S46" s="1"/>
      <c r="T46" s="1"/>
      <c r="U46" s="1"/>
      <c r="V46" s="1"/>
      <c r="W46" s="1"/>
      <c r="X46" s="1"/>
      <c r="Y46" s="1"/>
      <c r="Z46" s="1"/>
      <c r="AA46" s="1"/>
      <c r="AB46" s="1"/>
      <c r="AC46" s="1"/>
      <c r="AD46" s="1"/>
      <c r="AE46" s="1"/>
      <c r="AF46" s="1"/>
      <c r="AG46" s="1"/>
    </row>
    <row r="47" spans="1:33">
      <c r="B47" s="44"/>
      <c r="C47" s="44"/>
      <c r="D47" s="44"/>
      <c r="E47" s="44"/>
      <c r="F47" s="44"/>
      <c r="G47" s="44"/>
      <c r="H47" s="44"/>
      <c r="I47" s="44"/>
      <c r="J47" s="44"/>
      <c r="K47" s="44"/>
      <c r="L47" s="44"/>
      <c r="M47" s="44"/>
      <c r="N47" s="44"/>
      <c r="O47" s="44"/>
      <c r="P47" s="44"/>
      <c r="Q47" s="1"/>
      <c r="R47" s="1"/>
      <c r="S47" s="1"/>
      <c r="T47" s="1"/>
      <c r="U47" s="1"/>
      <c r="V47" s="1"/>
      <c r="W47" s="1"/>
      <c r="X47" s="1"/>
      <c r="Y47" s="1"/>
      <c r="Z47" s="1"/>
      <c r="AA47" s="1"/>
      <c r="AB47" s="1"/>
      <c r="AC47" s="1"/>
      <c r="AD47" s="1"/>
      <c r="AE47" s="1"/>
      <c r="AF47" s="1"/>
      <c r="AG47" s="1"/>
    </row>
    <row r="48" spans="1:33">
      <c r="B48" s="44"/>
      <c r="C48" s="44"/>
      <c r="D48" s="44"/>
      <c r="E48" s="44"/>
      <c r="F48" s="44"/>
      <c r="G48" s="44"/>
      <c r="H48" s="44"/>
      <c r="I48" s="44"/>
      <c r="J48" s="44"/>
      <c r="K48" s="44"/>
      <c r="L48" s="44"/>
      <c r="M48" s="44"/>
      <c r="N48" s="44"/>
      <c r="O48" s="44"/>
      <c r="P48" s="44"/>
      <c r="Q48" s="1"/>
      <c r="R48" s="1"/>
      <c r="S48" s="1"/>
      <c r="T48" s="1"/>
      <c r="U48" s="1"/>
      <c r="V48" s="1"/>
      <c r="W48" s="1"/>
      <c r="X48" s="1"/>
      <c r="Y48" s="1"/>
      <c r="Z48" s="1"/>
      <c r="AA48" s="1"/>
      <c r="AB48" s="1"/>
      <c r="AC48" s="1"/>
      <c r="AD48" s="1"/>
      <c r="AE48" s="1"/>
      <c r="AF48" s="1"/>
      <c r="AG48" s="1"/>
    </row>
    <row r="49" spans="2:33">
      <c r="B49" s="44"/>
      <c r="C49" s="44"/>
      <c r="D49" s="44"/>
      <c r="E49" s="44"/>
      <c r="F49" s="44"/>
      <c r="G49" s="44"/>
      <c r="H49" s="44"/>
      <c r="I49" s="44"/>
      <c r="J49" s="44"/>
      <c r="K49" s="44"/>
      <c r="L49" s="44"/>
      <c r="M49" s="44"/>
      <c r="N49" s="44"/>
      <c r="O49" s="44"/>
      <c r="P49" s="44"/>
      <c r="Q49" s="1"/>
      <c r="R49" s="1"/>
      <c r="S49" s="1"/>
      <c r="T49" s="1"/>
      <c r="U49" s="1"/>
      <c r="V49" s="1"/>
      <c r="W49" s="1"/>
      <c r="X49" s="1"/>
      <c r="Y49" s="1"/>
      <c r="Z49" s="1"/>
      <c r="AA49" s="1"/>
      <c r="AB49" s="1"/>
      <c r="AC49" s="1"/>
      <c r="AD49" s="1"/>
      <c r="AE49" s="1"/>
      <c r="AF49" s="1"/>
      <c r="AG49" s="1"/>
    </row>
    <row r="50" spans="2:33">
      <c r="B50" s="44"/>
      <c r="C50" s="44"/>
      <c r="D50" s="44"/>
      <c r="E50" s="44"/>
      <c r="F50" s="44"/>
      <c r="G50" s="44"/>
      <c r="H50" s="44"/>
      <c r="I50" s="44"/>
      <c r="J50" s="44"/>
      <c r="K50" s="44"/>
      <c r="L50" s="44"/>
      <c r="M50" s="44"/>
      <c r="N50" s="44"/>
      <c r="O50" s="44"/>
      <c r="P50" s="44"/>
      <c r="Q50" s="1"/>
      <c r="R50" s="1"/>
      <c r="S50" s="1"/>
      <c r="T50" s="1"/>
      <c r="U50" s="1"/>
      <c r="V50" s="1"/>
      <c r="W50" s="1"/>
      <c r="X50" s="1"/>
      <c r="Y50" s="1"/>
      <c r="Z50" s="1"/>
      <c r="AA50" s="1"/>
      <c r="AB50" s="1"/>
      <c r="AC50" s="1"/>
      <c r="AD50" s="1"/>
      <c r="AE50" s="1"/>
      <c r="AF50" s="1"/>
      <c r="AG50" s="1"/>
    </row>
    <row r="51" spans="2:33">
      <c r="B51" s="44"/>
      <c r="C51" s="44"/>
      <c r="D51" s="44"/>
      <c r="E51" s="44"/>
      <c r="F51" s="44"/>
      <c r="G51" s="44"/>
      <c r="H51" s="44"/>
      <c r="I51" s="44"/>
      <c r="J51" s="44"/>
      <c r="K51" s="44"/>
      <c r="L51" s="44"/>
      <c r="M51" s="44"/>
      <c r="N51" s="44"/>
      <c r="O51" s="44"/>
      <c r="P51" s="44"/>
      <c r="Q51" s="1"/>
      <c r="R51" s="1"/>
      <c r="S51" s="1"/>
      <c r="T51" s="1"/>
      <c r="U51" s="1"/>
      <c r="V51" s="1"/>
      <c r="W51" s="1"/>
      <c r="X51" s="1"/>
      <c r="Y51" s="1"/>
      <c r="Z51" s="1"/>
      <c r="AA51" s="1"/>
      <c r="AB51" s="1"/>
      <c r="AC51" s="1"/>
      <c r="AD51" s="1"/>
      <c r="AE51" s="1"/>
      <c r="AF51" s="1"/>
      <c r="AG51" s="1"/>
    </row>
    <row r="52" spans="2:33">
      <c r="B52" s="44"/>
      <c r="C52" s="44"/>
      <c r="D52" s="44"/>
      <c r="E52" s="44"/>
      <c r="F52" s="44"/>
      <c r="G52" s="44"/>
      <c r="H52" s="44"/>
      <c r="I52" s="44"/>
      <c r="J52" s="44"/>
      <c r="K52" s="44"/>
      <c r="L52" s="44"/>
      <c r="M52" s="44"/>
      <c r="N52" s="44"/>
      <c r="O52" s="44"/>
      <c r="P52" s="44"/>
      <c r="Q52" s="1"/>
      <c r="R52" s="1"/>
      <c r="S52" s="1"/>
      <c r="T52" s="1"/>
      <c r="U52" s="1"/>
      <c r="V52" s="1"/>
      <c r="W52" s="1"/>
      <c r="X52" s="1"/>
      <c r="Y52" s="1"/>
      <c r="Z52" s="1"/>
      <c r="AA52" s="1"/>
      <c r="AB52" s="1"/>
      <c r="AC52" s="1"/>
      <c r="AD52" s="1"/>
      <c r="AE52" s="1"/>
      <c r="AF52" s="1"/>
      <c r="AG52" s="1"/>
    </row>
    <row r="53" spans="2:33">
      <c r="B53" s="44"/>
      <c r="C53" s="44"/>
      <c r="D53" s="44"/>
      <c r="E53" s="44"/>
      <c r="F53" s="44"/>
      <c r="G53" s="44"/>
      <c r="H53" s="44"/>
      <c r="I53" s="44"/>
      <c r="J53" s="44"/>
      <c r="K53" s="44"/>
      <c r="L53" s="44"/>
      <c r="M53" s="44"/>
      <c r="N53" s="44"/>
      <c r="O53" s="44"/>
      <c r="P53" s="44"/>
      <c r="Q53" s="1"/>
      <c r="R53" s="1"/>
      <c r="S53" s="1"/>
      <c r="T53" s="1"/>
      <c r="U53" s="1"/>
      <c r="V53" s="1"/>
      <c r="W53" s="1"/>
      <c r="X53" s="1"/>
      <c r="Y53" s="1"/>
      <c r="Z53" s="1"/>
      <c r="AA53" s="1"/>
      <c r="AB53" s="1"/>
      <c r="AC53" s="1"/>
      <c r="AD53" s="1"/>
      <c r="AE53" s="1"/>
      <c r="AF53" s="1"/>
      <c r="AG53" s="1"/>
    </row>
    <row r="54" spans="2:33">
      <c r="B54" s="44"/>
      <c r="C54" s="44"/>
      <c r="D54" s="44"/>
      <c r="E54" s="44"/>
      <c r="F54" s="44"/>
      <c r="G54" s="44"/>
      <c r="H54" s="44"/>
      <c r="I54" s="44"/>
      <c r="J54" s="44"/>
      <c r="K54" s="44"/>
      <c r="L54" s="44"/>
      <c r="M54" s="44"/>
      <c r="N54" s="44"/>
      <c r="O54" s="44"/>
      <c r="P54" s="44"/>
      <c r="Q54" s="1"/>
      <c r="R54" s="1"/>
      <c r="S54" s="1"/>
      <c r="T54" s="1"/>
      <c r="U54" s="1"/>
      <c r="V54" s="1"/>
      <c r="W54" s="1"/>
      <c r="X54" s="1"/>
      <c r="Y54" s="1"/>
      <c r="Z54" s="1"/>
      <c r="AA54" s="1"/>
      <c r="AB54" s="1"/>
      <c r="AC54" s="1"/>
      <c r="AD54" s="1"/>
      <c r="AE54" s="1"/>
      <c r="AF54" s="1"/>
      <c r="AG54" s="1"/>
    </row>
    <row r="55" spans="2:33">
      <c r="B55" s="44"/>
      <c r="C55" s="44"/>
      <c r="D55" s="44"/>
      <c r="E55" s="44"/>
      <c r="F55" s="44"/>
      <c r="G55" s="44"/>
      <c r="H55" s="44"/>
      <c r="I55" s="44"/>
      <c r="J55" s="44"/>
      <c r="K55" s="44"/>
      <c r="L55" s="44"/>
      <c r="M55" s="44"/>
      <c r="N55" s="44"/>
      <c r="O55" s="44"/>
      <c r="P55" s="44"/>
      <c r="Q55" s="1"/>
      <c r="R55" s="1"/>
      <c r="S55" s="1"/>
      <c r="T55" s="1"/>
      <c r="U55" s="1"/>
      <c r="V55" s="1"/>
      <c r="W55" s="1"/>
      <c r="X55" s="1"/>
      <c r="Y55" s="1"/>
      <c r="Z55" s="1"/>
      <c r="AA55" s="1"/>
      <c r="AB55" s="1"/>
      <c r="AC55" s="1"/>
      <c r="AD55" s="1"/>
      <c r="AE55" s="1"/>
      <c r="AF55" s="1"/>
      <c r="AG55" s="1"/>
    </row>
    <row r="56" spans="2:33">
      <c r="B56" s="44"/>
      <c r="C56" s="44"/>
      <c r="D56" s="44"/>
      <c r="E56" s="44"/>
      <c r="F56" s="44"/>
      <c r="G56" s="44"/>
      <c r="H56" s="44"/>
      <c r="I56" s="44"/>
      <c r="J56" s="44"/>
      <c r="K56" s="44"/>
      <c r="L56" s="44"/>
      <c r="M56" s="44"/>
      <c r="N56" s="44"/>
      <c r="O56" s="44"/>
      <c r="P56" s="44"/>
      <c r="Q56" s="1"/>
      <c r="R56" s="1"/>
      <c r="S56" s="1"/>
      <c r="T56" s="1"/>
      <c r="U56" s="1"/>
      <c r="V56" s="1"/>
      <c r="W56" s="1"/>
      <c r="X56" s="1"/>
      <c r="Y56" s="1"/>
      <c r="Z56" s="1"/>
      <c r="AA56" s="1"/>
      <c r="AB56" s="1"/>
      <c r="AC56" s="1"/>
      <c r="AD56" s="1"/>
      <c r="AE56" s="1"/>
      <c r="AF56" s="1"/>
      <c r="AG56" s="1"/>
    </row>
    <row r="57" spans="2:33">
      <c r="B57" s="44"/>
      <c r="C57" s="44"/>
      <c r="D57" s="44"/>
      <c r="E57" s="44"/>
      <c r="F57" s="44"/>
      <c r="G57" s="44"/>
      <c r="H57" s="44"/>
      <c r="I57" s="44"/>
      <c r="J57" s="44"/>
      <c r="K57" s="44"/>
      <c r="L57" s="44"/>
      <c r="M57" s="44"/>
      <c r="N57" s="44"/>
      <c r="O57" s="44"/>
      <c r="P57" s="44"/>
      <c r="Q57" s="1"/>
      <c r="R57" s="1"/>
      <c r="S57" s="1"/>
      <c r="T57" s="1"/>
      <c r="U57" s="1"/>
      <c r="V57" s="1"/>
      <c r="W57" s="1"/>
      <c r="X57" s="1"/>
      <c r="Y57" s="1"/>
      <c r="Z57" s="1"/>
      <c r="AA57" s="1"/>
      <c r="AB57" s="1"/>
      <c r="AC57" s="1"/>
      <c r="AD57" s="1"/>
      <c r="AE57" s="1"/>
      <c r="AF57" s="1"/>
      <c r="AG57" s="1"/>
    </row>
    <row r="58" spans="2:33">
      <c r="B58" s="44"/>
      <c r="C58" s="44"/>
      <c r="D58" s="44"/>
      <c r="E58" s="44"/>
      <c r="F58" s="44"/>
      <c r="G58" s="44"/>
      <c r="H58" s="44"/>
      <c r="I58" s="44"/>
      <c r="J58" s="44"/>
      <c r="K58" s="44"/>
      <c r="L58" s="44"/>
      <c r="M58" s="44"/>
      <c r="N58" s="44"/>
      <c r="O58" s="44"/>
      <c r="P58" s="44"/>
      <c r="Q58" s="1"/>
      <c r="R58" s="1"/>
      <c r="S58" s="1"/>
      <c r="T58" s="1"/>
      <c r="U58" s="1"/>
      <c r="V58" s="1"/>
      <c r="W58" s="1"/>
      <c r="X58" s="1"/>
      <c r="Y58" s="1"/>
      <c r="Z58" s="1"/>
      <c r="AA58" s="1"/>
      <c r="AB58" s="1"/>
      <c r="AC58" s="1"/>
      <c r="AD58" s="1"/>
      <c r="AE58" s="1"/>
      <c r="AF58" s="1"/>
      <c r="AG58" s="1"/>
    </row>
    <row r="59" spans="2:33">
      <c r="B59" s="44"/>
      <c r="C59" s="44"/>
      <c r="D59" s="44"/>
      <c r="E59" s="44"/>
      <c r="F59" s="44"/>
      <c r="G59" s="44"/>
      <c r="H59" s="44"/>
      <c r="I59" s="44"/>
      <c r="J59" s="44"/>
      <c r="K59" s="44"/>
      <c r="L59" s="44"/>
      <c r="M59" s="44"/>
      <c r="N59" s="44"/>
      <c r="O59" s="44"/>
      <c r="P59" s="44"/>
      <c r="Q59" s="1"/>
      <c r="R59" s="1"/>
      <c r="S59" s="1"/>
      <c r="T59" s="1"/>
      <c r="U59" s="1"/>
      <c r="V59" s="1"/>
      <c r="W59" s="1"/>
      <c r="X59" s="1"/>
      <c r="Y59" s="1"/>
      <c r="Z59" s="1"/>
      <c r="AA59" s="1"/>
      <c r="AB59" s="1"/>
      <c r="AC59" s="1"/>
      <c r="AD59" s="1"/>
      <c r="AE59" s="1"/>
      <c r="AF59" s="1"/>
      <c r="AG59" s="1"/>
    </row>
    <row r="60" spans="2:33">
      <c r="B60" s="44"/>
      <c r="C60" s="44"/>
      <c r="D60" s="44"/>
      <c r="E60" s="44"/>
      <c r="F60" s="44"/>
      <c r="G60" s="44"/>
      <c r="H60" s="44"/>
      <c r="I60" s="44"/>
      <c r="J60" s="44"/>
      <c r="K60" s="44"/>
      <c r="L60" s="44"/>
      <c r="M60" s="44"/>
      <c r="N60" s="44"/>
      <c r="O60" s="44"/>
      <c r="P60" s="44"/>
      <c r="Q60" s="1"/>
      <c r="R60" s="1"/>
      <c r="S60" s="1"/>
      <c r="T60" s="1"/>
      <c r="U60" s="1"/>
      <c r="V60" s="1"/>
      <c r="W60" s="1"/>
      <c r="X60" s="1"/>
      <c r="Y60" s="1"/>
      <c r="Z60" s="1"/>
      <c r="AA60" s="1"/>
      <c r="AB60" s="1"/>
      <c r="AC60" s="1"/>
      <c r="AD60" s="1"/>
      <c r="AE60" s="1"/>
      <c r="AF60" s="1"/>
      <c r="AG60" s="1"/>
    </row>
    <row r="61" spans="2:33">
      <c r="B61" s="44"/>
      <c r="C61" s="44"/>
      <c r="D61" s="44"/>
      <c r="E61" s="44"/>
      <c r="F61" s="44"/>
      <c r="G61" s="44"/>
      <c r="H61" s="44"/>
      <c r="I61" s="44"/>
      <c r="J61" s="44"/>
      <c r="K61" s="44"/>
      <c r="L61" s="44"/>
      <c r="M61" s="44"/>
      <c r="N61" s="44"/>
      <c r="O61" s="44"/>
      <c r="P61" s="44"/>
      <c r="Q61" s="1"/>
      <c r="R61" s="1"/>
      <c r="S61" s="1"/>
      <c r="T61" s="1"/>
      <c r="U61" s="1"/>
      <c r="V61" s="1"/>
      <c r="W61" s="1"/>
      <c r="X61" s="1"/>
      <c r="Y61" s="1"/>
      <c r="Z61" s="1"/>
      <c r="AA61" s="1"/>
      <c r="AB61" s="1"/>
      <c r="AC61" s="1"/>
      <c r="AD61" s="1"/>
      <c r="AE61" s="1"/>
      <c r="AF61" s="1"/>
      <c r="AG61" s="1"/>
    </row>
    <row r="62" spans="2:33">
      <c r="B62" s="44"/>
      <c r="C62" s="44"/>
      <c r="D62" s="44"/>
      <c r="E62" s="44"/>
      <c r="F62" s="44"/>
      <c r="G62" s="44"/>
      <c r="H62" s="44"/>
      <c r="I62" s="44"/>
      <c r="J62" s="44"/>
      <c r="K62" s="44"/>
      <c r="L62" s="44"/>
      <c r="M62" s="44"/>
      <c r="N62" s="44"/>
      <c r="O62" s="44"/>
    </row>
    <row r="63" spans="2:33">
      <c r="B63" s="44"/>
      <c r="C63" s="44"/>
      <c r="D63" s="44"/>
      <c r="E63" s="44"/>
      <c r="F63" s="44"/>
      <c r="G63" s="44"/>
      <c r="H63" s="44"/>
      <c r="I63" s="44"/>
      <c r="J63" s="44"/>
      <c r="K63" s="44"/>
      <c r="L63" s="44"/>
      <c r="M63" s="44"/>
      <c r="N63" s="44"/>
      <c r="O63" s="44"/>
    </row>
    <row r="64" spans="2:33">
      <c r="B64" s="44"/>
      <c r="C64" s="44"/>
      <c r="D64" s="44"/>
      <c r="E64" s="44"/>
      <c r="F64" s="44"/>
      <c r="G64" s="44"/>
      <c r="H64" s="44"/>
      <c r="I64" s="44"/>
      <c r="J64" s="44"/>
      <c r="K64" s="44"/>
      <c r="L64" s="44"/>
      <c r="M64" s="44"/>
      <c r="N64" s="44"/>
      <c r="O64" s="44"/>
    </row>
    <row r="65" spans="2:15">
      <c r="B65" s="44"/>
      <c r="C65" s="44"/>
      <c r="D65" s="44"/>
      <c r="E65" s="44"/>
      <c r="F65" s="44"/>
      <c r="G65" s="44"/>
      <c r="H65" s="44"/>
      <c r="I65" s="44"/>
      <c r="J65" s="44"/>
      <c r="K65" s="44"/>
      <c r="L65" s="44"/>
      <c r="M65" s="44"/>
      <c r="N65" s="44"/>
      <c r="O65" s="44"/>
    </row>
    <row r="66" spans="2:15">
      <c r="B66" s="44"/>
      <c r="C66" s="44"/>
      <c r="D66" s="44"/>
      <c r="E66" s="44"/>
      <c r="F66" s="44"/>
      <c r="G66" s="44"/>
      <c r="H66" s="44"/>
      <c r="I66" s="44"/>
      <c r="J66" s="44"/>
      <c r="K66" s="44"/>
      <c r="L66" s="44"/>
      <c r="M66" s="44"/>
      <c r="N66" s="44"/>
      <c r="O66" s="44"/>
    </row>
    <row r="67" spans="2:15">
      <c r="B67" s="44"/>
      <c r="C67" s="44"/>
      <c r="D67" s="44"/>
      <c r="E67" s="44"/>
      <c r="F67" s="44"/>
      <c r="G67" s="44"/>
      <c r="H67" s="44"/>
      <c r="I67" s="44"/>
      <c r="J67" s="44"/>
      <c r="K67" s="44"/>
      <c r="L67" s="44"/>
      <c r="M67" s="44"/>
      <c r="N67" s="44"/>
      <c r="O67" s="44"/>
    </row>
    <row r="68" spans="2:15">
      <c r="B68" s="44"/>
      <c r="C68" s="44"/>
      <c r="D68" s="44"/>
      <c r="E68" s="44"/>
      <c r="F68" s="44"/>
      <c r="G68" s="44"/>
      <c r="H68" s="44"/>
      <c r="I68" s="44"/>
      <c r="J68" s="44"/>
      <c r="K68" s="44"/>
      <c r="L68" s="44"/>
      <c r="M68" s="44"/>
      <c r="N68" s="44"/>
      <c r="O68" s="44"/>
    </row>
    <row r="69" spans="2:15" ht="15.75" customHeight="1">
      <c r="B69" s="1"/>
      <c r="C69" s="1"/>
      <c r="O69" s="44"/>
    </row>
    <row r="70" spans="2:15">
      <c r="O70" s="44"/>
    </row>
    <row r="71" spans="2:15">
      <c r="O71" s="44"/>
    </row>
    <row r="72" spans="2:15">
      <c r="O72" s="44"/>
    </row>
    <row r="73" spans="2:15">
      <c r="O73" s="44"/>
    </row>
    <row r="74" spans="2:15">
      <c r="O74" s="44"/>
    </row>
    <row r="75" spans="2:15">
      <c r="O75" s="44"/>
    </row>
    <row r="76" spans="2:15">
      <c r="O76" s="44"/>
    </row>
    <row r="77" spans="2:15">
      <c r="O77" s="44"/>
    </row>
    <row r="78" spans="2:15">
      <c r="O78" s="44"/>
    </row>
    <row r="79" spans="2:15">
      <c r="O79" s="44"/>
    </row>
    <row r="80" spans="2:15">
      <c r="O80" s="44"/>
    </row>
    <row r="81" spans="15:15">
      <c r="O81" s="44"/>
    </row>
  </sheetData>
  <hyperlinks>
    <hyperlink ref="L1" location="innehåll!A1" display="Tillbaka till innehållsförteckning"/>
  </hyperlinks>
  <pageMargins left="0.7" right="0.7" top="0.75" bottom="0.75" header="0.3" footer="0.3"/>
  <pageSetup paperSize="9" orientation="portrait" r:id="rId1"/>
  <drawing r:id="rId2"/>
  <legacyDrawing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workbookViewId="0">
      <selection activeCell="H14" sqref="H14"/>
    </sheetView>
  </sheetViews>
  <sheetFormatPr defaultRowHeight="15"/>
  <cols>
    <col min="1" max="1" width="4.140625" customWidth="1"/>
    <col min="2" max="2" width="32" customWidth="1"/>
    <col min="3" max="3" width="16.5703125" customWidth="1"/>
    <col min="12" max="14" width="12.28515625" customWidth="1"/>
  </cols>
  <sheetData>
    <row r="1" spans="1:15">
      <c r="A1" s="1"/>
      <c r="B1" s="1"/>
      <c r="C1" s="1"/>
      <c r="D1" s="1"/>
      <c r="E1" s="1"/>
      <c r="F1" s="1"/>
      <c r="G1" s="1"/>
      <c r="H1" s="1"/>
      <c r="I1" s="1"/>
      <c r="J1" s="1"/>
      <c r="K1" s="1"/>
      <c r="L1" s="70" t="s">
        <v>173</v>
      </c>
      <c r="M1" s="1"/>
      <c r="N1" s="1"/>
      <c r="O1" s="1"/>
    </row>
    <row r="2" spans="1:15">
      <c r="A2" s="1"/>
      <c r="B2" s="1"/>
      <c r="C2" s="1"/>
      <c r="D2" s="1"/>
      <c r="E2" s="1"/>
      <c r="F2" s="1"/>
      <c r="G2" s="1"/>
      <c r="H2" s="1"/>
      <c r="I2" s="1"/>
      <c r="J2" s="1"/>
      <c r="K2" s="1"/>
      <c r="L2" s="1"/>
      <c r="M2" s="1"/>
      <c r="N2" s="1"/>
      <c r="O2" s="1"/>
    </row>
    <row r="3" spans="1:15">
      <c r="A3" s="1"/>
      <c r="B3" s="367" t="s">
        <v>1537</v>
      </c>
      <c r="C3" s="364"/>
      <c r="D3" s="364"/>
      <c r="E3" s="535"/>
      <c r="F3" s="535"/>
      <c r="G3" s="535"/>
      <c r="H3" s="535"/>
      <c r="I3" s="535"/>
      <c r="J3" s="535"/>
      <c r="K3" s="535"/>
      <c r="L3" s="535"/>
      <c r="M3" s="535"/>
      <c r="N3" s="536"/>
      <c r="O3" s="1"/>
    </row>
    <row r="4" spans="1:15">
      <c r="A4" s="1"/>
      <c r="B4" s="368" t="s">
        <v>445</v>
      </c>
      <c r="C4" s="369"/>
      <c r="D4" s="369"/>
      <c r="E4" s="372"/>
      <c r="F4" s="372"/>
      <c r="G4" s="372"/>
      <c r="H4" s="372"/>
      <c r="I4" s="372"/>
      <c r="J4" s="372"/>
      <c r="K4" s="372"/>
      <c r="L4" s="372"/>
      <c r="M4" s="372"/>
      <c r="N4" s="518"/>
      <c r="O4" s="1"/>
    </row>
    <row r="5" spans="1:15" ht="15.75" thickBot="1">
      <c r="A5" s="1"/>
      <c r="B5" s="54"/>
      <c r="C5" s="10"/>
      <c r="D5" s="10"/>
      <c r="E5" s="1"/>
      <c r="F5" s="1"/>
      <c r="G5" s="1"/>
      <c r="H5" s="1"/>
      <c r="I5" s="1"/>
      <c r="J5" s="1"/>
      <c r="K5" s="1"/>
      <c r="L5" s="1"/>
      <c r="M5" s="1"/>
      <c r="N5" s="1"/>
      <c r="O5" s="1"/>
    </row>
    <row r="6" spans="1:15" ht="26.25">
      <c r="A6" s="1"/>
      <c r="B6" s="176"/>
      <c r="C6" s="143" t="s">
        <v>65</v>
      </c>
      <c r="D6" s="1"/>
      <c r="E6" s="526" t="s">
        <v>439</v>
      </c>
      <c r="F6" s="527"/>
      <c r="G6" s="527"/>
      <c r="H6" s="527"/>
      <c r="I6" s="527"/>
      <c r="J6" s="527"/>
      <c r="K6" s="527"/>
      <c r="L6" s="527"/>
      <c r="M6" s="527"/>
      <c r="N6" s="528"/>
      <c r="O6" s="1"/>
    </row>
    <row r="7" spans="1:15" ht="26.25">
      <c r="A7" s="1"/>
      <c r="B7" s="203" t="s">
        <v>194</v>
      </c>
      <c r="C7" s="204">
        <v>18</v>
      </c>
      <c r="E7" s="529" t="s">
        <v>975</v>
      </c>
      <c r="F7" s="363"/>
      <c r="G7" s="363"/>
      <c r="H7" s="363"/>
      <c r="I7" s="363"/>
      <c r="J7" s="363"/>
      <c r="K7" s="363"/>
      <c r="L7" s="363"/>
      <c r="M7" s="363"/>
      <c r="N7" s="530"/>
      <c r="O7" s="1"/>
    </row>
    <row r="8" spans="1:15" ht="27" thickBot="1">
      <c r="A8" s="1"/>
      <c r="B8" s="143" t="s">
        <v>195</v>
      </c>
      <c r="C8" s="205">
        <v>18</v>
      </c>
      <c r="D8" s="1"/>
      <c r="E8" s="531"/>
      <c r="F8" s="532"/>
      <c r="G8" s="532"/>
      <c r="H8" s="532"/>
      <c r="I8" s="532"/>
      <c r="J8" s="532"/>
      <c r="K8" s="532"/>
      <c r="L8" s="532"/>
      <c r="M8" s="532"/>
      <c r="N8" s="533"/>
      <c r="O8" s="1"/>
    </row>
    <row r="9" spans="1:15" ht="26.25">
      <c r="A9" s="1"/>
      <c r="B9" s="203" t="s">
        <v>189</v>
      </c>
      <c r="C9" s="204">
        <v>18</v>
      </c>
      <c r="D9" s="1"/>
      <c r="E9" s="151" t="s">
        <v>375</v>
      </c>
      <c r="F9" s="1"/>
      <c r="G9" s="1"/>
      <c r="H9" s="1"/>
      <c r="I9" s="1"/>
      <c r="J9" s="1"/>
      <c r="K9" s="1"/>
      <c r="L9" s="1"/>
      <c r="M9" s="1"/>
      <c r="N9" s="1"/>
      <c r="O9" s="1"/>
    </row>
    <row r="10" spans="1:15" ht="26.25">
      <c r="A10" s="1"/>
      <c r="B10" s="143" t="s">
        <v>190</v>
      </c>
      <c r="C10" s="205">
        <v>20</v>
      </c>
      <c r="D10" s="1"/>
      <c r="E10" s="1"/>
      <c r="F10" s="1"/>
      <c r="G10" s="1"/>
      <c r="H10" s="1"/>
      <c r="I10" s="1"/>
      <c r="J10" s="1"/>
      <c r="K10" s="1"/>
      <c r="L10" s="1"/>
      <c r="M10" s="1"/>
      <c r="N10" s="1"/>
      <c r="O10" s="1"/>
    </row>
    <row r="11" spans="1:15" ht="26.25">
      <c r="A11" s="1"/>
      <c r="B11" s="203" t="s">
        <v>256</v>
      </c>
      <c r="C11" s="204">
        <v>20</v>
      </c>
      <c r="D11" s="75"/>
      <c r="E11" s="151"/>
      <c r="F11" s="1"/>
      <c r="G11" s="1"/>
      <c r="H11" s="1"/>
      <c r="I11" s="1"/>
      <c r="J11" s="1"/>
      <c r="K11" s="1"/>
      <c r="L11" s="1"/>
      <c r="M11" s="1"/>
      <c r="N11" s="1"/>
      <c r="O11" s="1"/>
    </row>
    <row r="12" spans="1:15" ht="26.25">
      <c r="A12" s="1"/>
      <c r="B12" s="143" t="s">
        <v>336</v>
      </c>
      <c r="C12" s="205">
        <v>19</v>
      </c>
      <c r="D12" s="1"/>
      <c r="E12" s="1"/>
      <c r="F12" s="1"/>
      <c r="G12" s="1"/>
      <c r="H12" s="1"/>
      <c r="I12" s="1"/>
      <c r="J12" s="1"/>
      <c r="K12" s="1"/>
      <c r="L12" s="1"/>
      <c r="M12" s="1"/>
      <c r="N12" s="1"/>
      <c r="O12" s="1"/>
    </row>
    <row r="13" spans="1:15" ht="26.25">
      <c r="A13" s="1"/>
      <c r="B13" s="203" t="s">
        <v>446</v>
      </c>
      <c r="C13" s="204">
        <v>16</v>
      </c>
      <c r="D13" s="1"/>
      <c r="E13" s="1"/>
      <c r="F13" s="1"/>
      <c r="G13" s="1"/>
      <c r="H13" s="11"/>
      <c r="I13" s="70"/>
      <c r="J13" s="11"/>
      <c r="K13" s="1"/>
      <c r="L13" s="1"/>
      <c r="M13" s="1"/>
      <c r="N13" s="1"/>
      <c r="O13" s="1"/>
    </row>
    <row r="14" spans="1:15" s="494" customFormat="1" ht="26.25">
      <c r="A14" s="1"/>
      <c r="B14" s="143" t="s">
        <v>919</v>
      </c>
      <c r="C14" s="205">
        <v>18</v>
      </c>
      <c r="D14" s="1"/>
      <c r="E14" s="1"/>
      <c r="F14" s="1"/>
      <c r="G14" s="1"/>
      <c r="H14" s="11"/>
      <c r="I14" s="70"/>
      <c r="J14" s="11"/>
      <c r="K14" s="1"/>
      <c r="L14" s="1"/>
      <c r="M14" s="1"/>
      <c r="N14" s="1"/>
      <c r="O14" s="1"/>
    </row>
    <row r="15" spans="1:15" s="494" customFormat="1">
      <c r="A15" s="1"/>
      <c r="B15" s="1"/>
      <c r="C15" s="1"/>
      <c r="D15" s="1"/>
      <c r="E15" s="1"/>
      <c r="F15" s="1"/>
      <c r="G15" s="1"/>
      <c r="H15" s="11"/>
      <c r="I15" s="70"/>
      <c r="J15" s="11"/>
      <c r="K15" s="1"/>
      <c r="L15" s="1"/>
      <c r="M15" s="1"/>
      <c r="N15" s="1"/>
      <c r="O15" s="1"/>
    </row>
    <row r="16" spans="1:15" s="494" customFormat="1">
      <c r="A16" s="1"/>
      <c r="B16" s="121" t="s">
        <v>155</v>
      </c>
      <c r="C16" s="1"/>
      <c r="D16" s="1"/>
      <c r="E16" s="1"/>
      <c r="F16" s="1"/>
      <c r="G16" s="1"/>
      <c r="H16" s="11"/>
      <c r="I16" s="70"/>
      <c r="J16" s="11"/>
      <c r="K16" s="1"/>
      <c r="L16" s="1"/>
      <c r="M16" s="1"/>
      <c r="N16" s="1"/>
      <c r="O16" s="1"/>
    </row>
    <row r="17" spans="1:15">
      <c r="A17" s="1"/>
      <c r="B17" s="80"/>
      <c r="C17" s="8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367" t="s">
        <v>1538</v>
      </c>
      <c r="C19" s="538"/>
      <c r="D19" s="538"/>
      <c r="E19" s="585"/>
      <c r="F19" s="43"/>
      <c r="G19" s="43"/>
      <c r="H19" s="43"/>
      <c r="I19" s="43"/>
      <c r="J19" s="43"/>
      <c r="K19" s="43"/>
      <c r="L19" s="43"/>
      <c r="M19" s="43"/>
      <c r="N19" s="43"/>
      <c r="O19" s="1"/>
    </row>
    <row r="20" spans="1:15">
      <c r="A20" s="1"/>
      <c r="B20" s="366" t="s">
        <v>193</v>
      </c>
      <c r="C20" s="520"/>
      <c r="D20" s="520"/>
      <c r="E20" s="585"/>
      <c r="F20" s="43"/>
      <c r="G20" s="43"/>
      <c r="H20" s="43"/>
      <c r="I20" s="43"/>
      <c r="J20" s="43"/>
      <c r="K20" s="43"/>
      <c r="L20" s="43"/>
      <c r="M20" s="43"/>
      <c r="N20" s="43"/>
      <c r="O20" s="1"/>
    </row>
    <row r="21" spans="1:15" ht="15.75" thickBot="1">
      <c r="A21" s="1"/>
      <c r="B21" s="54"/>
      <c r="C21" s="226"/>
      <c r="D21" s="226"/>
      <c r="E21" s="75"/>
      <c r="F21" s="1"/>
      <c r="G21" s="1"/>
      <c r="H21" s="1"/>
      <c r="I21" s="1"/>
      <c r="J21" s="1"/>
      <c r="K21" s="1"/>
      <c r="L21" s="1"/>
      <c r="M21" s="1"/>
      <c r="N21" s="1"/>
      <c r="O21" s="1"/>
    </row>
    <row r="22" spans="1:15" ht="26.25">
      <c r="A22" s="1"/>
      <c r="B22" s="220"/>
      <c r="C22" s="143" t="s">
        <v>65</v>
      </c>
      <c r="D22" s="1"/>
      <c r="E22" s="526" t="s">
        <v>439</v>
      </c>
      <c r="F22" s="527"/>
      <c r="G22" s="527"/>
      <c r="H22" s="527"/>
      <c r="I22" s="527"/>
      <c r="J22" s="527"/>
      <c r="K22" s="527"/>
      <c r="L22" s="527"/>
      <c r="M22" s="527"/>
      <c r="N22" s="528"/>
      <c r="O22" s="1"/>
    </row>
    <row r="23" spans="1:15" ht="26.25">
      <c r="A23" s="1"/>
      <c r="B23" s="203" t="s">
        <v>196</v>
      </c>
      <c r="C23" s="204">
        <v>35</v>
      </c>
      <c r="D23" s="1"/>
      <c r="E23" s="529" t="s">
        <v>974</v>
      </c>
      <c r="F23" s="363"/>
      <c r="G23" s="363"/>
      <c r="H23" s="363"/>
      <c r="I23" s="363"/>
      <c r="J23" s="363"/>
      <c r="K23" s="363"/>
      <c r="L23" s="363"/>
      <c r="M23" s="363"/>
      <c r="N23" s="530"/>
      <c r="O23" s="1"/>
    </row>
    <row r="24" spans="1:15" ht="27" thickBot="1">
      <c r="A24" s="1"/>
      <c r="B24" s="143" t="s">
        <v>197</v>
      </c>
      <c r="C24" s="205">
        <v>36</v>
      </c>
      <c r="D24" s="1"/>
      <c r="E24" s="531"/>
      <c r="F24" s="532"/>
      <c r="G24" s="532"/>
      <c r="H24" s="532"/>
      <c r="I24" s="532"/>
      <c r="J24" s="532"/>
      <c r="K24" s="532"/>
      <c r="L24" s="532"/>
      <c r="M24" s="532"/>
      <c r="N24" s="533"/>
      <c r="O24" s="1"/>
    </row>
    <row r="25" spans="1:15" ht="26.25">
      <c r="A25" s="1"/>
      <c r="B25" s="203" t="s">
        <v>191</v>
      </c>
      <c r="C25" s="204">
        <v>37</v>
      </c>
      <c r="D25" s="1"/>
      <c r="E25" s="151" t="s">
        <v>375</v>
      </c>
      <c r="F25" s="1"/>
      <c r="G25" s="1"/>
      <c r="H25" s="1"/>
      <c r="I25" s="1"/>
      <c r="J25" s="1"/>
      <c r="K25" s="1"/>
      <c r="L25" s="1"/>
      <c r="M25" s="1"/>
      <c r="N25" s="1"/>
      <c r="O25" s="1"/>
    </row>
    <row r="26" spans="1:15" ht="26.25">
      <c r="A26" s="1"/>
      <c r="B26" s="143" t="s">
        <v>192</v>
      </c>
      <c r="C26" s="205">
        <v>37</v>
      </c>
      <c r="D26" s="1"/>
      <c r="E26" s="1"/>
      <c r="F26" s="1"/>
      <c r="G26" s="1"/>
      <c r="H26" s="1"/>
      <c r="I26" s="1"/>
      <c r="J26" s="1"/>
      <c r="K26" s="1"/>
      <c r="L26" s="1"/>
      <c r="M26" s="1"/>
      <c r="N26" s="1"/>
      <c r="O26" s="1"/>
    </row>
    <row r="27" spans="1:15" ht="26.25">
      <c r="A27" s="1"/>
      <c r="B27" s="203" t="s">
        <v>258</v>
      </c>
      <c r="C27" s="204">
        <v>37</v>
      </c>
      <c r="D27" s="1"/>
      <c r="E27" s="1"/>
      <c r="F27" s="1"/>
      <c r="G27" s="1"/>
      <c r="H27" s="1"/>
      <c r="I27" s="1"/>
      <c r="J27" s="1"/>
      <c r="K27" s="1"/>
      <c r="L27" s="1"/>
      <c r="M27" s="1"/>
      <c r="N27" s="1"/>
      <c r="O27" s="1"/>
    </row>
    <row r="28" spans="1:15" ht="26.25">
      <c r="A28" s="1"/>
      <c r="B28" s="143" t="s">
        <v>337</v>
      </c>
      <c r="C28" s="205">
        <v>36</v>
      </c>
      <c r="D28" s="1"/>
      <c r="E28" s="1"/>
      <c r="F28" s="1"/>
      <c r="G28" s="1"/>
      <c r="H28" s="1"/>
      <c r="I28" s="1"/>
      <c r="J28" s="1"/>
      <c r="K28" s="1"/>
      <c r="L28" s="1"/>
      <c r="M28" s="1"/>
      <c r="N28" s="1"/>
      <c r="O28" s="1"/>
    </row>
    <row r="29" spans="1:15" ht="26.25">
      <c r="A29" s="1"/>
      <c r="B29" s="203" t="s">
        <v>447</v>
      </c>
      <c r="C29" s="204">
        <v>35</v>
      </c>
      <c r="D29" s="1"/>
      <c r="E29" s="1"/>
      <c r="F29" s="1"/>
      <c r="G29" s="1"/>
      <c r="H29" s="1"/>
      <c r="I29" s="1"/>
      <c r="J29" s="1"/>
      <c r="K29" s="1"/>
      <c r="L29" s="1"/>
      <c r="M29" s="1"/>
      <c r="N29" s="1"/>
      <c r="O29" s="1"/>
    </row>
    <row r="30" spans="1:15" ht="26.25">
      <c r="A30" s="1"/>
      <c r="B30" s="143" t="s">
        <v>923</v>
      </c>
      <c r="C30" s="205">
        <v>34</v>
      </c>
      <c r="D30" s="1"/>
      <c r="E30" s="1"/>
      <c r="F30" s="1"/>
      <c r="G30" s="1"/>
      <c r="H30" s="1"/>
      <c r="I30" s="1"/>
      <c r="J30" s="1"/>
      <c r="K30" s="1"/>
      <c r="L30" s="1"/>
      <c r="M30" s="1"/>
      <c r="N30" s="1"/>
      <c r="O30" s="1"/>
    </row>
    <row r="31" spans="1:15">
      <c r="A31" s="1"/>
      <c r="B31" s="80"/>
      <c r="C31" s="81"/>
      <c r="D31" s="1"/>
      <c r="E31" s="1"/>
      <c r="F31" s="1"/>
      <c r="G31" s="1"/>
      <c r="H31" s="1"/>
      <c r="I31" s="1"/>
      <c r="J31" s="1"/>
      <c r="K31" s="1"/>
      <c r="L31" s="1"/>
      <c r="M31" s="1"/>
      <c r="N31" s="1"/>
      <c r="O31" s="1"/>
    </row>
    <row r="32" spans="1:15">
      <c r="A32" s="1"/>
      <c r="B32" s="121" t="s">
        <v>155</v>
      </c>
      <c r="C32" s="81"/>
      <c r="D32" s="1"/>
      <c r="E32" s="1"/>
      <c r="F32" s="1"/>
      <c r="G32" s="1"/>
      <c r="H32" s="1"/>
      <c r="I32" s="1"/>
      <c r="J32" s="1"/>
      <c r="K32" s="1"/>
      <c r="L32" s="1"/>
      <c r="M32" s="1"/>
      <c r="N32" s="1"/>
      <c r="O32" s="1"/>
    </row>
    <row r="33" spans="1:15">
      <c r="A33" s="1"/>
      <c r="B33" s="1"/>
      <c r="C33" s="1"/>
      <c r="D33" s="1"/>
      <c r="E33" s="1"/>
      <c r="F33" s="1"/>
      <c r="G33" s="1"/>
      <c r="H33" s="1"/>
      <c r="I33" s="1"/>
      <c r="J33" s="1"/>
      <c r="K33" s="1"/>
      <c r="L33" s="1"/>
      <c r="M33" s="1"/>
      <c r="N33" s="1"/>
      <c r="O33" s="1"/>
    </row>
    <row r="34" spans="1:15">
      <c r="A34" s="1"/>
      <c r="B34" s="1"/>
      <c r="C34" s="1"/>
      <c r="D34" s="1"/>
      <c r="E34" s="1"/>
      <c r="J34" s="1"/>
      <c r="K34" s="1"/>
      <c r="L34" s="1"/>
      <c r="M34" s="1"/>
      <c r="N34" s="1"/>
      <c r="O34" s="1"/>
    </row>
    <row r="35" spans="1:15">
      <c r="A35" s="1"/>
      <c r="B35" s="1"/>
      <c r="C35" s="1"/>
      <c r="D35" s="1"/>
      <c r="E35" s="1"/>
      <c r="F35" s="1"/>
      <c r="G35" s="1"/>
      <c r="H35" s="1"/>
      <c r="I35" s="1"/>
      <c r="J35" s="1"/>
      <c r="K35" s="1"/>
      <c r="L35" s="1"/>
      <c r="M35" s="1"/>
      <c r="N35" s="1"/>
      <c r="O35" s="1"/>
    </row>
    <row r="36" spans="1:15">
      <c r="A36" s="1"/>
      <c r="B36" s="1"/>
      <c r="C36" s="1"/>
      <c r="D36" s="1"/>
      <c r="E36" s="1"/>
      <c r="F36" s="1"/>
      <c r="G36" s="1"/>
      <c r="H36" s="1"/>
      <c r="I36" s="1"/>
      <c r="J36" s="1"/>
      <c r="K36" s="1"/>
      <c r="L36" s="1"/>
      <c r="M36" s="1"/>
      <c r="N36" s="1"/>
      <c r="O36" s="1"/>
    </row>
    <row r="37" spans="1:15">
      <c r="A37" s="1"/>
      <c r="B37" s="1"/>
      <c r="C37" s="1"/>
      <c r="D37" s="1"/>
      <c r="E37" s="1"/>
      <c r="F37" s="1"/>
      <c r="G37" s="1"/>
      <c r="H37" s="1"/>
      <c r="I37" s="1"/>
      <c r="J37" s="1"/>
      <c r="K37" s="1"/>
      <c r="L37" s="1"/>
      <c r="M37" s="1"/>
      <c r="N37" s="1"/>
      <c r="O37" s="1"/>
    </row>
    <row r="38" spans="1:15">
      <c r="A38" s="1"/>
      <c r="B38" s="1"/>
      <c r="C38" s="1"/>
      <c r="D38" s="1"/>
      <c r="E38" s="1"/>
      <c r="F38" s="1"/>
      <c r="G38" s="1"/>
      <c r="H38" s="1"/>
      <c r="I38" s="1"/>
      <c r="J38" s="1"/>
      <c r="K38" s="1"/>
      <c r="L38" s="1"/>
      <c r="M38" s="1"/>
      <c r="N38" s="1"/>
      <c r="O38" s="1"/>
    </row>
    <row r="39" spans="1:15">
      <c r="A39" s="44"/>
      <c r="B39" s="1"/>
      <c r="C39" s="1"/>
      <c r="D39" s="1"/>
      <c r="F39" s="1"/>
      <c r="G39" s="1"/>
      <c r="H39" s="44"/>
      <c r="I39" s="1"/>
      <c r="J39" s="1"/>
      <c r="K39" s="1"/>
      <c r="L39" s="1"/>
      <c r="M39" s="1"/>
      <c r="N39" s="1"/>
      <c r="O39" s="1"/>
    </row>
    <row r="40" spans="1:15">
      <c r="A40" s="1"/>
      <c r="B40" s="1"/>
      <c r="C40" s="1"/>
      <c r="D40" s="1"/>
      <c r="E40" s="1"/>
      <c r="F40" s="1"/>
      <c r="G40" s="1"/>
      <c r="H40" s="1"/>
      <c r="I40" s="1"/>
      <c r="J40" s="1"/>
      <c r="K40" s="1"/>
      <c r="L40" s="1"/>
      <c r="M40" s="1"/>
      <c r="N40" s="1"/>
      <c r="O40" s="1"/>
    </row>
    <row r="41" spans="1:15">
      <c r="A41" s="1"/>
      <c r="B41" s="1"/>
      <c r="C41" s="1"/>
      <c r="D41" s="1"/>
      <c r="E41" s="1"/>
      <c r="F41" s="1"/>
      <c r="G41" s="1"/>
      <c r="H41" s="1"/>
      <c r="I41" s="1"/>
      <c r="J41" s="1"/>
      <c r="K41" s="1"/>
      <c r="L41" s="1"/>
      <c r="M41" s="1"/>
      <c r="N41" s="1"/>
      <c r="O41" s="1"/>
    </row>
    <row r="42" spans="1:15">
      <c r="A42" s="1"/>
      <c r="B42" s="1"/>
      <c r="C42" s="1"/>
      <c r="D42" s="1"/>
      <c r="E42" s="1"/>
      <c r="F42" s="1"/>
      <c r="G42" s="1"/>
      <c r="H42" s="1"/>
      <c r="I42" s="1"/>
      <c r="J42" s="1"/>
      <c r="K42" s="1"/>
      <c r="L42" s="1"/>
      <c r="M42" s="1"/>
      <c r="N42" s="1"/>
      <c r="O42" s="1"/>
    </row>
    <row r="43" spans="1:15">
      <c r="A43" s="1"/>
      <c r="B43" s="1"/>
      <c r="C43" s="1"/>
      <c r="D43" s="1"/>
      <c r="E43" s="1"/>
      <c r="F43" s="1"/>
      <c r="G43" s="1"/>
      <c r="H43" s="1"/>
      <c r="I43" s="1"/>
      <c r="J43" s="1"/>
      <c r="K43" s="1"/>
      <c r="L43" s="1"/>
      <c r="M43" s="1"/>
      <c r="N43" s="1"/>
      <c r="O43" s="1"/>
    </row>
    <row r="44" spans="1:15">
      <c r="A44" s="1"/>
      <c r="B44" s="1"/>
      <c r="C44" s="1"/>
      <c r="D44" s="1"/>
      <c r="E44" s="1"/>
      <c r="F44" s="1"/>
      <c r="G44" s="1"/>
      <c r="H44" s="1"/>
      <c r="I44" s="1"/>
      <c r="J44" s="1"/>
      <c r="K44" s="1"/>
      <c r="L44" s="1"/>
      <c r="M44" s="1"/>
      <c r="N44" s="1"/>
      <c r="O44" s="1"/>
    </row>
    <row r="45" spans="1:15">
      <c r="A45" s="1"/>
      <c r="B45" s="1"/>
      <c r="C45" s="1"/>
      <c r="D45" s="1"/>
      <c r="E45" s="1"/>
      <c r="F45" s="1"/>
      <c r="G45" s="1"/>
      <c r="H45" s="1"/>
      <c r="I45" s="1"/>
      <c r="J45" s="1"/>
      <c r="K45" s="1"/>
      <c r="L45" s="1"/>
      <c r="M45" s="1"/>
      <c r="N45" s="1"/>
      <c r="O45" s="1"/>
    </row>
    <row r="46" spans="1:15">
      <c r="A46" s="1"/>
      <c r="B46" s="1"/>
      <c r="C46" s="1"/>
      <c r="D46" s="1"/>
      <c r="E46" s="1"/>
      <c r="F46" s="1"/>
      <c r="G46" s="1"/>
      <c r="H46" s="1"/>
      <c r="I46" s="1"/>
      <c r="J46" s="1"/>
      <c r="K46" s="1"/>
      <c r="L46" s="1"/>
      <c r="M46" s="1"/>
      <c r="N46" s="1"/>
      <c r="O46" s="1"/>
    </row>
    <row r="47" spans="1:15">
      <c r="A47" s="1"/>
      <c r="B47" s="1"/>
      <c r="C47" s="1"/>
      <c r="D47" s="1"/>
      <c r="E47" s="1"/>
      <c r="F47" s="1"/>
      <c r="G47" s="1"/>
      <c r="H47" s="1"/>
      <c r="I47" s="1"/>
      <c r="J47" s="1"/>
      <c r="K47" s="1"/>
      <c r="L47" s="1"/>
      <c r="M47" s="1"/>
      <c r="N47" s="1"/>
      <c r="O47" s="1"/>
    </row>
    <row r="48" spans="1:15">
      <c r="A48" s="1"/>
      <c r="B48" s="1"/>
      <c r="C48" s="1"/>
      <c r="D48" s="1"/>
      <c r="E48" s="1"/>
      <c r="F48" s="1"/>
      <c r="G48" s="1"/>
      <c r="H48" s="1"/>
      <c r="I48" s="1"/>
      <c r="J48" s="1"/>
      <c r="K48" s="1"/>
      <c r="L48" s="1"/>
      <c r="M48" s="1"/>
      <c r="N48" s="1"/>
      <c r="O48" s="1"/>
    </row>
    <row r="49" spans="1:15">
      <c r="A49" s="1"/>
      <c r="B49" s="1"/>
      <c r="C49" s="1"/>
      <c r="D49" s="1"/>
      <c r="E49" s="1"/>
      <c r="F49" s="1"/>
      <c r="G49" s="1"/>
      <c r="H49" s="1"/>
      <c r="I49" s="1"/>
      <c r="J49" s="1"/>
      <c r="K49" s="1"/>
      <c r="L49" s="1"/>
      <c r="M49" s="1"/>
      <c r="N49" s="1"/>
      <c r="O49" s="1"/>
    </row>
    <row r="50" spans="1:15">
      <c r="A50" s="1"/>
      <c r="B50" s="1"/>
      <c r="C50" s="1"/>
      <c r="D50" s="1"/>
      <c r="E50" s="1"/>
      <c r="F50" s="1"/>
      <c r="G50" s="1"/>
      <c r="H50" s="1"/>
      <c r="I50" s="1"/>
      <c r="J50" s="1"/>
      <c r="K50" s="1"/>
      <c r="L50" s="1"/>
      <c r="M50" s="1"/>
      <c r="N50" s="1"/>
      <c r="O50" s="1"/>
    </row>
    <row r="51" spans="1:15">
      <c r="A51" s="1"/>
      <c r="B51" s="1"/>
      <c r="C51" s="1"/>
      <c r="D51" s="1"/>
      <c r="E51" s="1"/>
      <c r="F51" s="1"/>
      <c r="G51" s="1"/>
      <c r="H51" s="1"/>
      <c r="I51" s="1"/>
      <c r="J51" s="1"/>
      <c r="K51" s="1"/>
      <c r="L51" s="1"/>
      <c r="M51" s="1"/>
      <c r="N51" s="1"/>
      <c r="O51" s="1"/>
    </row>
    <row r="52" spans="1:15">
      <c r="A52" s="1"/>
    </row>
    <row r="53" spans="1:15">
      <c r="A53" s="1"/>
    </row>
    <row r="54" spans="1:15">
      <c r="A54" s="1"/>
    </row>
    <row r="55" spans="1:15">
      <c r="A55" s="1"/>
    </row>
    <row r="56" spans="1:15">
      <c r="A56" s="1"/>
    </row>
  </sheetData>
  <hyperlinks>
    <hyperlink ref="L1" location="innehåll!A1" display="Tillbaka till innehållsförteckning"/>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63"/>
  <sheetViews>
    <sheetView workbookViewId="0">
      <selection activeCell="E1" sqref="E1"/>
    </sheetView>
  </sheetViews>
  <sheetFormatPr defaultRowHeight="15"/>
  <sheetData>
    <row r="1" spans="1:75">
      <c r="A1" s="1"/>
      <c r="B1" s="1"/>
      <c r="C1" s="1"/>
      <c r="D1" s="1"/>
      <c r="E1" s="70" t="s">
        <v>173</v>
      </c>
      <c r="F1" s="1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row>
    <row r="2" spans="1:7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row>
    <row r="3" spans="1:75">
      <c r="A3" s="1"/>
      <c r="B3" s="449" t="s">
        <v>805</v>
      </c>
      <c r="C3" s="450"/>
      <c r="D3" s="453"/>
      <c r="E3" s="453"/>
      <c r="F3" s="450"/>
      <c r="G3" s="450"/>
      <c r="H3" s="451"/>
      <c r="I3" s="1"/>
      <c r="J3" s="449" t="s">
        <v>772</v>
      </c>
      <c r="K3" s="450"/>
      <c r="L3" s="453"/>
      <c r="M3" s="453"/>
      <c r="N3" s="450"/>
      <c r="O3" s="450"/>
      <c r="P3" s="451"/>
      <c r="Q3" s="1"/>
      <c r="R3" s="1"/>
      <c r="S3" s="449" t="s">
        <v>805</v>
      </c>
      <c r="T3" s="450"/>
      <c r="U3" s="453"/>
      <c r="V3" s="453"/>
      <c r="W3" s="450"/>
      <c r="X3" s="450"/>
      <c r="Y3" s="451"/>
      <c r="Z3" s="1"/>
      <c r="AA3" s="449" t="s">
        <v>772</v>
      </c>
      <c r="AB3" s="450"/>
      <c r="AC3" s="453"/>
      <c r="AD3" s="453"/>
      <c r="AE3" s="450"/>
      <c r="AF3" s="450"/>
      <c r="AG3" s="451"/>
      <c r="AH3" s="1"/>
      <c r="AI3" s="449" t="s">
        <v>805</v>
      </c>
      <c r="AJ3" s="450"/>
      <c r="AK3" s="453"/>
      <c r="AL3" s="453"/>
      <c r="AM3" s="450"/>
      <c r="AN3" s="450"/>
      <c r="AO3" s="451"/>
      <c r="AP3" s="1"/>
      <c r="AQ3" s="449" t="s">
        <v>772</v>
      </c>
      <c r="AR3" s="450"/>
      <c r="AS3" s="453"/>
      <c r="AT3" s="453"/>
      <c r="AU3" s="450"/>
      <c r="AV3" s="450"/>
      <c r="AW3" s="451"/>
      <c r="AX3" s="1"/>
      <c r="AY3" s="1"/>
      <c r="AZ3" s="1"/>
      <c r="BA3" s="1"/>
      <c r="BB3" s="1"/>
      <c r="BC3" s="1"/>
      <c r="BD3" s="1"/>
      <c r="BE3" s="1"/>
      <c r="BF3" s="1"/>
      <c r="BG3" s="1"/>
      <c r="BH3" s="1"/>
      <c r="BI3" s="1"/>
      <c r="BJ3" s="1"/>
      <c r="BK3" s="1"/>
      <c r="BL3" s="1"/>
      <c r="BM3" s="1"/>
      <c r="BN3" s="1"/>
      <c r="BO3" s="1"/>
      <c r="BP3" s="1"/>
      <c r="BQ3" s="1"/>
      <c r="BR3" s="1"/>
      <c r="BS3" s="1"/>
      <c r="BT3" s="1"/>
      <c r="BU3" s="1"/>
      <c r="BV3" s="1"/>
      <c r="BW3" s="1"/>
    </row>
    <row r="4" spans="1:75">
      <c r="A4" s="1"/>
      <c r="B4" s="207" t="s">
        <v>799</v>
      </c>
      <c r="C4" s="119"/>
      <c r="D4" s="119"/>
      <c r="E4" s="119"/>
      <c r="F4" s="192"/>
      <c r="G4" s="192"/>
      <c r="H4" s="193"/>
      <c r="I4" s="1"/>
      <c r="J4" s="207" t="s">
        <v>799</v>
      </c>
      <c r="K4" s="119"/>
      <c r="L4" s="119"/>
      <c r="M4" s="119"/>
      <c r="N4" s="192"/>
      <c r="O4" s="192"/>
      <c r="P4" s="193"/>
      <c r="Q4" s="1"/>
      <c r="R4" s="1"/>
      <c r="S4" s="207" t="s">
        <v>803</v>
      </c>
      <c r="T4" s="119"/>
      <c r="U4" s="119"/>
      <c r="V4" s="119"/>
      <c r="W4" s="192"/>
      <c r="X4" s="192"/>
      <c r="Y4" s="193"/>
      <c r="Z4" s="1"/>
      <c r="AA4" s="207" t="s">
        <v>803</v>
      </c>
      <c r="AB4" s="119"/>
      <c r="AC4" s="119"/>
      <c r="AD4" s="119"/>
      <c r="AE4" s="192"/>
      <c r="AF4" s="192"/>
      <c r="AG4" s="193"/>
      <c r="AH4" s="1"/>
      <c r="AI4" s="207" t="s">
        <v>802</v>
      </c>
      <c r="AJ4" s="119"/>
      <c r="AK4" s="119"/>
      <c r="AL4" s="119"/>
      <c r="AM4" s="192"/>
      <c r="AN4" s="192"/>
      <c r="AO4" s="193"/>
      <c r="AP4" s="1"/>
      <c r="AQ4" s="207" t="s">
        <v>802</v>
      </c>
      <c r="AR4" s="119"/>
      <c r="AS4" s="119"/>
      <c r="AT4" s="119"/>
      <c r="AU4" s="192"/>
      <c r="AV4" s="192"/>
      <c r="AW4" s="193"/>
      <c r="AX4" s="1"/>
      <c r="AY4" s="1"/>
      <c r="AZ4" s="1"/>
      <c r="BA4" s="1"/>
      <c r="BB4" s="1"/>
      <c r="BC4" s="1"/>
      <c r="BD4" s="1"/>
      <c r="BE4" s="1"/>
      <c r="BF4" s="1"/>
      <c r="BG4" s="1"/>
      <c r="BH4" s="1"/>
      <c r="BI4" s="1"/>
      <c r="BJ4" s="1"/>
      <c r="BK4" s="1"/>
      <c r="BL4" s="1"/>
      <c r="BM4" s="1"/>
      <c r="BN4" s="1"/>
      <c r="BO4" s="1"/>
      <c r="BP4" s="1"/>
      <c r="BQ4" s="1"/>
      <c r="BR4" s="1"/>
      <c r="BS4" s="1"/>
      <c r="BT4" s="1"/>
      <c r="BU4" s="1"/>
      <c r="BV4" s="1"/>
      <c r="BW4" s="1"/>
    </row>
    <row r="5" spans="1:75">
      <c r="A5" s="1"/>
      <c r="B5" s="442" t="s">
        <v>329</v>
      </c>
      <c r="C5" s="442">
        <f>59+15</f>
        <v>74</v>
      </c>
      <c r="D5" s="1"/>
      <c r="E5" s="1"/>
      <c r="F5" s="1"/>
      <c r="G5" s="1"/>
      <c r="H5" s="1"/>
      <c r="I5" s="1"/>
      <c r="J5" s="442" t="s">
        <v>329</v>
      </c>
      <c r="K5" s="442">
        <f>53+15</f>
        <v>68</v>
      </c>
      <c r="L5" s="1"/>
      <c r="M5" s="1"/>
      <c r="N5" s="1"/>
      <c r="O5" s="1"/>
      <c r="P5" s="1"/>
      <c r="Q5" s="1"/>
      <c r="R5" s="1"/>
      <c r="S5" s="442" t="s">
        <v>329</v>
      </c>
      <c r="T5" s="442">
        <v>59</v>
      </c>
      <c r="U5" s="1"/>
      <c r="V5" s="1"/>
      <c r="W5" s="1"/>
      <c r="X5" s="1"/>
      <c r="Y5" s="1"/>
      <c r="Z5" s="1"/>
      <c r="AA5" s="442" t="s">
        <v>329</v>
      </c>
      <c r="AB5" s="442">
        <f>34+27</f>
        <v>61</v>
      </c>
      <c r="AC5" s="1"/>
      <c r="AD5" s="1"/>
      <c r="AE5" s="1"/>
      <c r="AF5" s="1"/>
      <c r="AG5" s="1"/>
      <c r="AH5" s="1"/>
      <c r="AI5" s="442" t="s">
        <v>329</v>
      </c>
      <c r="AJ5" s="442">
        <v>38</v>
      </c>
      <c r="AK5" s="1"/>
      <c r="AL5" s="1"/>
      <c r="AM5" s="1"/>
      <c r="AN5" s="1"/>
      <c r="AO5" s="1"/>
      <c r="AP5" s="1"/>
      <c r="AQ5" s="442" t="s">
        <v>329</v>
      </c>
      <c r="AR5" s="436">
        <v>38</v>
      </c>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row>
    <row r="6" spans="1:75">
      <c r="A6" s="1"/>
      <c r="B6" s="442" t="s">
        <v>670</v>
      </c>
      <c r="C6" s="442">
        <f>62+15</f>
        <v>77</v>
      </c>
      <c r="D6" s="1"/>
      <c r="E6" s="1"/>
      <c r="F6" s="1"/>
      <c r="G6" s="1"/>
      <c r="H6" s="1"/>
      <c r="I6" s="1"/>
      <c r="J6" s="442" t="s">
        <v>670</v>
      </c>
      <c r="K6" s="442">
        <f>54+12</f>
        <v>66</v>
      </c>
      <c r="L6" s="1"/>
      <c r="M6" s="1"/>
      <c r="N6" s="1"/>
      <c r="O6" s="1"/>
      <c r="P6" s="1"/>
      <c r="Q6" s="1"/>
      <c r="R6" s="1"/>
      <c r="S6" s="442" t="s">
        <v>670</v>
      </c>
      <c r="T6" s="442">
        <v>55</v>
      </c>
      <c r="U6" s="1"/>
      <c r="V6" s="1"/>
      <c r="W6" s="1"/>
      <c r="X6" s="1"/>
      <c r="Y6" s="1"/>
      <c r="Z6" s="1"/>
      <c r="AA6" s="442" t="s">
        <v>670</v>
      </c>
      <c r="AB6" s="442">
        <f>29+23</f>
        <v>52</v>
      </c>
      <c r="AC6" s="1"/>
      <c r="AD6" s="1"/>
      <c r="AE6" s="1"/>
      <c r="AF6" s="1"/>
      <c r="AG6" s="1"/>
      <c r="AH6" s="1"/>
      <c r="AI6" s="442" t="s">
        <v>670</v>
      </c>
      <c r="AJ6" s="442">
        <v>32</v>
      </c>
      <c r="AK6" s="1"/>
      <c r="AL6" s="1"/>
      <c r="AM6" s="1"/>
      <c r="AN6" s="1"/>
      <c r="AO6" s="1"/>
      <c r="AP6" s="1"/>
      <c r="AQ6" s="442" t="s">
        <v>670</v>
      </c>
      <c r="AR6" s="436">
        <f>12+27</f>
        <v>39</v>
      </c>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row>
    <row r="7" spans="1:75">
      <c r="A7" s="1"/>
      <c r="B7" s="442" t="s">
        <v>758</v>
      </c>
      <c r="C7" s="442">
        <f>57+14</f>
        <v>71</v>
      </c>
      <c r="D7" s="1"/>
      <c r="E7" s="1"/>
      <c r="F7" s="1"/>
      <c r="G7" s="1"/>
      <c r="H7" s="1"/>
      <c r="I7" s="1"/>
      <c r="J7" s="442" t="s">
        <v>758</v>
      </c>
      <c r="K7" s="442">
        <f>52+16</f>
        <v>68</v>
      </c>
      <c r="L7" s="1"/>
      <c r="M7" s="1"/>
      <c r="N7" s="1"/>
      <c r="O7" s="1"/>
      <c r="P7" s="1"/>
      <c r="Q7" s="1"/>
      <c r="R7" s="1"/>
      <c r="S7" s="442" t="s">
        <v>758</v>
      </c>
      <c r="T7" s="442">
        <v>63</v>
      </c>
      <c r="U7" s="1"/>
      <c r="V7" s="1"/>
      <c r="W7" s="1"/>
      <c r="X7" s="1"/>
      <c r="Y7" s="1"/>
      <c r="Z7" s="1"/>
      <c r="AA7" s="442" t="s">
        <v>758</v>
      </c>
      <c r="AB7" s="442">
        <v>71</v>
      </c>
      <c r="AC7" s="1"/>
      <c r="AD7" s="1"/>
      <c r="AE7" s="1"/>
      <c r="AF7" s="1"/>
      <c r="AG7" s="1"/>
      <c r="AH7" s="1"/>
      <c r="AI7" s="442" t="s">
        <v>758</v>
      </c>
      <c r="AJ7" s="442">
        <v>43</v>
      </c>
      <c r="AK7" s="1"/>
      <c r="AL7" s="1"/>
      <c r="AM7" s="1"/>
      <c r="AN7" s="1"/>
      <c r="AO7" s="1"/>
      <c r="AP7" s="1"/>
      <c r="AQ7" s="442" t="s">
        <v>758</v>
      </c>
      <c r="AR7" s="436">
        <f>11+26</f>
        <v>37</v>
      </c>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row>
    <row r="8" spans="1:7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row>
    <row r="9" spans="1:7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row>
    <row r="10" spans="1:75">
      <c r="A10" s="1"/>
      <c r="B10" s="449" t="s">
        <v>805</v>
      </c>
      <c r="C10" s="450"/>
      <c r="D10" s="453"/>
      <c r="E10" s="453"/>
      <c r="F10" s="450"/>
      <c r="G10" s="450"/>
      <c r="H10" s="451"/>
      <c r="I10" s="1"/>
      <c r="J10" s="449" t="s">
        <v>772</v>
      </c>
      <c r="K10" s="450"/>
      <c r="L10" s="453"/>
      <c r="M10" s="453"/>
      <c r="N10" s="450"/>
      <c r="O10" s="450"/>
      <c r="P10" s="45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row>
    <row r="11" spans="1:75">
      <c r="A11" s="1"/>
      <c r="B11" s="207" t="s">
        <v>800</v>
      </c>
      <c r="C11" s="119"/>
      <c r="D11" s="119"/>
      <c r="E11" s="119"/>
      <c r="F11" s="192"/>
      <c r="G11" s="192"/>
      <c r="H11" s="193"/>
      <c r="I11" s="1"/>
      <c r="J11" s="207" t="s">
        <v>800</v>
      </c>
      <c r="K11" s="119"/>
      <c r="L11" s="119"/>
      <c r="M11" s="119"/>
      <c r="N11" s="192"/>
      <c r="O11" s="192"/>
      <c r="P11" s="193"/>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row>
    <row r="12" spans="1:75">
      <c r="A12" s="1"/>
      <c r="B12" s="442" t="s">
        <v>329</v>
      </c>
      <c r="C12" s="306">
        <f>68+19</f>
        <v>87</v>
      </c>
      <c r="D12" s="1"/>
      <c r="E12" s="1"/>
      <c r="F12" s="1"/>
      <c r="G12" s="1"/>
      <c r="H12" s="1"/>
      <c r="I12" s="1"/>
      <c r="J12" s="442" t="s">
        <v>329</v>
      </c>
      <c r="K12" s="442">
        <f>58+22</f>
        <v>80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row>
    <row r="13" spans="1:75">
      <c r="A13" s="1"/>
      <c r="B13" s="442" t="s">
        <v>670</v>
      </c>
      <c r="C13" s="442">
        <f>71+18</f>
        <v>89</v>
      </c>
      <c r="D13" s="1"/>
      <c r="E13" s="1"/>
      <c r="F13" s="1"/>
      <c r="G13" s="1"/>
      <c r="H13" s="1"/>
      <c r="I13" s="1"/>
      <c r="J13" s="442" t="s">
        <v>670</v>
      </c>
      <c r="K13" s="442">
        <f>66+15</f>
        <v>81</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row>
    <row r="14" spans="1:75">
      <c r="A14" s="1"/>
      <c r="B14" s="442" t="s">
        <v>758</v>
      </c>
      <c r="C14" s="442">
        <f>66+20</f>
        <v>86</v>
      </c>
      <c r="D14" s="1"/>
      <c r="E14" s="1"/>
      <c r="F14" s="1"/>
      <c r="G14" s="1"/>
      <c r="H14" s="1"/>
      <c r="I14" s="1"/>
      <c r="J14" s="442" t="s">
        <v>758</v>
      </c>
      <c r="K14" s="442">
        <f>49+31</f>
        <v>80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row>
    <row r="15" spans="1:7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row>
    <row r="16" spans="1:7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row>
    <row r="17" spans="1:75">
      <c r="A17" s="1"/>
      <c r="B17" s="449" t="s">
        <v>805</v>
      </c>
      <c r="C17" s="450"/>
      <c r="D17" s="453"/>
      <c r="E17" s="453"/>
      <c r="F17" s="450"/>
      <c r="G17" s="450"/>
      <c r="H17" s="451"/>
      <c r="I17" s="1"/>
      <c r="J17" s="449" t="s">
        <v>801</v>
      </c>
      <c r="K17" s="450"/>
      <c r="L17" s="453"/>
      <c r="M17" s="453"/>
      <c r="N17" s="450"/>
      <c r="O17" s="450"/>
      <c r="P17" s="45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row>
    <row r="18" spans="1:75">
      <c r="A18" s="1"/>
      <c r="B18" s="207" t="s">
        <v>800</v>
      </c>
      <c r="C18" s="119"/>
      <c r="D18" s="119"/>
      <c r="E18" s="119"/>
      <c r="F18" s="192"/>
      <c r="G18" s="192"/>
      <c r="H18" s="193"/>
      <c r="I18" s="1"/>
      <c r="J18" s="207" t="s">
        <v>800</v>
      </c>
      <c r="K18" s="119"/>
      <c r="L18" s="119"/>
      <c r="M18" s="119"/>
      <c r="N18" s="192"/>
      <c r="O18" s="192"/>
      <c r="P18" s="193"/>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row>
    <row r="19" spans="1:75">
      <c r="A19" s="1"/>
      <c r="B19" s="442" t="s">
        <v>329</v>
      </c>
      <c r="C19" s="442">
        <f>89+8</f>
        <v>97</v>
      </c>
      <c r="D19" s="1"/>
      <c r="E19" s="1"/>
      <c r="F19" s="1"/>
      <c r="G19" s="1"/>
      <c r="H19" s="1"/>
      <c r="I19" s="1"/>
      <c r="J19" s="442" t="s">
        <v>329</v>
      </c>
      <c r="K19" s="442">
        <v>97</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row>
    <row r="20" spans="1:75">
      <c r="A20" s="1"/>
      <c r="B20" s="442" t="s">
        <v>670</v>
      </c>
      <c r="C20" s="442">
        <v>96</v>
      </c>
      <c r="D20" s="1"/>
      <c r="E20" s="1"/>
      <c r="F20" s="1"/>
      <c r="G20" s="1"/>
      <c r="H20" s="1"/>
      <c r="I20" s="1"/>
      <c r="J20" s="442" t="s">
        <v>670</v>
      </c>
      <c r="K20" s="442">
        <v>96</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row>
    <row r="21" spans="1:75">
      <c r="A21" s="1"/>
      <c r="B21" s="442" t="s">
        <v>758</v>
      </c>
      <c r="C21" s="442">
        <v>98</v>
      </c>
      <c r="D21" s="1"/>
      <c r="E21" s="1"/>
      <c r="F21" s="1"/>
      <c r="G21" s="1"/>
      <c r="H21" s="1"/>
      <c r="I21" s="1"/>
      <c r="J21" s="442" t="s">
        <v>758</v>
      </c>
      <c r="K21" s="442">
        <v>98</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row>
    <row r="22" spans="1:7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row>
    <row r="23" spans="1:7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row>
    <row r="24" spans="1:7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row>
    <row r="25" spans="1:7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row>
    <row r="26" spans="1:75">
      <c r="A26" s="1"/>
      <c r="B26" s="1"/>
      <c r="C26" s="1"/>
      <c r="D26" s="1"/>
      <c r="E26" s="1"/>
      <c r="F26" s="1"/>
      <c r="G26" s="1"/>
      <c r="H26" s="1"/>
      <c r="I26" s="1"/>
      <c r="J26" s="1"/>
      <c r="K26" s="1"/>
      <c r="L26" s="1"/>
      <c r="M26" s="1"/>
      <c r="N26" s="1"/>
      <c r="O26" s="1"/>
      <c r="P26" s="1"/>
      <c r="Q26" s="1"/>
      <c r="R26" s="1"/>
      <c r="S26" s="121" t="s">
        <v>786</v>
      </c>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row>
    <row r="27" spans="1:7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21" t="s">
        <v>786</v>
      </c>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row>
    <row r="28" spans="1:7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row>
    <row r="29" spans="1:7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row>
    <row r="30" spans="1:7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row>
    <row r="31" spans="1:7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row>
    <row r="32" spans="1:75">
      <c r="A32" s="1"/>
      <c r="B32" s="1"/>
      <c r="C32" s="1"/>
      <c r="D32" s="1"/>
      <c r="E32" s="1"/>
      <c r="F32" s="1"/>
      <c r="G32" s="1"/>
      <c r="H32" s="1"/>
      <c r="I32" s="1"/>
      <c r="J32" s="1"/>
      <c r="K32" s="1"/>
      <c r="L32" s="1"/>
      <c r="M32" s="1"/>
      <c r="N32" s="1"/>
      <c r="O32" s="1"/>
      <c r="P32" s="1"/>
      <c r="Q32" s="1"/>
      <c r="R32" s="1"/>
      <c r="S32" s="449" t="s">
        <v>805</v>
      </c>
      <c r="T32" s="450"/>
      <c r="U32" s="453"/>
      <c r="V32" s="453"/>
      <c r="W32" s="450"/>
      <c r="X32" s="450"/>
      <c r="Y32" s="451"/>
      <c r="Z32" s="1"/>
      <c r="AA32" s="449" t="s">
        <v>772</v>
      </c>
      <c r="AB32" s="450"/>
      <c r="AC32" s="453"/>
      <c r="AD32" s="453"/>
      <c r="AE32" s="450"/>
      <c r="AF32" s="450"/>
      <c r="AG32" s="45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row>
    <row r="33" spans="1:75">
      <c r="A33" s="1"/>
      <c r="B33" s="1"/>
      <c r="C33" s="1"/>
      <c r="D33" s="1"/>
      <c r="E33" s="1"/>
      <c r="F33" s="1"/>
      <c r="G33" s="1"/>
      <c r="H33" s="1"/>
      <c r="I33" s="1"/>
      <c r="J33" s="1"/>
      <c r="K33" s="1"/>
      <c r="L33" s="1"/>
      <c r="M33" s="1"/>
      <c r="N33" s="1"/>
      <c r="O33" s="1"/>
      <c r="P33" s="1"/>
      <c r="Q33" s="1"/>
      <c r="R33" s="1"/>
      <c r="S33" s="207" t="s">
        <v>807</v>
      </c>
      <c r="T33" s="119"/>
      <c r="U33" s="119"/>
      <c r="V33" s="119"/>
      <c r="W33" s="192"/>
      <c r="X33" s="192"/>
      <c r="Y33" s="193"/>
      <c r="Z33" s="1"/>
      <c r="AA33" s="207" t="s">
        <v>814</v>
      </c>
      <c r="AB33" s="119"/>
      <c r="AC33" s="119"/>
      <c r="AD33" s="119"/>
      <c r="AE33" s="192"/>
      <c r="AF33" s="192"/>
      <c r="AG33" s="193"/>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row>
    <row r="34" spans="1:75">
      <c r="A34" s="1"/>
      <c r="B34" s="1"/>
      <c r="C34" s="1"/>
      <c r="D34" s="1"/>
      <c r="E34" s="1"/>
      <c r="F34" s="1"/>
      <c r="G34" s="1"/>
      <c r="H34" s="1"/>
      <c r="I34" s="1"/>
      <c r="J34" s="1"/>
      <c r="K34" s="1"/>
      <c r="L34" s="1"/>
      <c r="M34" s="1"/>
      <c r="N34" s="1"/>
      <c r="O34" s="1"/>
      <c r="P34" s="1"/>
      <c r="Q34" s="1"/>
      <c r="R34" s="1"/>
      <c r="S34" s="442" t="s">
        <v>329</v>
      </c>
      <c r="T34" s="442">
        <v>68</v>
      </c>
      <c r="U34" s="1"/>
      <c r="V34" s="1"/>
      <c r="W34" s="1"/>
      <c r="X34" s="1"/>
      <c r="Y34" s="1"/>
      <c r="Z34" s="1"/>
      <c r="AA34" s="442" t="s">
        <v>329</v>
      </c>
      <c r="AB34" s="442">
        <v>64</v>
      </c>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row>
    <row r="35" spans="1:75">
      <c r="A35" s="1"/>
      <c r="B35" s="1"/>
      <c r="C35" s="1"/>
      <c r="D35" s="1"/>
      <c r="E35" s="1"/>
      <c r="F35" s="1"/>
      <c r="G35" s="1"/>
      <c r="H35" s="1"/>
      <c r="I35" s="1"/>
      <c r="J35" s="1"/>
      <c r="K35" s="1"/>
      <c r="L35" s="1"/>
      <c r="M35" s="1"/>
      <c r="N35" s="1"/>
      <c r="O35" s="1"/>
      <c r="P35" s="1"/>
      <c r="Q35" s="1"/>
      <c r="R35" s="1"/>
      <c r="S35" s="442" t="s">
        <v>670</v>
      </c>
      <c r="T35" s="442">
        <v>68</v>
      </c>
      <c r="U35" s="1"/>
      <c r="V35" s="1"/>
      <c r="W35" s="1"/>
      <c r="X35" s="1"/>
      <c r="Y35" s="1"/>
      <c r="Z35" s="1"/>
      <c r="AA35" s="442" t="s">
        <v>670</v>
      </c>
      <c r="AB35" s="442">
        <v>64</v>
      </c>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row>
    <row r="36" spans="1:75">
      <c r="A36" s="1"/>
      <c r="B36" s="1"/>
      <c r="C36" s="1"/>
      <c r="D36" s="1"/>
      <c r="E36" s="1"/>
      <c r="F36" s="1"/>
      <c r="G36" s="1"/>
      <c r="H36" s="1"/>
      <c r="I36" s="1"/>
      <c r="J36" s="1"/>
      <c r="K36" s="1"/>
      <c r="L36" s="1"/>
      <c r="M36" s="1"/>
      <c r="N36" s="1"/>
      <c r="O36" s="1"/>
      <c r="P36" s="1"/>
      <c r="Q36" s="1"/>
      <c r="R36" s="1"/>
      <c r="S36" s="442" t="s">
        <v>758</v>
      </c>
      <c r="T36" s="442">
        <v>68</v>
      </c>
      <c r="U36" s="1"/>
      <c r="V36" s="1"/>
      <c r="W36" s="1"/>
      <c r="X36" s="1"/>
      <c r="Y36" s="1"/>
      <c r="Z36" s="1"/>
      <c r="AA36" s="442" t="s">
        <v>758</v>
      </c>
      <c r="AB36" s="442">
        <v>63</v>
      </c>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row>
    <row r="37" spans="1:7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row>
    <row r="38" spans="1:7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row>
    <row r="39" spans="1:75">
      <c r="A39" s="1"/>
      <c r="B39" s="1"/>
      <c r="C39" s="1"/>
      <c r="D39" s="1"/>
      <c r="E39" s="1"/>
      <c r="F39" s="1"/>
      <c r="G39" s="1"/>
      <c r="H39" s="1"/>
      <c r="I39" s="1"/>
      <c r="J39" s="1"/>
      <c r="K39" s="1"/>
      <c r="L39" s="1"/>
      <c r="M39" s="1"/>
      <c r="N39" s="1"/>
      <c r="O39" s="1"/>
      <c r="P39" s="1"/>
      <c r="Q39" s="1"/>
      <c r="R39" s="1"/>
      <c r="S39" s="1"/>
      <c r="T39" s="1"/>
      <c r="U39" s="1"/>
      <c r="V39" s="1"/>
      <c r="W39" s="234" t="s">
        <v>808</v>
      </c>
      <c r="X39" s="82"/>
      <c r="Y39" s="72"/>
      <c r="Z39" s="72"/>
      <c r="AA39" s="82"/>
      <c r="AB39" s="82"/>
      <c r="AC39" s="82"/>
      <c r="AD39" s="82"/>
      <c r="AE39" s="82"/>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row>
    <row r="40" spans="1:75">
      <c r="A40" s="1"/>
      <c r="B40" s="1"/>
      <c r="C40" s="1"/>
      <c r="D40" s="1"/>
      <c r="E40" s="1"/>
      <c r="F40" s="1"/>
      <c r="G40" s="1"/>
      <c r="H40" s="1"/>
      <c r="I40" s="1"/>
      <c r="J40" s="1"/>
      <c r="K40" s="1"/>
      <c r="L40" s="1"/>
      <c r="M40" s="1"/>
      <c r="N40" s="1"/>
      <c r="O40" s="1"/>
      <c r="P40" s="1"/>
      <c r="Q40" s="1"/>
      <c r="R40" s="1"/>
      <c r="S40" s="1"/>
      <c r="T40" s="1"/>
      <c r="U40" s="1"/>
      <c r="V40" s="1"/>
      <c r="W40" s="60" t="s">
        <v>807</v>
      </c>
      <c r="X40" s="72"/>
      <c r="Y40" s="72"/>
      <c r="Z40" s="72"/>
      <c r="AA40" s="82"/>
      <c r="AB40" s="82"/>
      <c r="AC40" s="82"/>
      <c r="AD40" s="82"/>
      <c r="AE40" s="82"/>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row>
    <row r="41" spans="1:75">
      <c r="A41" s="1"/>
      <c r="B41" s="121" t="s">
        <v>786</v>
      </c>
      <c r="C41" s="1"/>
      <c r="D41" s="1"/>
      <c r="E41" s="1"/>
      <c r="F41" s="1"/>
      <c r="G41" s="1"/>
      <c r="H41" s="1"/>
      <c r="I41" s="1"/>
      <c r="J41" s="1"/>
      <c r="K41" s="1"/>
      <c r="L41" s="1"/>
      <c r="M41" s="1"/>
      <c r="N41" s="1"/>
      <c r="O41" s="1"/>
      <c r="P41" s="1"/>
      <c r="Q41" s="1"/>
      <c r="R41" s="1"/>
      <c r="S41" s="1"/>
      <c r="T41" s="1"/>
      <c r="U41" s="1"/>
      <c r="V41" s="1"/>
      <c r="W41" s="436" t="s">
        <v>741</v>
      </c>
      <c r="X41" s="436">
        <v>66</v>
      </c>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row>
    <row r="42" spans="1:7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row>
    <row r="43" spans="1:7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row>
    <row r="44" spans="1:7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row>
    <row r="45" spans="1:7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row>
    <row r="46" spans="1:7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row>
    <row r="47" spans="1:7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row>
    <row r="48" spans="1:7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row>
    <row r="49" spans="1:7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row>
    <row r="50" spans="1:7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row>
    <row r="51" spans="1: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row>
    <row r="52" spans="1: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row>
    <row r="53" spans="1: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row>
    <row r="54" spans="1: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row>
    <row r="55" spans="1: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row>
    <row r="56" spans="1: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row>
    <row r="57" spans="1: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row>
    <row r="58" spans="1:75">
      <c r="A58" s="1"/>
      <c r="B58" s="1"/>
      <c r="C58" s="1"/>
      <c r="D58" s="1"/>
      <c r="E58" s="1"/>
      <c r="F58" s="1"/>
      <c r="G58" s="1"/>
      <c r="H58" s="1"/>
      <c r="I58" s="1"/>
      <c r="J58" s="1"/>
      <c r="K58" s="1"/>
      <c r="L58" s="1"/>
      <c r="M58" s="1"/>
      <c r="N58" s="1"/>
      <c r="O58" s="1"/>
      <c r="P58" s="1"/>
      <c r="Q58" s="1"/>
      <c r="R58" s="1"/>
      <c r="S58" s="121" t="s">
        <v>786</v>
      </c>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row>
    <row r="59" spans="1:75">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row>
    <row r="60" spans="1:75">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row>
    <row r="61" spans="1:75">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row>
    <row r="62" spans="1:75">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row>
    <row r="63" spans="1:75">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row>
  </sheetData>
  <hyperlinks>
    <hyperlink ref="E1" location="innehåll!A1" display="Tillbaka till innehållsförteckning"/>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0"/>
  <sheetViews>
    <sheetView workbookViewId="0">
      <selection activeCell="N1" sqref="N1"/>
    </sheetView>
  </sheetViews>
  <sheetFormatPr defaultRowHeight="15"/>
  <cols>
    <col min="1" max="1" width="5.28515625" customWidth="1"/>
    <col min="2" max="2" width="18.5703125" customWidth="1"/>
    <col min="3" max="3" width="13.85546875" customWidth="1"/>
    <col min="13" max="13" width="10.140625" customWidth="1"/>
  </cols>
  <sheetData>
    <row r="1" spans="1:29">
      <c r="A1" s="1"/>
      <c r="B1" s="1"/>
      <c r="C1" s="1"/>
      <c r="D1" s="1"/>
      <c r="E1" s="1"/>
      <c r="F1" s="1"/>
      <c r="G1" s="1"/>
      <c r="H1" s="1"/>
      <c r="I1" s="1"/>
      <c r="J1" s="1"/>
      <c r="K1" s="1"/>
      <c r="L1" s="1"/>
      <c r="M1" s="1"/>
      <c r="N1" s="70" t="s">
        <v>173</v>
      </c>
      <c r="O1" s="11"/>
      <c r="P1" s="11"/>
      <c r="Q1" s="11"/>
      <c r="R1" s="1"/>
      <c r="S1" s="1"/>
      <c r="T1" s="1"/>
      <c r="U1" s="1"/>
      <c r="V1" s="1"/>
      <c r="W1" s="1"/>
      <c r="X1" s="1"/>
      <c r="Y1" s="1"/>
      <c r="Z1" s="1"/>
      <c r="AA1" s="1"/>
      <c r="AB1" s="1"/>
      <c r="AC1" s="1"/>
    </row>
    <row r="2" spans="1:29">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367" t="s">
        <v>1187</v>
      </c>
      <c r="C3" s="538"/>
      <c r="D3" s="538"/>
      <c r="E3" s="539"/>
      <c r="F3" s="535"/>
      <c r="G3" s="535"/>
      <c r="H3" s="535"/>
      <c r="I3" s="535"/>
      <c r="J3" s="535"/>
      <c r="K3" s="535"/>
      <c r="L3" s="535"/>
      <c r="M3" s="535"/>
      <c r="N3" s="535"/>
      <c r="O3" s="535"/>
      <c r="P3" s="536"/>
      <c r="Q3" s="1"/>
      <c r="R3" s="1"/>
      <c r="S3" s="1"/>
      <c r="T3" s="1"/>
      <c r="U3" s="1"/>
      <c r="V3" s="1"/>
      <c r="W3" s="1"/>
      <c r="X3" s="1"/>
      <c r="Y3" s="1"/>
      <c r="Z3" s="1"/>
      <c r="AA3" s="1"/>
      <c r="AB3" s="1"/>
      <c r="AC3" s="1"/>
    </row>
    <row r="4" spans="1:29">
      <c r="A4" s="1"/>
      <c r="B4" s="368" t="s">
        <v>920</v>
      </c>
      <c r="C4" s="523"/>
      <c r="D4" s="523"/>
      <c r="E4" s="524"/>
      <c r="F4" s="372"/>
      <c r="G4" s="372"/>
      <c r="H4" s="372"/>
      <c r="I4" s="372"/>
      <c r="J4" s="372"/>
      <c r="K4" s="372"/>
      <c r="L4" s="372"/>
      <c r="M4" s="372"/>
      <c r="N4" s="372"/>
      <c r="O4" s="372"/>
      <c r="P4" s="518"/>
      <c r="Q4" s="1"/>
      <c r="R4" s="1"/>
      <c r="S4" s="1"/>
      <c r="T4" s="1"/>
      <c r="U4" s="1"/>
      <c r="V4" s="1"/>
      <c r="W4" s="1"/>
      <c r="X4" s="1"/>
      <c r="Y4" s="1"/>
      <c r="Z4" s="1"/>
      <c r="AA4" s="1"/>
      <c r="AB4" s="1"/>
      <c r="AC4" s="1"/>
    </row>
    <row r="5" spans="1:29" ht="26.25">
      <c r="A5" s="1"/>
      <c r="B5" s="176"/>
      <c r="C5" s="205" t="s">
        <v>6</v>
      </c>
      <c r="D5" s="1"/>
      <c r="E5" s="1"/>
      <c r="F5" s="1"/>
      <c r="G5" s="1"/>
      <c r="H5" s="1"/>
      <c r="I5" s="1"/>
      <c r="J5" s="1"/>
      <c r="K5" s="1"/>
      <c r="L5" s="1"/>
      <c r="M5" s="1"/>
      <c r="N5" s="1"/>
      <c r="O5" s="1"/>
      <c r="P5" s="1"/>
      <c r="Q5" s="1"/>
      <c r="R5" s="1"/>
      <c r="S5" s="1"/>
      <c r="T5" s="1"/>
      <c r="U5" s="1"/>
      <c r="V5" s="1"/>
      <c r="W5" s="1"/>
      <c r="X5" s="1"/>
      <c r="Y5" s="1"/>
      <c r="Z5" s="1"/>
      <c r="AA5" s="1"/>
      <c r="AB5" s="1"/>
      <c r="AC5" s="1"/>
    </row>
    <row r="6" spans="1:29" ht="26.25">
      <c r="A6" s="1"/>
      <c r="B6" s="203" t="s">
        <v>194</v>
      </c>
      <c r="C6" s="204">
        <v>11</v>
      </c>
      <c r="D6" s="1"/>
      <c r="E6" s="742" t="s">
        <v>1151</v>
      </c>
      <c r="F6" s="740"/>
      <c r="G6" s="740"/>
      <c r="H6" s="740"/>
      <c r="I6" s="1"/>
      <c r="J6" s="1"/>
      <c r="K6" s="1"/>
      <c r="L6" s="1"/>
      <c r="M6" s="1"/>
      <c r="N6" s="1"/>
      <c r="O6" s="1"/>
      <c r="P6" s="1"/>
      <c r="Q6" s="1"/>
      <c r="R6" s="1"/>
      <c r="S6" s="1"/>
      <c r="T6" s="1"/>
      <c r="U6" s="1"/>
      <c r="V6" s="1"/>
      <c r="W6" s="1"/>
      <c r="X6" s="1"/>
      <c r="Y6" s="1"/>
      <c r="Z6" s="1"/>
      <c r="AA6" s="1"/>
      <c r="AB6" s="1"/>
      <c r="AC6" s="1"/>
    </row>
    <row r="7" spans="1:29" ht="26.25">
      <c r="A7" s="1"/>
      <c r="B7" s="143" t="s">
        <v>195</v>
      </c>
      <c r="C7" s="205">
        <v>11</v>
      </c>
      <c r="D7" s="1"/>
      <c r="E7" s="740" t="s">
        <v>1183</v>
      </c>
      <c r="F7" s="740"/>
      <c r="G7" s="740"/>
      <c r="H7" s="740"/>
      <c r="I7" s="1"/>
      <c r="J7" s="1"/>
      <c r="K7" s="1"/>
      <c r="L7" s="1"/>
      <c r="M7" s="1"/>
      <c r="N7" s="1"/>
      <c r="O7" s="1"/>
      <c r="P7" s="1"/>
      <c r="Q7" s="1"/>
      <c r="R7" s="1"/>
      <c r="S7" s="1"/>
      <c r="T7" s="1"/>
      <c r="U7" s="1"/>
      <c r="V7" s="1"/>
      <c r="W7" s="1"/>
      <c r="X7" s="1"/>
      <c r="Y7" s="1"/>
      <c r="Z7" s="1"/>
      <c r="AA7" s="1"/>
      <c r="AB7" s="1"/>
      <c r="AC7" s="1"/>
    </row>
    <row r="8" spans="1:29" ht="26.25">
      <c r="A8" s="1"/>
      <c r="B8" s="203" t="s">
        <v>189</v>
      </c>
      <c r="C8" s="204">
        <v>10</v>
      </c>
      <c r="D8" s="1"/>
      <c r="E8" s="1" t="s">
        <v>1159</v>
      </c>
      <c r="F8" s="1"/>
      <c r="G8" s="1"/>
      <c r="H8" s="1"/>
      <c r="I8" s="1"/>
      <c r="J8" s="1"/>
      <c r="K8" s="1"/>
      <c r="L8" s="1"/>
      <c r="M8" s="1"/>
      <c r="N8" s="1"/>
      <c r="O8" s="1"/>
      <c r="P8" s="1"/>
      <c r="Q8" s="1"/>
      <c r="R8" s="1"/>
      <c r="S8" s="1"/>
      <c r="T8" s="1"/>
      <c r="U8" s="1"/>
      <c r="V8" s="1"/>
      <c r="W8" s="1"/>
      <c r="X8" s="1"/>
      <c r="Y8" s="1"/>
      <c r="Z8" s="1"/>
      <c r="AA8" s="1"/>
      <c r="AB8" s="1"/>
      <c r="AC8" s="1"/>
    </row>
    <row r="9" spans="1:29" ht="26.25">
      <c r="A9" s="1"/>
      <c r="B9" s="143" t="s">
        <v>190</v>
      </c>
      <c r="C9" s="205">
        <v>9</v>
      </c>
      <c r="D9" s="1"/>
      <c r="E9" s="1" t="s">
        <v>1166</v>
      </c>
      <c r="F9" s="1"/>
      <c r="G9" s="1"/>
      <c r="H9" s="1"/>
      <c r="I9" s="1"/>
      <c r="J9" s="1"/>
      <c r="K9" s="1"/>
      <c r="L9" s="1"/>
      <c r="M9" s="1"/>
      <c r="N9" s="1"/>
      <c r="O9" s="1"/>
      <c r="P9" s="1"/>
      <c r="Q9" s="1"/>
      <c r="R9" s="1"/>
      <c r="S9" s="1"/>
      <c r="T9" s="1"/>
      <c r="U9" s="1"/>
      <c r="V9" s="1"/>
      <c r="W9" s="1"/>
      <c r="X9" s="1"/>
      <c r="Y9" s="1"/>
      <c r="Z9" s="1"/>
      <c r="AA9" s="1"/>
      <c r="AB9" s="1"/>
      <c r="AC9" s="1"/>
    </row>
    <row r="10" spans="1:29" ht="26.25">
      <c r="A10" s="1"/>
      <c r="B10" s="203" t="s">
        <v>256</v>
      </c>
      <c r="C10" s="204">
        <v>8</v>
      </c>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1:29" ht="26.25">
      <c r="A11" s="1"/>
      <c r="B11" s="143" t="s">
        <v>370</v>
      </c>
      <c r="C11" s="205">
        <v>7.0894972532359697</v>
      </c>
      <c r="D11" s="1"/>
      <c r="E11" s="1"/>
      <c r="F11" s="1"/>
      <c r="G11" s="1"/>
      <c r="H11" s="1"/>
      <c r="I11" s="1"/>
      <c r="J11" s="1"/>
      <c r="K11" s="1"/>
      <c r="L11" s="1"/>
      <c r="M11" s="1"/>
      <c r="N11" s="1"/>
      <c r="O11" s="1"/>
      <c r="P11" s="1"/>
      <c r="Q11" s="1"/>
      <c r="R11" s="1"/>
      <c r="S11" s="1"/>
      <c r="T11" s="1"/>
      <c r="U11" s="1"/>
      <c r="V11" s="1"/>
      <c r="W11" s="1"/>
      <c r="X11" s="1"/>
      <c r="Y11" s="1"/>
      <c r="Z11" s="1"/>
      <c r="AA11" s="1"/>
      <c r="AB11" s="1"/>
      <c r="AC11" s="1"/>
    </row>
    <row r="12" spans="1:29" ht="26.25">
      <c r="A12" s="1"/>
      <c r="B12" s="203" t="s">
        <v>371</v>
      </c>
      <c r="C12" s="204">
        <v>8</v>
      </c>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ht="26.25">
      <c r="A13" s="1"/>
      <c r="B13" s="143" t="s">
        <v>919</v>
      </c>
      <c r="C13" s="205">
        <v>9</v>
      </c>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s="494" customFormat="1">
      <c r="A14" s="1"/>
      <c r="B14" s="80"/>
      <c r="C14" s="8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c r="A15" s="1"/>
      <c r="B15" s="121" t="s">
        <v>917</v>
      </c>
      <c r="C15" s="81"/>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c r="A16" s="1"/>
      <c r="B16" s="1"/>
      <c r="C16" s="75"/>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c r="A17" s="1"/>
      <c r="B17" s="367" t="s">
        <v>217</v>
      </c>
      <c r="C17" s="538"/>
      <c r="D17" s="538"/>
      <c r="E17" s="539"/>
      <c r="F17" s="535"/>
      <c r="G17" s="535"/>
      <c r="H17" s="535"/>
      <c r="I17" s="535"/>
      <c r="J17" s="535"/>
      <c r="K17" s="535"/>
      <c r="L17" s="535"/>
      <c r="M17" s="535"/>
      <c r="N17" s="535"/>
      <c r="O17" s="535"/>
      <c r="P17" s="536"/>
      <c r="Q17" s="1"/>
      <c r="R17" s="1"/>
      <c r="S17" s="1"/>
      <c r="T17" s="1"/>
      <c r="U17" s="1"/>
      <c r="V17" s="1"/>
      <c r="W17" s="1"/>
      <c r="X17" s="1"/>
      <c r="Y17" s="1"/>
      <c r="Z17" s="1"/>
      <c r="AA17" s="1"/>
      <c r="AB17" s="1"/>
      <c r="AC17" s="1"/>
    </row>
    <row r="18" spans="1:29">
      <c r="A18" s="1"/>
      <c r="B18" s="368" t="s">
        <v>920</v>
      </c>
      <c r="C18" s="523"/>
      <c r="D18" s="523"/>
      <c r="E18" s="524"/>
      <c r="F18" s="372"/>
      <c r="G18" s="372"/>
      <c r="H18" s="372"/>
      <c r="I18" s="372"/>
      <c r="J18" s="372"/>
      <c r="K18" s="372"/>
      <c r="L18" s="372"/>
      <c r="M18" s="372"/>
      <c r="N18" s="372"/>
      <c r="O18" s="372"/>
      <c r="P18" s="518"/>
      <c r="Q18" s="1"/>
      <c r="R18" s="1"/>
      <c r="S18" s="1"/>
      <c r="T18" s="1"/>
      <c r="U18" s="1"/>
      <c r="V18" s="1"/>
      <c r="W18" s="1"/>
      <c r="X18" s="1"/>
      <c r="Y18" s="1"/>
      <c r="Z18" s="1"/>
      <c r="AA18" s="1"/>
      <c r="AB18" s="1"/>
      <c r="AC18" s="1"/>
    </row>
    <row r="19" spans="1:29" ht="26.25">
      <c r="A19" s="1"/>
      <c r="B19" s="28"/>
      <c r="C19" s="206" t="s">
        <v>6</v>
      </c>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ht="26.25">
      <c r="A20" s="1"/>
      <c r="B20" s="203" t="s">
        <v>196</v>
      </c>
      <c r="C20" s="204">
        <v>11</v>
      </c>
      <c r="D20" s="1"/>
      <c r="E20" s="746" t="s">
        <v>1151</v>
      </c>
      <c r="F20" s="740"/>
      <c r="G20" s="740"/>
      <c r="H20" s="740"/>
      <c r="I20" s="1"/>
      <c r="J20" s="1"/>
      <c r="K20" s="1"/>
      <c r="L20" s="1"/>
      <c r="M20" s="1"/>
      <c r="N20" s="1"/>
      <c r="O20" s="1"/>
      <c r="P20" s="1"/>
      <c r="Q20" s="1"/>
      <c r="R20" s="1"/>
      <c r="S20" s="1"/>
      <c r="T20" s="1"/>
      <c r="U20" s="1"/>
      <c r="V20" s="1"/>
      <c r="W20" s="1"/>
      <c r="X20" s="1"/>
      <c r="Y20" s="1"/>
      <c r="Z20" s="1"/>
      <c r="AA20" s="1"/>
      <c r="AB20" s="1"/>
      <c r="AC20" s="1"/>
    </row>
    <row r="21" spans="1:29" ht="26.25">
      <c r="A21" s="1"/>
      <c r="B21" s="143" t="s">
        <v>197</v>
      </c>
      <c r="C21" s="205">
        <v>11</v>
      </c>
      <c r="D21" s="1"/>
      <c r="E21" s="747" t="s">
        <v>1183</v>
      </c>
      <c r="F21" s="740"/>
      <c r="G21" s="740"/>
      <c r="H21" s="740"/>
      <c r="I21" s="1"/>
      <c r="J21" s="1"/>
      <c r="K21" s="1"/>
      <c r="L21" s="1"/>
      <c r="M21" s="1"/>
      <c r="N21" s="1"/>
      <c r="O21" s="1"/>
      <c r="P21" s="1"/>
      <c r="Q21" s="1"/>
      <c r="R21" s="1"/>
      <c r="S21" s="1"/>
      <c r="T21" s="1"/>
      <c r="U21" s="1"/>
      <c r="V21" s="1"/>
      <c r="W21" s="1"/>
      <c r="X21" s="1"/>
      <c r="Y21" s="1"/>
      <c r="Z21" s="1"/>
      <c r="AA21" s="1"/>
      <c r="AB21" s="1"/>
      <c r="AC21" s="1"/>
    </row>
    <row r="22" spans="1:29" ht="26.25">
      <c r="A22" s="1"/>
      <c r="B22" s="203" t="s">
        <v>191</v>
      </c>
      <c r="C22" s="204">
        <v>11</v>
      </c>
      <c r="D22" s="1"/>
      <c r="F22" s="1"/>
      <c r="G22" s="1"/>
      <c r="H22" s="1"/>
      <c r="I22" s="1"/>
      <c r="J22" s="1"/>
      <c r="K22" s="1"/>
      <c r="L22" s="1"/>
      <c r="M22" s="1"/>
      <c r="N22" s="1"/>
      <c r="O22" s="1"/>
      <c r="P22" s="1"/>
      <c r="Q22" s="1"/>
      <c r="R22" s="1"/>
      <c r="S22" s="1"/>
      <c r="T22" s="1"/>
      <c r="U22" s="1"/>
      <c r="V22" s="1"/>
      <c r="W22" s="1"/>
      <c r="X22" s="1"/>
      <c r="Y22" s="1"/>
      <c r="Z22" s="1"/>
      <c r="AA22" s="1"/>
      <c r="AB22" s="1"/>
      <c r="AC22" s="1"/>
    </row>
    <row r="23" spans="1:29" ht="26.25">
      <c r="A23" s="1"/>
      <c r="B23" s="143" t="s">
        <v>192</v>
      </c>
      <c r="C23" s="205">
        <v>12</v>
      </c>
      <c r="D23" s="1"/>
      <c r="E23" s="137" t="s">
        <v>1159</v>
      </c>
      <c r="F23" s="1"/>
      <c r="G23" s="1"/>
      <c r="H23" s="1"/>
      <c r="I23" s="1"/>
      <c r="J23" s="1"/>
      <c r="K23" s="1"/>
      <c r="L23" s="1"/>
      <c r="M23" s="1"/>
      <c r="N23" s="1"/>
      <c r="O23" s="1"/>
      <c r="P23" s="1"/>
      <c r="Q23" s="1"/>
      <c r="R23" s="1"/>
      <c r="S23" s="1"/>
      <c r="T23" s="1"/>
      <c r="U23" s="1"/>
      <c r="V23" s="1"/>
      <c r="W23" s="1"/>
      <c r="X23" s="1"/>
      <c r="Y23" s="1"/>
      <c r="Z23" s="1"/>
      <c r="AA23" s="1"/>
      <c r="AB23" s="1"/>
      <c r="AC23" s="1"/>
    </row>
    <row r="24" spans="1:29" ht="26.25">
      <c r="A24" s="1"/>
      <c r="B24" s="203" t="s">
        <v>267</v>
      </c>
      <c r="C24" s="204">
        <v>12</v>
      </c>
      <c r="D24" s="1"/>
      <c r="E24" s="137" t="s">
        <v>1166</v>
      </c>
      <c r="F24" s="1"/>
      <c r="G24" s="1"/>
      <c r="H24" s="1"/>
      <c r="I24" s="1"/>
      <c r="J24" s="1"/>
      <c r="K24" s="1"/>
      <c r="L24" s="1"/>
      <c r="M24" s="1"/>
      <c r="N24" s="1"/>
      <c r="O24" s="1"/>
      <c r="P24" s="1"/>
      <c r="Q24" s="1"/>
      <c r="R24" s="1"/>
      <c r="S24" s="1"/>
      <c r="T24" s="1"/>
      <c r="U24" s="1"/>
      <c r="V24" s="1"/>
      <c r="W24" s="1"/>
      <c r="X24" s="1"/>
      <c r="Y24" s="1"/>
      <c r="Z24" s="1"/>
      <c r="AA24" s="1"/>
      <c r="AB24" s="1"/>
      <c r="AC24" s="1"/>
    </row>
    <row r="25" spans="1:29" ht="26.25">
      <c r="A25" s="1"/>
      <c r="B25" s="143" t="s">
        <v>337</v>
      </c>
      <c r="C25" s="205">
        <v>10.719422234839914</v>
      </c>
      <c r="D25" s="1"/>
      <c r="F25" s="1"/>
      <c r="G25" s="1"/>
      <c r="H25" s="1"/>
      <c r="I25" s="1"/>
      <c r="J25" s="1"/>
      <c r="K25" s="1"/>
      <c r="L25" s="1"/>
      <c r="M25" s="1"/>
      <c r="N25" s="1"/>
      <c r="O25" s="1"/>
      <c r="P25" s="1"/>
      <c r="Q25" s="1"/>
      <c r="R25" s="1"/>
      <c r="S25" s="1"/>
      <c r="T25" s="1"/>
      <c r="U25" s="1"/>
      <c r="V25" s="1"/>
      <c r="W25" s="1"/>
      <c r="X25" s="1"/>
      <c r="Y25" s="1"/>
      <c r="Z25" s="1"/>
      <c r="AA25" s="1"/>
      <c r="AB25" s="1"/>
      <c r="AC25" s="1"/>
    </row>
    <row r="26" spans="1:29" ht="26.25">
      <c r="A26" s="1"/>
      <c r="B26" s="203" t="s">
        <v>372</v>
      </c>
      <c r="C26" s="204">
        <v>10</v>
      </c>
      <c r="D26" s="1"/>
      <c r="E26" s="70"/>
      <c r="F26" s="11"/>
      <c r="G26" s="11"/>
      <c r="H26" s="11"/>
      <c r="I26" s="1"/>
      <c r="J26" s="1"/>
      <c r="K26" s="1"/>
      <c r="L26" s="1"/>
      <c r="M26" s="1"/>
      <c r="N26" s="1"/>
      <c r="O26" s="1"/>
      <c r="P26" s="1"/>
      <c r="Q26" s="1"/>
      <c r="R26" s="1"/>
      <c r="S26" s="1"/>
      <c r="T26" s="1"/>
      <c r="U26" s="1"/>
      <c r="V26" s="1"/>
      <c r="W26" s="1"/>
      <c r="X26" s="1"/>
      <c r="Y26" s="1"/>
      <c r="Z26" s="1"/>
      <c r="AA26" s="1"/>
      <c r="AB26" s="1"/>
      <c r="AC26" s="1"/>
    </row>
    <row r="27" spans="1:29" ht="26.25">
      <c r="A27" s="1"/>
      <c r="B27" s="143" t="s">
        <v>918</v>
      </c>
      <c r="C27" s="205">
        <v>11</v>
      </c>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A29" s="1"/>
      <c r="B29" s="44"/>
      <c r="C29" s="44"/>
      <c r="D29" s="44"/>
      <c r="E29" s="44"/>
      <c r="F29" s="44"/>
      <c r="G29" s="1"/>
      <c r="H29" s="1"/>
      <c r="I29" s="44"/>
      <c r="K29" s="1"/>
      <c r="L29" s="1"/>
      <c r="M29" s="1"/>
      <c r="N29" s="1"/>
      <c r="O29" s="1"/>
      <c r="P29" s="1"/>
      <c r="Q29" s="1"/>
      <c r="R29" s="1"/>
      <c r="S29" s="1"/>
      <c r="T29" s="1"/>
      <c r="U29" s="1"/>
      <c r="V29" s="1"/>
      <c r="W29" s="1"/>
      <c r="X29" s="1"/>
      <c r="Y29" s="1"/>
      <c r="Z29" s="1"/>
      <c r="AA29" s="1"/>
      <c r="AB29" s="1"/>
      <c r="AC29" s="1"/>
    </row>
    <row r="30" spans="1:29">
      <c r="A30" s="1"/>
      <c r="B30" s="121" t="s">
        <v>917</v>
      </c>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c r="A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c r="A48" s="1"/>
    </row>
    <row r="49" spans="1:1">
      <c r="A49" s="1"/>
    </row>
    <row r="50" spans="1:1">
      <c r="A50" s="1"/>
    </row>
  </sheetData>
  <hyperlinks>
    <hyperlink ref="N1" location="innehåll!A1" display="Tillbaka till innehållsförteckning"/>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71"/>
  <sheetViews>
    <sheetView workbookViewId="0">
      <selection activeCell="D1" sqref="D1"/>
    </sheetView>
  </sheetViews>
  <sheetFormatPr defaultRowHeight="15"/>
  <cols>
    <col min="10" max="10" width="10.85546875" customWidth="1"/>
    <col min="19" max="19" width="10.140625" customWidth="1"/>
    <col min="27" max="27" width="10.42578125" customWidth="1"/>
    <col min="31" max="31" width="10.42578125" customWidth="1"/>
    <col min="32" max="32" width="9.85546875" customWidth="1"/>
    <col min="34" max="34" width="9.140625" style="425"/>
    <col min="36" max="36" width="11.42578125" customWidth="1"/>
    <col min="44" max="44" width="11.5703125" customWidth="1"/>
    <col min="45" max="45" width="10.42578125" customWidth="1"/>
    <col min="52" max="52" width="10.28515625" customWidth="1"/>
    <col min="53" max="53" width="10" customWidth="1"/>
    <col min="60" max="60" width="10.28515625" customWidth="1"/>
    <col min="61" max="61" width="9.7109375" customWidth="1"/>
  </cols>
  <sheetData>
    <row r="1" spans="1:66">
      <c r="A1" s="1"/>
      <c r="B1" s="1"/>
      <c r="C1" s="1"/>
      <c r="D1" s="70" t="s">
        <v>173</v>
      </c>
      <c r="E1" s="11"/>
      <c r="F1" s="1"/>
      <c r="G1" s="1"/>
      <c r="H1" s="1"/>
      <c r="I1" s="1"/>
      <c r="J1" s="1"/>
      <c r="K1" s="1"/>
      <c r="L1" s="1"/>
      <c r="M1" s="1"/>
      <c r="N1" s="1"/>
      <c r="O1" s="1"/>
      <c r="P1" s="1"/>
      <c r="Q1" s="1"/>
      <c r="R1" s="1"/>
      <c r="S1" s="1"/>
      <c r="T1" s="1"/>
      <c r="U1" s="70" t="s">
        <v>173</v>
      </c>
      <c r="V1" s="11"/>
      <c r="W1" s="1"/>
      <c r="X1" s="1"/>
      <c r="Y1" s="1"/>
      <c r="Z1" s="1"/>
      <c r="AA1" s="1"/>
      <c r="AB1" s="1"/>
      <c r="AC1" s="1"/>
      <c r="AD1" s="1"/>
      <c r="AE1" s="1"/>
      <c r="AF1" s="1"/>
      <c r="AG1" s="1"/>
      <c r="AH1" s="1"/>
      <c r="AI1" s="1"/>
      <c r="AJ1" s="1"/>
      <c r="AK1" s="1"/>
      <c r="AL1" s="1"/>
      <c r="AM1" s="1"/>
      <c r="AN1" s="1"/>
      <c r="AO1" s="1"/>
      <c r="AP1" s="1"/>
      <c r="AQ1" s="1"/>
      <c r="AR1" s="1"/>
      <c r="AS1" s="1"/>
      <c r="AT1" s="1"/>
      <c r="AU1" s="1"/>
      <c r="AV1" s="1"/>
      <c r="AX1" s="1"/>
      <c r="AY1" s="1"/>
      <c r="AZ1" s="1"/>
      <c r="BA1" s="1"/>
      <c r="BB1" s="1"/>
      <c r="BC1" s="1"/>
      <c r="BD1" s="1"/>
      <c r="BE1" s="1"/>
      <c r="BF1" s="1"/>
      <c r="BG1" s="1"/>
      <c r="BH1" s="1"/>
      <c r="BI1" s="1"/>
      <c r="BJ1" s="1"/>
      <c r="BK1" s="1"/>
      <c r="BL1" s="1"/>
      <c r="BM1" s="1"/>
      <c r="BN1" s="1"/>
    </row>
    <row r="2" spans="1:66">
      <c r="A2" s="449" t="s">
        <v>805</v>
      </c>
      <c r="B2" s="450"/>
      <c r="C2" s="453"/>
      <c r="D2" s="453"/>
      <c r="E2" s="450"/>
      <c r="F2" s="450"/>
      <c r="G2" s="451"/>
      <c r="H2" s="1"/>
      <c r="I2" s="449" t="s">
        <v>772</v>
      </c>
      <c r="J2" s="450"/>
      <c r="K2" s="453"/>
      <c r="L2" s="453"/>
      <c r="M2" s="58"/>
      <c r="N2" s="1"/>
      <c r="O2" s="1"/>
      <c r="P2" s="1"/>
      <c r="Q2" s="1"/>
      <c r="R2" s="449" t="s">
        <v>805</v>
      </c>
      <c r="S2" s="450"/>
      <c r="T2" s="453"/>
      <c r="U2" s="453"/>
      <c r="V2" s="450"/>
      <c r="W2" s="450"/>
      <c r="X2" s="451"/>
      <c r="Y2" s="1"/>
      <c r="Z2" s="449" t="s">
        <v>772</v>
      </c>
      <c r="AA2" s="450"/>
      <c r="AB2" s="453"/>
      <c r="AC2" s="453"/>
      <c r="AD2" s="450"/>
      <c r="AE2" s="450"/>
      <c r="AF2" s="451"/>
      <c r="AG2" s="1"/>
      <c r="AH2" s="1"/>
      <c r="AI2" s="449" t="s">
        <v>805</v>
      </c>
      <c r="AJ2" s="450"/>
      <c r="AK2" s="453"/>
      <c r="AL2" s="453"/>
      <c r="AM2" s="450"/>
      <c r="AN2" s="450"/>
      <c r="AO2" s="451"/>
      <c r="AP2" s="1"/>
      <c r="AQ2" s="449" t="s">
        <v>772</v>
      </c>
      <c r="AR2" s="450"/>
      <c r="AS2" s="453"/>
      <c r="AT2" s="453"/>
      <c r="AU2" s="450"/>
      <c r="AV2" s="450"/>
      <c r="AW2" s="451"/>
      <c r="AX2" s="1"/>
      <c r="AY2" s="449" t="s">
        <v>805</v>
      </c>
      <c r="AZ2" s="450"/>
      <c r="BA2" s="453"/>
      <c r="BB2" s="453"/>
      <c r="BC2" s="450"/>
      <c r="BD2" s="450"/>
      <c r="BE2" s="451"/>
      <c r="BF2" s="1"/>
      <c r="BG2" s="449" t="s">
        <v>772</v>
      </c>
      <c r="BH2" s="450"/>
      <c r="BI2" s="453"/>
      <c r="BJ2" s="453"/>
      <c r="BK2" s="450"/>
      <c r="BL2" s="450"/>
      <c r="BM2" s="451"/>
      <c r="BN2" s="1"/>
    </row>
    <row r="3" spans="1:66">
      <c r="A3" s="207" t="s">
        <v>809</v>
      </c>
      <c r="B3" s="119"/>
      <c r="C3" s="119"/>
      <c r="D3" s="119"/>
      <c r="E3" s="192"/>
      <c r="F3" s="192"/>
      <c r="G3" s="193"/>
      <c r="H3" s="1"/>
      <c r="I3" s="207" t="s">
        <v>810</v>
      </c>
      <c r="J3" s="119"/>
      <c r="K3" s="119"/>
      <c r="L3" s="119"/>
      <c r="M3" s="58"/>
      <c r="N3" s="1"/>
      <c r="O3" s="1"/>
      <c r="P3" s="1"/>
      <c r="Q3" s="1"/>
      <c r="R3" s="207" t="s">
        <v>804</v>
      </c>
      <c r="S3" s="119"/>
      <c r="T3" s="119"/>
      <c r="U3" s="119"/>
      <c r="V3" s="192"/>
      <c r="W3" s="192"/>
      <c r="X3" s="193"/>
      <c r="Y3" s="1"/>
      <c r="Z3" s="207" t="s">
        <v>804</v>
      </c>
      <c r="AA3" s="119"/>
      <c r="AB3" s="119"/>
      <c r="AC3" s="119"/>
      <c r="AD3" s="192"/>
      <c r="AE3" s="192"/>
      <c r="AF3" s="193"/>
      <c r="AG3" s="1"/>
      <c r="AH3" s="1"/>
      <c r="AI3" s="207" t="s">
        <v>817</v>
      </c>
      <c r="AJ3" s="119"/>
      <c r="AK3" s="119"/>
      <c r="AL3" s="119"/>
      <c r="AM3" s="192"/>
      <c r="AN3" s="192"/>
      <c r="AO3" s="193"/>
      <c r="AP3" s="1"/>
      <c r="AQ3" s="207" t="s">
        <v>815</v>
      </c>
      <c r="AR3" s="119"/>
      <c r="AS3" s="119"/>
      <c r="AT3" s="119"/>
      <c r="AU3" s="192"/>
      <c r="AV3" s="192"/>
      <c r="AW3" s="193"/>
      <c r="AX3" s="1"/>
      <c r="AY3" s="207" t="s">
        <v>815</v>
      </c>
      <c r="AZ3" s="119"/>
      <c r="BA3" s="119"/>
      <c r="BB3" s="119"/>
      <c r="BC3" s="192"/>
      <c r="BD3" s="192"/>
      <c r="BE3" s="193"/>
      <c r="BF3" s="1"/>
      <c r="BG3" s="207" t="s">
        <v>815</v>
      </c>
      <c r="BH3" s="119"/>
      <c r="BI3" s="119"/>
      <c r="BJ3" s="119"/>
      <c r="BK3" s="192"/>
      <c r="BL3" s="192"/>
      <c r="BM3" s="193"/>
      <c r="BN3" s="1"/>
    </row>
    <row r="4" spans="1:66">
      <c r="A4" s="425"/>
      <c r="B4" s="69" t="s">
        <v>660</v>
      </c>
      <c r="C4" s="44" t="s">
        <v>661</v>
      </c>
      <c r="D4" s="1"/>
      <c r="E4" s="1"/>
      <c r="F4" s="1"/>
      <c r="G4" s="1"/>
      <c r="H4" s="1"/>
      <c r="I4" s="425"/>
      <c r="J4" s="69" t="s">
        <v>660</v>
      </c>
      <c r="K4" s="44" t="s">
        <v>661</v>
      </c>
      <c r="L4" s="1"/>
      <c r="M4" s="1"/>
      <c r="N4" s="1"/>
      <c r="O4" s="1"/>
      <c r="P4" s="1"/>
      <c r="Q4" s="1"/>
      <c r="R4" s="1"/>
      <c r="S4" s="44" t="s">
        <v>660</v>
      </c>
      <c r="T4" s="44" t="s">
        <v>661</v>
      </c>
      <c r="U4" s="1"/>
      <c r="V4" s="1"/>
      <c r="W4" s="1"/>
      <c r="X4" s="1"/>
      <c r="Y4" s="1"/>
      <c r="Z4" s="1"/>
      <c r="AA4" s="44" t="s">
        <v>660</v>
      </c>
      <c r="AB4" s="44" t="s">
        <v>661</v>
      </c>
      <c r="AC4" s="1"/>
      <c r="AD4" s="1"/>
      <c r="AE4" s="1"/>
      <c r="AF4" s="1"/>
      <c r="AG4" s="1"/>
      <c r="AH4" s="1"/>
      <c r="AI4" s="1"/>
      <c r="AJ4" s="44" t="s">
        <v>660</v>
      </c>
      <c r="AK4" s="44" t="s">
        <v>661</v>
      </c>
      <c r="AL4" s="1"/>
      <c r="AM4" s="1"/>
      <c r="AN4" s="1"/>
      <c r="AO4" s="1"/>
      <c r="AP4" s="1"/>
      <c r="AQ4" s="1"/>
      <c r="AR4" s="44" t="s">
        <v>660</v>
      </c>
      <c r="AS4" s="44" t="s">
        <v>661</v>
      </c>
      <c r="AT4" s="1"/>
      <c r="AU4" s="1"/>
      <c r="AV4" s="1"/>
      <c r="AW4" s="1"/>
      <c r="AX4" s="1"/>
      <c r="AY4" s="1"/>
      <c r="AZ4" s="44" t="s">
        <v>660</v>
      </c>
      <c r="BA4" s="44" t="s">
        <v>661</v>
      </c>
      <c r="BB4" s="1"/>
      <c r="BC4" s="1"/>
      <c r="BD4" s="1"/>
      <c r="BE4" s="1"/>
      <c r="BF4" s="1"/>
      <c r="BG4" s="1"/>
      <c r="BH4" s="44" t="s">
        <v>660</v>
      </c>
      <c r="BI4" s="44" t="s">
        <v>661</v>
      </c>
      <c r="BJ4" s="1"/>
      <c r="BK4" s="1"/>
      <c r="BL4" s="1"/>
      <c r="BM4" s="1"/>
      <c r="BN4" s="1"/>
    </row>
    <row r="5" spans="1:66">
      <c r="A5" s="455" t="s">
        <v>329</v>
      </c>
      <c r="B5" s="442">
        <f>62+12</f>
        <v>74</v>
      </c>
      <c r="C5" s="442">
        <f>59+15</f>
        <v>74</v>
      </c>
      <c r="D5" s="1"/>
      <c r="E5" s="1"/>
      <c r="F5" s="1"/>
      <c r="G5" s="1"/>
      <c r="H5" s="1"/>
      <c r="I5" s="455" t="s">
        <v>329</v>
      </c>
      <c r="J5" s="442">
        <v>66</v>
      </c>
      <c r="K5" s="442">
        <f>53+15</f>
        <v>68</v>
      </c>
      <c r="L5" s="1"/>
      <c r="M5" s="1"/>
      <c r="N5" s="1"/>
      <c r="O5" s="1"/>
      <c r="P5" s="1"/>
      <c r="Q5" s="1"/>
      <c r="R5" s="437" t="s">
        <v>329</v>
      </c>
      <c r="S5" s="442">
        <f>57</f>
        <v>57</v>
      </c>
      <c r="T5" s="442">
        <v>59</v>
      </c>
      <c r="U5" s="1"/>
      <c r="V5" s="1"/>
      <c r="W5" s="1"/>
      <c r="X5" s="1"/>
      <c r="Y5" s="1"/>
      <c r="Z5" s="437" t="s">
        <v>329</v>
      </c>
      <c r="AA5" s="442">
        <f>24+27</f>
        <v>51</v>
      </c>
      <c r="AB5" s="442">
        <f>34+27</f>
        <v>61</v>
      </c>
      <c r="AC5" s="1"/>
      <c r="AD5" s="1"/>
      <c r="AE5" s="1"/>
      <c r="AF5" s="1"/>
      <c r="AG5" s="1"/>
      <c r="AH5" s="1"/>
      <c r="AI5" s="437" t="s">
        <v>329</v>
      </c>
      <c r="AJ5" s="442">
        <f>13+25</f>
        <v>38</v>
      </c>
      <c r="AK5" s="442">
        <v>38</v>
      </c>
      <c r="AL5" s="1"/>
      <c r="AM5" s="1"/>
      <c r="AN5" s="1"/>
      <c r="AO5" s="1"/>
      <c r="AP5" s="1"/>
      <c r="AQ5" s="437" t="s">
        <v>329</v>
      </c>
      <c r="AR5" s="442">
        <v>30</v>
      </c>
      <c r="AS5" s="442">
        <v>38</v>
      </c>
      <c r="AT5" s="1"/>
      <c r="AU5" s="1"/>
      <c r="AV5" s="1"/>
      <c r="AW5" s="1"/>
      <c r="AX5" s="1"/>
      <c r="AY5" s="437" t="s">
        <v>329</v>
      </c>
      <c r="AZ5" s="442">
        <f>58+13</f>
        <v>71</v>
      </c>
      <c r="BA5" s="442">
        <v>68</v>
      </c>
      <c r="BB5" s="1"/>
      <c r="BC5" s="1"/>
      <c r="BD5" s="1"/>
      <c r="BE5" s="1"/>
      <c r="BF5" s="1"/>
      <c r="BG5" s="437" t="s">
        <v>329</v>
      </c>
      <c r="BH5" s="442">
        <f>57+7</f>
        <v>64</v>
      </c>
      <c r="BI5" s="442">
        <v>64</v>
      </c>
      <c r="BJ5" s="1"/>
      <c r="BK5" s="1"/>
      <c r="BL5" s="1"/>
      <c r="BM5" s="1"/>
      <c r="BN5" s="1"/>
    </row>
    <row r="6" spans="1:66">
      <c r="A6" s="455" t="s">
        <v>670</v>
      </c>
      <c r="B6" s="442">
        <f>67+9</f>
        <v>76</v>
      </c>
      <c r="C6" s="442">
        <f>62+15</f>
        <v>77</v>
      </c>
      <c r="D6" s="1"/>
      <c r="E6" s="1"/>
      <c r="F6" s="1"/>
      <c r="G6" s="1"/>
      <c r="H6" s="1"/>
      <c r="I6" s="455" t="s">
        <v>670</v>
      </c>
      <c r="J6" s="442">
        <v>63</v>
      </c>
      <c r="K6" s="442">
        <f>54+12</f>
        <v>66</v>
      </c>
      <c r="L6" s="1"/>
      <c r="M6" s="1"/>
      <c r="N6" s="1"/>
      <c r="O6" s="1"/>
      <c r="P6" s="1"/>
      <c r="Q6" s="1"/>
      <c r="R6" s="437" t="s">
        <v>670</v>
      </c>
      <c r="S6" s="442">
        <f>37+15</f>
        <v>52</v>
      </c>
      <c r="T6" s="442">
        <v>55</v>
      </c>
      <c r="U6" s="1"/>
      <c r="V6" s="1"/>
      <c r="W6" s="1"/>
      <c r="X6" s="1"/>
      <c r="Y6" s="1"/>
      <c r="Z6" s="437" t="s">
        <v>670</v>
      </c>
      <c r="AA6" s="442">
        <f>19+28</f>
        <v>47</v>
      </c>
      <c r="AB6" s="442">
        <f>29+23</f>
        <v>52</v>
      </c>
      <c r="AC6" s="1"/>
      <c r="AD6" s="1"/>
      <c r="AE6" s="1"/>
      <c r="AF6" s="1"/>
      <c r="AG6" s="1"/>
      <c r="AH6" s="1"/>
      <c r="AI6" s="437" t="s">
        <v>670</v>
      </c>
      <c r="AJ6" s="442">
        <v>39</v>
      </c>
      <c r="AK6" s="442">
        <v>32</v>
      </c>
      <c r="AL6" s="1"/>
      <c r="AM6" s="1"/>
      <c r="AN6" s="1"/>
      <c r="AO6" s="1"/>
      <c r="AP6" s="1"/>
      <c r="AQ6" s="437" t="s">
        <v>670</v>
      </c>
      <c r="AR6" s="442">
        <v>28</v>
      </c>
      <c r="AS6" s="442">
        <f>12+27</f>
        <v>39</v>
      </c>
      <c r="AT6" s="1"/>
      <c r="AU6" s="1"/>
      <c r="AV6" s="1"/>
      <c r="AW6" s="1"/>
      <c r="AX6" s="1"/>
      <c r="AY6" s="437" t="s">
        <v>670</v>
      </c>
      <c r="AZ6" s="442">
        <f>58+13</f>
        <v>71</v>
      </c>
      <c r="BA6" s="442">
        <v>68</v>
      </c>
      <c r="BB6" s="1"/>
      <c r="BC6" s="1"/>
      <c r="BD6" s="1"/>
      <c r="BE6" s="1"/>
      <c r="BF6" s="1"/>
      <c r="BG6" s="437" t="s">
        <v>670</v>
      </c>
      <c r="BH6" s="442">
        <f>56+8</f>
        <v>64</v>
      </c>
      <c r="BI6" s="442">
        <v>64</v>
      </c>
      <c r="BJ6" s="1"/>
      <c r="BK6" s="1"/>
      <c r="BL6" s="1"/>
      <c r="BM6" s="1"/>
      <c r="BN6" s="1"/>
    </row>
    <row r="7" spans="1:66">
      <c r="A7" s="455" t="s">
        <v>758</v>
      </c>
      <c r="B7" s="442">
        <f>58+15</f>
        <v>73</v>
      </c>
      <c r="C7" s="442">
        <f>57+14</f>
        <v>71</v>
      </c>
      <c r="D7" s="1"/>
      <c r="E7" s="1"/>
      <c r="F7" s="1"/>
      <c r="G7" s="1"/>
      <c r="H7" s="1"/>
      <c r="I7" s="455" t="s">
        <v>758</v>
      </c>
      <c r="J7" s="442">
        <v>68</v>
      </c>
      <c r="K7" s="442">
        <f>52+16</f>
        <v>68</v>
      </c>
      <c r="L7" s="1"/>
      <c r="M7" s="1"/>
      <c r="N7" s="1"/>
      <c r="O7" s="1"/>
      <c r="P7" s="1"/>
      <c r="Q7" s="1"/>
      <c r="R7" s="437" t="s">
        <v>758</v>
      </c>
      <c r="S7" s="442">
        <v>62</v>
      </c>
      <c r="T7" s="442">
        <v>63</v>
      </c>
      <c r="U7" s="1"/>
      <c r="V7" s="1"/>
      <c r="W7" s="1"/>
      <c r="X7" s="1"/>
      <c r="Y7" s="1"/>
      <c r="Z7" s="437" t="s">
        <v>758</v>
      </c>
      <c r="AA7" s="442">
        <f>29+25</f>
        <v>54</v>
      </c>
      <c r="AB7" s="442">
        <v>71</v>
      </c>
      <c r="AC7" s="1"/>
      <c r="AD7" s="1"/>
      <c r="AE7" s="1"/>
      <c r="AF7" s="1"/>
      <c r="AG7" s="1"/>
      <c r="AH7" s="1"/>
      <c r="AI7" s="437" t="s">
        <v>758</v>
      </c>
      <c r="AJ7" s="442">
        <v>37</v>
      </c>
      <c r="AK7" s="442">
        <v>43</v>
      </c>
      <c r="AL7" s="1"/>
      <c r="AM7" s="1"/>
      <c r="AN7" s="1"/>
      <c r="AO7" s="1"/>
      <c r="AP7" s="1"/>
      <c r="AQ7" s="437" t="s">
        <v>758</v>
      </c>
      <c r="AR7" s="442">
        <f>8+24</f>
        <v>32</v>
      </c>
      <c r="AS7" s="442">
        <f>11+26</f>
        <v>37</v>
      </c>
      <c r="AT7" s="1"/>
      <c r="AU7" s="1"/>
      <c r="AV7" s="1"/>
      <c r="AW7" s="1"/>
      <c r="AX7" s="1"/>
      <c r="AY7" s="437" t="s">
        <v>758</v>
      </c>
      <c r="AZ7" s="442">
        <f>56+13</f>
        <v>69</v>
      </c>
      <c r="BA7" s="442">
        <v>68</v>
      </c>
      <c r="BB7" s="1"/>
      <c r="BC7" s="1"/>
      <c r="BD7" s="1"/>
      <c r="BE7" s="1"/>
      <c r="BF7" s="1"/>
      <c r="BG7" s="437" t="s">
        <v>758</v>
      </c>
      <c r="BH7" s="442">
        <f>56+6</f>
        <v>62</v>
      </c>
      <c r="BI7" s="442">
        <v>63</v>
      </c>
      <c r="BJ7" s="1"/>
      <c r="BK7" s="1"/>
      <c r="BL7" s="1"/>
      <c r="BM7" s="1"/>
      <c r="BN7" s="1"/>
    </row>
    <row r="8" spans="1:66">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row>
    <row r="9" spans="1:66">
      <c r="A9" s="449" t="s">
        <v>805</v>
      </c>
      <c r="B9" s="450"/>
      <c r="C9" s="453"/>
      <c r="D9" s="453"/>
      <c r="E9" s="450"/>
      <c r="F9" s="450"/>
      <c r="G9" s="451"/>
      <c r="H9" s="1"/>
      <c r="I9" s="449" t="s">
        <v>772</v>
      </c>
      <c r="J9" s="450"/>
      <c r="K9" s="453"/>
      <c r="L9" s="453"/>
      <c r="M9" s="58"/>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row>
    <row r="10" spans="1:66">
      <c r="A10" s="207" t="s">
        <v>811</v>
      </c>
      <c r="B10" s="119"/>
      <c r="C10" s="119"/>
      <c r="D10" s="119"/>
      <c r="E10" s="192"/>
      <c r="F10" s="192"/>
      <c r="G10" s="193"/>
      <c r="H10" s="1"/>
      <c r="I10" s="207" t="s">
        <v>812</v>
      </c>
      <c r="J10" s="119"/>
      <c r="K10" s="119"/>
      <c r="L10" s="119"/>
      <c r="M10" s="58"/>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row>
    <row r="11" spans="1:66">
      <c r="A11" s="425"/>
      <c r="B11" s="69" t="s">
        <v>660</v>
      </c>
      <c r="C11" s="44" t="s">
        <v>661</v>
      </c>
      <c r="D11" s="1"/>
      <c r="E11" s="1"/>
      <c r="F11" s="1"/>
      <c r="G11" s="1"/>
      <c r="H11" s="1"/>
      <c r="I11" s="425"/>
      <c r="J11" s="69" t="s">
        <v>660</v>
      </c>
      <c r="K11" s="44" t="s">
        <v>661</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row>
    <row r="12" spans="1:66">
      <c r="A12" s="455" t="s">
        <v>329</v>
      </c>
      <c r="B12" s="442">
        <v>85</v>
      </c>
      <c r="C12" s="442">
        <f>68+19</f>
        <v>87</v>
      </c>
      <c r="D12" s="1"/>
      <c r="E12" s="1"/>
      <c r="F12" s="1"/>
      <c r="G12" s="1"/>
      <c r="H12" s="1"/>
      <c r="I12" s="455" t="s">
        <v>329</v>
      </c>
      <c r="J12" s="442">
        <f>58+17</f>
        <v>75</v>
      </c>
      <c r="K12" s="442">
        <f>58+22</f>
        <v>80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row>
    <row r="13" spans="1:66">
      <c r="A13" s="455" t="s">
        <v>670</v>
      </c>
      <c r="B13" s="442">
        <v>88</v>
      </c>
      <c r="C13" s="442">
        <f>71+18</f>
        <v>89</v>
      </c>
      <c r="D13" s="1"/>
      <c r="E13" s="1"/>
      <c r="F13" s="1"/>
      <c r="G13" s="1"/>
      <c r="H13" s="1"/>
      <c r="I13" s="455" t="s">
        <v>670</v>
      </c>
      <c r="J13" s="442">
        <f>65+16</f>
        <v>81</v>
      </c>
      <c r="K13" s="442">
        <f>66+15</f>
        <v>81</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row>
    <row r="14" spans="1:66">
      <c r="A14" s="455" t="s">
        <v>758</v>
      </c>
      <c r="B14" s="442">
        <f>69+12</f>
        <v>81</v>
      </c>
      <c r="C14" s="442">
        <f>66+20</f>
        <v>86</v>
      </c>
      <c r="D14" s="1"/>
      <c r="E14" s="1"/>
      <c r="F14" s="1"/>
      <c r="G14" s="1"/>
      <c r="H14" s="1"/>
      <c r="I14" s="455" t="s">
        <v>758</v>
      </c>
      <c r="J14" s="442">
        <f>52+18</f>
        <v>70</v>
      </c>
      <c r="K14" s="442">
        <f>49+31</f>
        <v>80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row>
    <row r="15" spans="1:66">
      <c r="A15" s="1"/>
      <c r="B15" s="1"/>
      <c r="C15" s="1"/>
      <c r="D15" s="1"/>
      <c r="E15" s="1"/>
      <c r="F15" s="1"/>
      <c r="G15" s="1"/>
      <c r="H15" s="1"/>
      <c r="I15" s="1"/>
      <c r="J15" s="1"/>
      <c r="K15" s="1"/>
      <c r="L15" s="1"/>
      <c r="M15" s="1"/>
      <c r="N15" s="1"/>
      <c r="O15" s="1"/>
      <c r="P15" s="1"/>
      <c r="Q15" s="1"/>
      <c r="R15" s="1"/>
      <c r="S15" s="1"/>
      <c r="T15" s="1"/>
      <c r="U15" s="1"/>
      <c r="V15" s="1"/>
      <c r="W15" s="1"/>
      <c r="X15" s="1"/>
      <c r="Y15" s="1"/>
      <c r="Z15" s="234" t="s">
        <v>816</v>
      </c>
      <c r="AA15" s="82"/>
      <c r="AB15" s="72"/>
      <c r="AC15" s="72"/>
      <c r="AD15" s="82"/>
      <c r="AE15" s="82"/>
      <c r="AF15" s="82"/>
      <c r="AG15" s="82"/>
      <c r="AH15" s="11"/>
      <c r="AI15" s="234" t="s">
        <v>816</v>
      </c>
      <c r="AJ15" s="82"/>
      <c r="AK15" s="72"/>
      <c r="AL15" s="72"/>
      <c r="AM15" s="82"/>
      <c r="AN15" s="82"/>
      <c r="AO15" s="82"/>
      <c r="AP15" s="82"/>
      <c r="AQ15" s="1"/>
      <c r="AR15" s="1"/>
      <c r="AS15" s="1"/>
      <c r="AT15" s="1"/>
      <c r="AU15" s="1"/>
      <c r="AV15" s="1"/>
      <c r="AW15" s="1"/>
      <c r="AX15" s="1"/>
      <c r="AY15" s="1"/>
      <c r="AZ15" s="1"/>
      <c r="BA15" s="1"/>
      <c r="BB15" s="1"/>
      <c r="BC15" s="1"/>
      <c r="BD15" s="1"/>
      <c r="BE15" s="1"/>
      <c r="BF15" s="1"/>
      <c r="BG15" s="1"/>
      <c r="BH15" s="1"/>
      <c r="BI15" s="1"/>
      <c r="BJ15" s="1"/>
      <c r="BK15" s="1"/>
      <c r="BL15" s="1"/>
      <c r="BM15" s="1"/>
      <c r="BN15" s="1"/>
    </row>
    <row r="16" spans="1:66">
      <c r="A16" s="449" t="s">
        <v>805</v>
      </c>
      <c r="B16" s="450"/>
      <c r="C16" s="453"/>
      <c r="D16" s="453"/>
      <c r="E16" s="450"/>
      <c r="F16" s="450"/>
      <c r="G16" s="451"/>
      <c r="H16" s="1"/>
      <c r="I16" s="449" t="s">
        <v>772</v>
      </c>
      <c r="J16" s="450"/>
      <c r="K16" s="453"/>
      <c r="L16" s="453"/>
      <c r="M16" s="58"/>
      <c r="N16" s="1"/>
      <c r="O16" s="1"/>
      <c r="P16" s="1"/>
      <c r="Q16" s="1"/>
      <c r="R16" s="1"/>
      <c r="S16" s="1"/>
      <c r="T16" s="1"/>
      <c r="U16" s="1"/>
      <c r="V16" s="1"/>
      <c r="W16" s="1"/>
      <c r="X16" s="1"/>
      <c r="Y16" s="1"/>
      <c r="Z16" s="60" t="s">
        <v>804</v>
      </c>
      <c r="AA16" s="72"/>
      <c r="AB16" s="72"/>
      <c r="AC16" s="72"/>
      <c r="AD16" s="82"/>
      <c r="AE16" s="82"/>
      <c r="AF16" s="82"/>
      <c r="AG16" s="82"/>
      <c r="AH16" s="11"/>
      <c r="AI16" s="60" t="s">
        <v>817</v>
      </c>
      <c r="AJ16" s="72"/>
      <c r="AK16" s="72"/>
      <c r="AL16" s="72"/>
      <c r="AM16" s="82"/>
      <c r="AN16" s="82"/>
      <c r="AO16" s="82"/>
      <c r="AP16" s="82"/>
      <c r="AQ16" s="1"/>
      <c r="AR16" s="1"/>
      <c r="AS16" s="1"/>
      <c r="AT16" s="1"/>
      <c r="AU16" s="1"/>
      <c r="AV16" s="1"/>
      <c r="AW16" s="1"/>
      <c r="AX16" s="1"/>
      <c r="AY16" s="1"/>
      <c r="AZ16" s="1"/>
      <c r="BA16" s="1"/>
      <c r="BB16" s="1"/>
      <c r="BC16" s="1"/>
      <c r="BD16" s="1"/>
      <c r="BE16" s="1"/>
      <c r="BF16" s="1"/>
      <c r="BG16" s="1"/>
      <c r="BH16" s="1"/>
      <c r="BI16" s="1"/>
      <c r="BJ16" s="1"/>
      <c r="BK16" s="1"/>
      <c r="BL16" s="1"/>
      <c r="BM16" s="1"/>
      <c r="BN16" s="1"/>
    </row>
    <row r="17" spans="1:66">
      <c r="A17" s="207" t="s">
        <v>813</v>
      </c>
      <c r="B17" s="119"/>
      <c r="C17" s="119"/>
      <c r="D17" s="119"/>
      <c r="E17" s="192"/>
      <c r="F17" s="192"/>
      <c r="G17" s="193"/>
      <c r="H17" s="1"/>
      <c r="I17" s="207" t="s">
        <v>813</v>
      </c>
      <c r="J17" s="119"/>
      <c r="K17" s="119"/>
      <c r="L17" s="119"/>
      <c r="M17" s="58"/>
      <c r="N17" s="1"/>
      <c r="O17" s="1"/>
      <c r="P17" s="1"/>
      <c r="Q17" s="1"/>
      <c r="R17" s="1"/>
      <c r="S17" s="1"/>
      <c r="T17" s="1"/>
      <c r="U17" s="1"/>
      <c r="V17" s="1"/>
      <c r="W17" s="1"/>
      <c r="X17" s="1"/>
      <c r="Y17" s="1"/>
      <c r="Z17" s="1"/>
      <c r="AA17" s="44" t="s">
        <v>660</v>
      </c>
      <c r="AB17" s="44" t="s">
        <v>661</v>
      </c>
      <c r="AC17" s="1"/>
      <c r="AD17" s="1"/>
      <c r="AE17" s="1"/>
      <c r="AF17" s="1"/>
      <c r="AG17" s="1"/>
      <c r="AH17" s="1"/>
      <c r="AI17" s="1"/>
      <c r="AJ17" s="44" t="s">
        <v>660</v>
      </c>
      <c r="AK17" s="44" t="s">
        <v>661</v>
      </c>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row>
    <row r="18" spans="1:66">
      <c r="A18" s="425"/>
      <c r="B18" s="69" t="s">
        <v>660</v>
      </c>
      <c r="C18" s="44" t="s">
        <v>661</v>
      </c>
      <c r="D18" s="1"/>
      <c r="E18" s="1"/>
      <c r="F18" s="1"/>
      <c r="G18" s="1"/>
      <c r="H18" s="1"/>
      <c r="I18" s="425"/>
      <c r="J18" s="69" t="s">
        <v>660</v>
      </c>
      <c r="K18" s="44" t="s">
        <v>661</v>
      </c>
      <c r="L18" s="1"/>
      <c r="M18" s="1"/>
      <c r="N18" s="1"/>
      <c r="O18" s="1"/>
      <c r="P18" s="1"/>
      <c r="Q18" s="1"/>
      <c r="R18" s="1"/>
      <c r="S18" s="1"/>
      <c r="T18" s="1"/>
      <c r="U18" s="1"/>
      <c r="V18" s="1"/>
      <c r="W18" s="1"/>
      <c r="X18" s="1"/>
      <c r="Y18" s="1"/>
      <c r="Z18" s="437" t="s">
        <v>329</v>
      </c>
      <c r="AA18" s="442">
        <v>51</v>
      </c>
      <c r="AB18" s="442">
        <v>61</v>
      </c>
      <c r="AC18" s="1"/>
      <c r="AD18" s="1"/>
      <c r="AE18" s="1"/>
      <c r="AF18" s="1"/>
      <c r="AG18" s="1"/>
      <c r="AH18" s="1"/>
      <c r="AI18" s="437" t="s">
        <v>329</v>
      </c>
      <c r="AJ18" s="442">
        <v>30</v>
      </c>
      <c r="AK18" s="442">
        <v>38</v>
      </c>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row>
    <row r="19" spans="1:66">
      <c r="A19" s="455" t="s">
        <v>329</v>
      </c>
      <c r="B19" s="442">
        <f>88+9</f>
        <v>97</v>
      </c>
      <c r="C19" s="442">
        <f>89+8</f>
        <v>97</v>
      </c>
      <c r="D19" s="1"/>
      <c r="E19" s="1"/>
      <c r="F19" s="1"/>
      <c r="G19" s="1"/>
      <c r="H19" s="1"/>
      <c r="I19" s="455" t="s">
        <v>329</v>
      </c>
      <c r="J19" s="442">
        <v>93</v>
      </c>
      <c r="K19" s="442">
        <v>97</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row>
    <row r="20" spans="1:66">
      <c r="A20" s="455" t="s">
        <v>670</v>
      </c>
      <c r="B20" s="442">
        <f>98</f>
        <v>98</v>
      </c>
      <c r="C20" s="442">
        <v>96</v>
      </c>
      <c r="D20" s="1"/>
      <c r="E20" s="1"/>
      <c r="F20" s="1"/>
      <c r="G20" s="1"/>
      <c r="H20" s="1"/>
      <c r="I20" s="455" t="s">
        <v>670</v>
      </c>
      <c r="J20" s="442">
        <f>86+8</f>
        <v>94</v>
      </c>
      <c r="K20" s="442">
        <v>96</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row>
    <row r="21" spans="1:66">
      <c r="A21" s="455" t="s">
        <v>758</v>
      </c>
      <c r="B21" s="442">
        <f>84+12</f>
        <v>96</v>
      </c>
      <c r="C21" s="442">
        <v>98</v>
      </c>
      <c r="D21" s="1"/>
      <c r="E21" s="1"/>
      <c r="F21" s="1"/>
      <c r="G21" s="1"/>
      <c r="H21" s="1"/>
      <c r="I21" s="455" t="s">
        <v>758</v>
      </c>
      <c r="J21" s="442">
        <v>93</v>
      </c>
      <c r="K21" s="442">
        <v>98</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row>
    <row r="22" spans="1:66">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row>
    <row r="23" spans="1:6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row>
    <row r="24" spans="1:6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row>
    <row r="25" spans="1:66">
      <c r="A25" s="121" t="s">
        <v>786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row>
    <row r="26" spans="1:6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row>
    <row r="27" spans="1:6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row>
    <row r="28" spans="1:6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row>
    <row r="29" spans="1:6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row>
    <row r="30" spans="1:6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row>
    <row r="31" spans="1:66">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row>
    <row r="32" spans="1:66">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row>
    <row r="33" spans="1:6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row>
    <row r="34" spans="1:6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row>
    <row r="35" spans="1:6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row>
    <row r="36" spans="1:6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row>
    <row r="37" spans="1:6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row>
    <row r="38" spans="1:6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21" t="s">
        <v>786</v>
      </c>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row>
    <row r="39" spans="1:6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row>
    <row r="40" spans="1:6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row>
    <row r="41" spans="1:6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row>
    <row r="42" spans="1:6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row>
    <row r="43" spans="1:6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row>
    <row r="44" spans="1:6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row>
    <row r="45" spans="1:6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row>
    <row r="46" spans="1:6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row>
    <row r="47" spans="1:6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6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sheetData>
  <hyperlinks>
    <hyperlink ref="U1" location="innehåll!A1" display="Tillbaka till innehållsförteckning"/>
    <hyperlink ref="D1" location="innehåll!A1" display="Tillbaka till innehållsförteckning"/>
  </hyperlink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2"/>
  <sheetViews>
    <sheetView workbookViewId="0">
      <selection activeCell="R1" sqref="R1"/>
    </sheetView>
  </sheetViews>
  <sheetFormatPr defaultRowHeight="15"/>
  <cols>
    <col min="1" max="1" width="5.85546875" customWidth="1"/>
    <col min="2" max="2" width="20" customWidth="1"/>
    <col min="6" max="6" width="5.42578125" customWidth="1"/>
    <col min="13" max="13" width="13.140625" customWidth="1"/>
    <col min="15" max="15" width="16.7109375" customWidth="1"/>
  </cols>
  <sheetData>
    <row r="1" spans="1:28">
      <c r="A1" s="1"/>
      <c r="B1" s="1"/>
      <c r="C1" s="1"/>
      <c r="D1" s="1"/>
      <c r="E1" s="1"/>
      <c r="F1" s="1"/>
      <c r="G1" s="1"/>
      <c r="H1" s="1"/>
      <c r="I1" s="1"/>
      <c r="J1" s="1"/>
      <c r="K1" s="1"/>
      <c r="P1" s="1"/>
      <c r="Q1" s="1"/>
      <c r="R1" s="70" t="s">
        <v>173</v>
      </c>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c r="A3" s="1"/>
      <c r="B3" s="367" t="s">
        <v>1454</v>
      </c>
      <c r="C3" s="364"/>
      <c r="D3" s="364"/>
      <c r="E3" s="364"/>
      <c r="F3" s="364"/>
      <c r="G3" s="587"/>
      <c r="H3" s="535"/>
      <c r="I3" s="535"/>
      <c r="J3" s="535"/>
      <c r="K3" s="535"/>
      <c r="L3" s="535"/>
      <c r="M3" s="535"/>
      <c r="N3" s="535"/>
      <c r="O3" s="535"/>
      <c r="P3" s="535"/>
      <c r="Q3" s="535"/>
      <c r="R3" s="535"/>
      <c r="S3" s="535"/>
      <c r="T3" s="535"/>
      <c r="U3" s="536"/>
      <c r="V3" s="1"/>
      <c r="W3" s="1"/>
      <c r="X3" s="1"/>
      <c r="Y3" s="1"/>
      <c r="Z3" s="1"/>
      <c r="AA3" s="1"/>
      <c r="AB3" s="1"/>
    </row>
    <row r="4" spans="1:28">
      <c r="A4" s="1"/>
      <c r="B4" s="537" t="s">
        <v>953</v>
      </c>
      <c r="C4" s="372"/>
      <c r="D4" s="372"/>
      <c r="E4" s="372"/>
      <c r="F4" s="372"/>
      <c r="G4" s="514"/>
      <c r="H4" s="372"/>
      <c r="I4" s="372"/>
      <c r="J4" s="372"/>
      <c r="K4" s="372"/>
      <c r="L4" s="372"/>
      <c r="M4" s="372"/>
      <c r="N4" s="372"/>
      <c r="O4" s="372"/>
      <c r="P4" s="372"/>
      <c r="Q4" s="372"/>
      <c r="R4" s="372"/>
      <c r="S4" s="372"/>
      <c r="T4" s="372"/>
      <c r="U4" s="518"/>
      <c r="V4" s="1"/>
      <c r="W4" s="1"/>
      <c r="X4" s="1"/>
      <c r="Y4" s="1"/>
      <c r="Z4" s="1"/>
      <c r="AA4" s="1"/>
      <c r="AB4" s="1"/>
    </row>
    <row r="5" spans="1:28">
      <c r="A5" s="1"/>
      <c r="B5" s="10"/>
      <c r="C5" s="11"/>
      <c r="D5" s="11"/>
      <c r="E5" s="11"/>
      <c r="F5" s="11"/>
      <c r="G5" s="17"/>
      <c r="H5" s="11"/>
      <c r="I5" s="11"/>
      <c r="J5" s="11"/>
      <c r="K5" s="11"/>
      <c r="L5" s="11"/>
      <c r="M5" s="11"/>
      <c r="N5" s="11"/>
      <c r="O5" s="1"/>
      <c r="P5" s="1"/>
      <c r="Q5" s="1"/>
      <c r="R5" s="1"/>
      <c r="S5" s="1"/>
      <c r="T5" s="1"/>
      <c r="U5" s="1"/>
      <c r="V5" s="1"/>
      <c r="W5" s="1"/>
      <c r="X5" s="1"/>
      <c r="Y5" s="1"/>
      <c r="Z5" s="1"/>
      <c r="AA5" s="1"/>
      <c r="AB5" s="1"/>
    </row>
    <row r="6" spans="1:28" ht="26.25">
      <c r="A6" s="1"/>
      <c r="B6" s="142"/>
      <c r="C6" s="143" t="s">
        <v>63</v>
      </c>
      <c r="D6" s="11"/>
      <c r="E6" s="1"/>
      <c r="F6" s="742" t="s">
        <v>1151</v>
      </c>
      <c r="G6" s="740"/>
      <c r="H6" s="740"/>
      <c r="I6" s="740"/>
      <c r="J6" s="740"/>
      <c r="K6" s="740"/>
      <c r="L6" s="1"/>
      <c r="M6" s="1"/>
      <c r="N6" s="1"/>
      <c r="O6" s="1"/>
      <c r="P6" s="1"/>
      <c r="Q6" s="1"/>
      <c r="R6" s="1"/>
      <c r="S6" s="1"/>
      <c r="T6" s="1"/>
      <c r="U6" s="1"/>
      <c r="V6" s="1"/>
      <c r="W6" s="1"/>
      <c r="X6" s="1"/>
      <c r="Y6" s="1"/>
      <c r="Z6" s="1"/>
      <c r="AA6" s="1"/>
      <c r="AB6" s="1"/>
    </row>
    <row r="7" spans="1:28">
      <c r="A7" s="1"/>
      <c r="B7" s="180" t="s">
        <v>329</v>
      </c>
      <c r="C7" s="181">
        <v>7</v>
      </c>
      <c r="D7" s="11"/>
      <c r="E7" s="1"/>
      <c r="F7" s="740" t="s">
        <v>1367</v>
      </c>
      <c r="G7" s="740"/>
      <c r="H7" s="740"/>
      <c r="I7" s="740"/>
      <c r="J7" s="740"/>
      <c r="K7" s="740"/>
      <c r="L7" s="1"/>
      <c r="M7" s="1"/>
      <c r="N7" s="1"/>
      <c r="O7" s="1"/>
      <c r="P7" s="1"/>
      <c r="Q7" s="1"/>
      <c r="R7" s="1"/>
      <c r="S7" s="1"/>
      <c r="T7" s="1"/>
      <c r="U7" s="1"/>
      <c r="V7" s="1"/>
      <c r="W7" s="1"/>
      <c r="X7" s="1"/>
      <c r="Y7" s="1"/>
      <c r="Z7" s="1"/>
      <c r="AA7" s="1"/>
      <c r="AB7" s="1"/>
    </row>
    <row r="8" spans="1:28">
      <c r="A8" s="1"/>
      <c r="B8" s="142" t="s">
        <v>61</v>
      </c>
      <c r="C8" s="142">
        <v>9</v>
      </c>
      <c r="D8" s="11"/>
      <c r="E8" s="1"/>
      <c r="F8" s="1"/>
      <c r="G8" s="1"/>
      <c r="H8" s="1"/>
      <c r="I8" s="1"/>
      <c r="J8" s="1"/>
      <c r="K8" s="1"/>
      <c r="L8" s="1"/>
      <c r="M8" s="1"/>
      <c r="N8" s="1"/>
      <c r="O8" s="1"/>
      <c r="P8" s="1"/>
      <c r="Q8" s="1"/>
      <c r="R8" s="1"/>
      <c r="S8" s="1"/>
      <c r="T8" s="1"/>
      <c r="U8" s="1"/>
      <c r="V8" s="1"/>
      <c r="W8" s="1"/>
      <c r="X8" s="1"/>
      <c r="Y8" s="1"/>
      <c r="Z8" s="1"/>
      <c r="AA8" s="1"/>
      <c r="AB8" s="1"/>
    </row>
    <row r="9" spans="1:28">
      <c r="A9" s="1"/>
      <c r="B9" s="180" t="s">
        <v>188</v>
      </c>
      <c r="C9" s="181">
        <v>5</v>
      </c>
      <c r="D9" s="11"/>
      <c r="E9" s="1"/>
      <c r="F9" s="1" t="s">
        <v>1368</v>
      </c>
      <c r="G9" s="1"/>
      <c r="H9" s="1"/>
      <c r="I9" s="1"/>
      <c r="J9" s="1"/>
      <c r="K9" s="1"/>
      <c r="L9" s="1"/>
      <c r="M9" s="1"/>
      <c r="N9" s="1"/>
      <c r="O9" s="1"/>
      <c r="P9" s="1"/>
      <c r="Q9" s="1"/>
      <c r="R9" s="1"/>
      <c r="S9" s="1"/>
      <c r="T9" s="1"/>
      <c r="U9" s="1"/>
      <c r="V9" s="1"/>
      <c r="W9" s="1"/>
      <c r="X9" s="1"/>
      <c r="Y9" s="1"/>
      <c r="Z9" s="1"/>
      <c r="AA9" s="1"/>
      <c r="AB9" s="1"/>
    </row>
    <row r="10" spans="1:28">
      <c r="A10" s="1"/>
      <c r="B10" s="1"/>
      <c r="C10" s="1"/>
      <c r="D10" s="1"/>
      <c r="E10" s="1"/>
      <c r="F10" s="1" t="s">
        <v>1369</v>
      </c>
      <c r="G10" s="17"/>
      <c r="H10" s="11"/>
      <c r="I10" s="11"/>
      <c r="J10" s="11"/>
      <c r="K10" s="11"/>
      <c r="L10" s="11"/>
      <c r="M10" s="11"/>
      <c r="N10" s="11"/>
      <c r="O10" s="1"/>
      <c r="P10" s="1"/>
      <c r="Q10" s="1"/>
      <c r="R10" s="1"/>
      <c r="S10" s="1"/>
      <c r="T10" s="1"/>
      <c r="U10" s="1"/>
      <c r="V10" s="1"/>
      <c r="W10" s="1"/>
      <c r="X10" s="1"/>
      <c r="Y10" s="1"/>
      <c r="Z10" s="1"/>
      <c r="AA10" s="1"/>
      <c r="AB10" s="1"/>
    </row>
    <row r="11" spans="1:28">
      <c r="A11" s="1"/>
      <c r="B11" s="121" t="s">
        <v>942</v>
      </c>
      <c r="C11" s="1"/>
      <c r="D11" s="1"/>
      <c r="E11" s="1"/>
      <c r="F11" s="1"/>
      <c r="G11" s="1"/>
      <c r="H11" s="1"/>
      <c r="I11" s="1"/>
      <c r="J11" s="1"/>
      <c r="K11" s="1"/>
      <c r="L11" s="1"/>
      <c r="M11" s="1"/>
      <c r="N11" s="1"/>
      <c r="O11" s="1"/>
      <c r="P11" s="1"/>
      <c r="Q11" s="1"/>
      <c r="R11" s="1"/>
      <c r="S11" s="1"/>
      <c r="T11" s="1"/>
      <c r="U11" s="1"/>
      <c r="V11" s="1"/>
      <c r="W11" s="1"/>
      <c r="X11" s="1"/>
      <c r="Y11" s="1"/>
      <c r="Z11" s="1"/>
      <c r="AA11" s="1"/>
      <c r="AB11" s="1"/>
    </row>
    <row r="12" spans="1:28">
      <c r="A12" s="1"/>
      <c r="B12" s="1"/>
      <c r="C12" s="1"/>
      <c r="D12" s="1"/>
      <c r="E12" s="1"/>
      <c r="F12" s="1"/>
      <c r="G12" s="1"/>
      <c r="H12" s="1"/>
      <c r="I12" s="1"/>
      <c r="J12" s="1"/>
      <c r="K12" s="1"/>
      <c r="L12" s="1"/>
      <c r="M12" s="1"/>
      <c r="N12" s="1"/>
      <c r="O12" s="1"/>
      <c r="P12" s="11"/>
      <c r="Q12" s="1"/>
      <c r="R12" s="1"/>
      <c r="S12" s="1"/>
      <c r="T12" s="1"/>
      <c r="U12" s="1"/>
      <c r="V12" s="1"/>
      <c r="W12" s="1"/>
      <c r="X12" s="1"/>
      <c r="Y12" s="1"/>
      <c r="Z12" s="1"/>
      <c r="AA12" s="1"/>
      <c r="AB12" s="1"/>
    </row>
    <row r="13" spans="1:28">
      <c r="A13" s="1"/>
      <c r="B13" s="31"/>
      <c r="C13" s="92"/>
      <c r="D13" s="1"/>
      <c r="E13" s="1"/>
      <c r="F13" s="1"/>
      <c r="G13" s="1"/>
      <c r="H13" s="1"/>
      <c r="I13" s="1"/>
      <c r="J13" s="1"/>
      <c r="K13" s="1"/>
      <c r="L13" s="1"/>
      <c r="M13" s="1"/>
      <c r="N13" s="1"/>
      <c r="O13" s="1"/>
      <c r="P13" s="1"/>
      <c r="Q13" s="1"/>
      <c r="R13" s="1"/>
      <c r="S13" s="1"/>
      <c r="T13" s="1"/>
      <c r="U13" s="1"/>
      <c r="V13" s="1"/>
      <c r="W13" s="1"/>
      <c r="X13" s="1"/>
      <c r="Y13" s="1"/>
      <c r="Z13" s="1"/>
      <c r="AA13" s="1"/>
      <c r="AB13" s="1"/>
    </row>
    <row r="14" spans="1:28">
      <c r="A14" s="1"/>
      <c r="C14" s="92"/>
      <c r="D14" s="1"/>
      <c r="E14" s="1"/>
      <c r="F14" s="1"/>
      <c r="G14" s="1"/>
      <c r="H14" s="1"/>
      <c r="I14" s="1"/>
      <c r="J14" s="1"/>
      <c r="K14" s="1"/>
      <c r="L14" s="1"/>
      <c r="M14" s="1"/>
      <c r="N14" s="1"/>
      <c r="O14" s="1"/>
      <c r="P14" s="1"/>
      <c r="Q14" s="1"/>
      <c r="R14" s="1"/>
      <c r="S14" s="1"/>
      <c r="T14" s="1"/>
      <c r="U14" s="1"/>
      <c r="V14" s="1"/>
      <c r="W14" s="1"/>
      <c r="X14" s="1"/>
      <c r="Y14" s="1"/>
      <c r="Z14" s="1"/>
      <c r="AA14" s="1"/>
      <c r="AB14" s="1"/>
    </row>
    <row r="15" spans="1:28">
      <c r="A15" s="1"/>
      <c r="B15" s="1"/>
      <c r="C15" s="1"/>
      <c r="D15" s="1"/>
      <c r="E15" s="1"/>
      <c r="F15" s="1"/>
      <c r="G15" s="1"/>
      <c r="H15" s="11"/>
      <c r="I15" s="11"/>
      <c r="J15" s="11"/>
      <c r="K15" s="11"/>
      <c r="L15" s="11"/>
      <c r="M15" s="11"/>
      <c r="N15" s="11"/>
      <c r="O15" s="1"/>
      <c r="P15" s="1"/>
      <c r="Q15" s="1"/>
      <c r="R15" s="1"/>
      <c r="S15" s="1"/>
      <c r="T15" s="1"/>
      <c r="U15" s="1"/>
      <c r="V15" s="1"/>
      <c r="W15" s="1"/>
      <c r="X15" s="1"/>
      <c r="Y15" s="1"/>
      <c r="Z15" s="1"/>
      <c r="AA15" s="1"/>
      <c r="AB15" s="1"/>
    </row>
    <row r="16" spans="1:28" ht="15.75">
      <c r="A16" s="1"/>
      <c r="B16" s="197" t="s">
        <v>1370</v>
      </c>
      <c r="C16" s="198"/>
      <c r="D16" s="198"/>
      <c r="E16" s="198"/>
      <c r="F16" s="1"/>
      <c r="G16" s="197"/>
      <c r="H16" s="1"/>
      <c r="I16" s="1"/>
      <c r="J16" s="1"/>
      <c r="K16" s="1"/>
      <c r="L16" s="1"/>
      <c r="M16" s="1"/>
      <c r="N16" s="1"/>
      <c r="O16" s="1"/>
      <c r="P16" s="1"/>
      <c r="Q16" s="1"/>
      <c r="R16" s="1"/>
      <c r="S16" s="1"/>
      <c r="T16" s="1"/>
      <c r="U16" s="1"/>
      <c r="V16" s="1"/>
      <c r="W16" s="1"/>
      <c r="X16" s="1"/>
      <c r="Y16" s="1"/>
      <c r="Z16" s="1"/>
      <c r="AA16" s="1"/>
      <c r="AB16" s="1"/>
    </row>
    <row r="17" spans="1:28" ht="15.75">
      <c r="A17" s="1"/>
      <c r="B17" s="197" t="s">
        <v>353</v>
      </c>
      <c r="C17" s="198"/>
      <c r="D17" s="198"/>
      <c r="E17" s="198"/>
      <c r="F17" s="1"/>
      <c r="G17" s="197"/>
      <c r="H17" s="44"/>
      <c r="I17" s="1"/>
      <c r="J17" s="1"/>
      <c r="K17" s="1"/>
      <c r="L17" s="1"/>
      <c r="M17" s="1"/>
      <c r="N17" s="1"/>
      <c r="O17" s="1"/>
      <c r="P17" s="1"/>
      <c r="Q17" s="1"/>
      <c r="R17" s="1"/>
      <c r="S17" s="1"/>
      <c r="T17" s="1"/>
      <c r="U17" s="1"/>
      <c r="V17" s="1"/>
      <c r="W17" s="1"/>
      <c r="X17" s="1"/>
      <c r="Y17" s="1"/>
      <c r="Z17" s="1"/>
      <c r="AA17" s="1"/>
      <c r="AB17" s="1"/>
    </row>
    <row r="18" spans="1:28">
      <c r="A18" s="1"/>
      <c r="B18" s="44"/>
      <c r="C18" s="1"/>
      <c r="D18" s="1"/>
      <c r="E18" s="1"/>
      <c r="F18" s="1"/>
      <c r="G18" s="1"/>
      <c r="H18" s="44"/>
      <c r="I18" s="1"/>
      <c r="J18" s="1"/>
      <c r="K18" s="1"/>
      <c r="L18" s="1"/>
      <c r="M18" s="1"/>
      <c r="N18" s="1"/>
      <c r="O18" s="1"/>
      <c r="P18" s="1"/>
      <c r="Q18" s="1"/>
      <c r="R18" s="1"/>
      <c r="S18" s="1"/>
      <c r="T18" s="1"/>
      <c r="U18" s="1"/>
      <c r="V18" s="1"/>
      <c r="W18" s="1"/>
      <c r="X18" s="1"/>
      <c r="Y18" s="1"/>
      <c r="Z18" s="1"/>
      <c r="AA18" s="1"/>
      <c r="AB18" s="1"/>
    </row>
    <row r="19" spans="1:2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row>
    <row r="20" spans="1:2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sheetData>
  <hyperlinks>
    <hyperlink ref="R1" location="innehåll!A1" display="Tillbaka till innehållsförteckning"/>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3"/>
  <sheetViews>
    <sheetView zoomScaleNormal="100" workbookViewId="0">
      <selection activeCell="O14" sqref="O14"/>
    </sheetView>
  </sheetViews>
  <sheetFormatPr defaultRowHeight="15"/>
  <cols>
    <col min="2" max="2" width="18.5703125" customWidth="1"/>
    <col min="15" max="15" width="15.140625" customWidth="1"/>
  </cols>
  <sheetData>
    <row r="1" spans="1:29">
      <c r="A1" s="1"/>
      <c r="B1" s="1"/>
      <c r="C1" s="1"/>
      <c r="D1" s="1"/>
      <c r="E1" s="1"/>
      <c r="F1" s="1"/>
      <c r="G1" s="1"/>
      <c r="H1" s="1"/>
      <c r="I1" s="1"/>
      <c r="J1" s="1"/>
      <c r="K1" s="1"/>
      <c r="L1" s="1"/>
      <c r="M1" s="70" t="s">
        <v>173</v>
      </c>
      <c r="N1" s="1"/>
      <c r="O1" s="1"/>
      <c r="P1" s="1"/>
      <c r="Q1" s="1"/>
      <c r="R1" s="1"/>
      <c r="S1" s="1"/>
      <c r="T1" s="1"/>
      <c r="U1" s="1"/>
      <c r="V1" s="1"/>
      <c r="W1" s="1"/>
      <c r="X1" s="1"/>
      <c r="Y1" s="1"/>
      <c r="Z1" s="1"/>
      <c r="AA1" s="1"/>
      <c r="AB1" s="1"/>
      <c r="AC1" s="1"/>
    </row>
    <row r="2" spans="1:29">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364" t="s">
        <v>1371</v>
      </c>
      <c r="C3" s="364"/>
      <c r="D3" s="364"/>
      <c r="E3" s="43"/>
      <c r="F3" s="43"/>
      <c r="G3" s="43"/>
      <c r="H3" s="43"/>
      <c r="I3" s="43"/>
      <c r="J3" s="43"/>
      <c r="K3" s="43"/>
      <c r="L3" s="43"/>
      <c r="M3" s="43"/>
      <c r="N3" s="43"/>
      <c r="O3" s="43"/>
      <c r="P3" s="1"/>
      <c r="Q3" s="1"/>
      <c r="R3" s="1"/>
      <c r="S3" s="1"/>
      <c r="T3" s="1"/>
      <c r="U3" s="1"/>
      <c r="V3" s="1"/>
      <c r="W3" s="1"/>
      <c r="X3" s="1"/>
      <c r="Y3" s="1"/>
      <c r="Z3" s="1"/>
      <c r="AA3" s="1"/>
      <c r="AB3" s="1"/>
      <c r="AC3" s="1"/>
    </row>
    <row r="4" spans="1:29">
      <c r="A4" s="1"/>
      <c r="B4" s="366" t="s">
        <v>1315</v>
      </c>
      <c r="C4" s="2"/>
      <c r="D4" s="2"/>
      <c r="E4" s="43"/>
      <c r="F4" s="43"/>
      <c r="G4" s="43"/>
      <c r="H4" s="43"/>
      <c r="I4" s="43"/>
      <c r="J4" s="43"/>
      <c r="K4" s="43"/>
      <c r="L4" s="43"/>
      <c r="M4" s="43"/>
      <c r="N4" s="43"/>
      <c r="O4" s="43"/>
      <c r="P4" s="1"/>
      <c r="Q4" s="1"/>
      <c r="R4" s="1"/>
      <c r="S4" s="1"/>
      <c r="T4" s="1"/>
      <c r="U4" s="1"/>
      <c r="V4" s="1"/>
      <c r="W4" s="1"/>
      <c r="X4" s="1"/>
      <c r="Y4" s="1"/>
      <c r="Z4" s="1"/>
      <c r="AA4" s="1"/>
      <c r="AB4" s="1"/>
      <c r="AC4" s="1"/>
    </row>
    <row r="5" spans="1:29">
      <c r="A5" s="1"/>
      <c r="B5" s="54"/>
      <c r="C5" s="10"/>
      <c r="D5" s="10"/>
      <c r="E5" s="1"/>
      <c r="F5" s="1"/>
      <c r="G5" s="1"/>
      <c r="H5" s="1"/>
      <c r="I5" s="1"/>
      <c r="J5" s="1"/>
      <c r="K5" s="1"/>
      <c r="L5" s="1"/>
      <c r="M5" s="1"/>
      <c r="N5" s="1"/>
      <c r="O5" s="1"/>
      <c r="P5" s="1"/>
      <c r="Q5" s="1"/>
      <c r="R5" s="1"/>
      <c r="S5" s="1"/>
      <c r="T5" s="1"/>
      <c r="U5" s="1"/>
      <c r="V5" s="1"/>
      <c r="W5" s="1"/>
      <c r="X5" s="1"/>
      <c r="Y5" s="1"/>
      <c r="Z5" s="1"/>
      <c r="AA5" s="1"/>
      <c r="AB5" s="1"/>
      <c r="AC5" s="1"/>
    </row>
    <row r="6" spans="1:29" ht="26.25">
      <c r="A6" s="1"/>
      <c r="B6" s="176"/>
      <c r="C6" s="143" t="s">
        <v>63</v>
      </c>
      <c r="D6" s="1"/>
      <c r="E6" s="1"/>
      <c r="F6" s="1"/>
      <c r="G6" s="1"/>
      <c r="H6" s="1"/>
      <c r="I6" s="1"/>
      <c r="J6" s="1"/>
      <c r="K6" s="1"/>
      <c r="L6" s="1"/>
      <c r="M6" s="1"/>
      <c r="N6" s="1"/>
      <c r="O6" s="1"/>
      <c r="P6" s="1"/>
      <c r="Q6" s="1"/>
      <c r="R6" s="1"/>
      <c r="S6" s="1"/>
      <c r="T6" s="1"/>
      <c r="U6" s="1"/>
      <c r="V6" s="1"/>
      <c r="W6" s="1"/>
      <c r="X6" s="1"/>
      <c r="Y6" s="1"/>
      <c r="Z6" s="1"/>
      <c r="AA6" s="1"/>
      <c r="AB6" s="1"/>
      <c r="AC6" s="1"/>
    </row>
    <row r="7" spans="1:29" ht="26.25">
      <c r="A7" s="1"/>
      <c r="B7" s="203" t="s">
        <v>194</v>
      </c>
      <c r="C7" s="204">
        <v>15</v>
      </c>
      <c r="D7" s="1"/>
      <c r="E7" s="742" t="s">
        <v>1151</v>
      </c>
      <c r="F7" s="740"/>
      <c r="G7" s="740"/>
      <c r="H7" s="740"/>
      <c r="I7" s="740"/>
      <c r="J7" s="1"/>
      <c r="K7" s="1"/>
      <c r="L7" s="1"/>
      <c r="M7" s="1"/>
      <c r="N7" s="1"/>
      <c r="O7" s="1"/>
      <c r="P7" s="1"/>
      <c r="Q7" s="1"/>
      <c r="R7" s="1"/>
      <c r="S7" s="1"/>
      <c r="T7" s="1"/>
      <c r="U7" s="1"/>
      <c r="V7" s="1"/>
      <c r="W7" s="1"/>
      <c r="X7" s="1"/>
      <c r="Y7" s="1"/>
      <c r="Z7" s="1"/>
      <c r="AA7" s="1"/>
      <c r="AB7" s="1"/>
      <c r="AC7" s="1"/>
    </row>
    <row r="8" spans="1:29" ht="26.25">
      <c r="A8" s="1"/>
      <c r="B8" s="143" t="s">
        <v>195</v>
      </c>
      <c r="C8" s="205">
        <v>15</v>
      </c>
      <c r="D8" s="1"/>
      <c r="E8" s="740" t="s">
        <v>1373</v>
      </c>
      <c r="F8" s="740"/>
      <c r="G8" s="740"/>
      <c r="H8" s="740"/>
      <c r="I8" s="740"/>
      <c r="J8" s="1"/>
      <c r="K8" s="1"/>
      <c r="L8" s="1"/>
      <c r="M8" s="1"/>
      <c r="N8" s="1"/>
      <c r="O8" s="1"/>
      <c r="P8" s="1"/>
      <c r="Q8" s="1"/>
      <c r="R8" s="1"/>
      <c r="S8" s="1"/>
      <c r="T8" s="1"/>
      <c r="U8" s="1"/>
      <c r="V8" s="1"/>
      <c r="W8" s="1"/>
      <c r="X8" s="1"/>
      <c r="Y8" s="1"/>
      <c r="Z8" s="1"/>
      <c r="AA8" s="1"/>
      <c r="AB8" s="1"/>
      <c r="AC8" s="1"/>
    </row>
    <row r="9" spans="1:29" ht="26.25">
      <c r="A9" s="1"/>
      <c r="B9" s="203" t="s">
        <v>189</v>
      </c>
      <c r="C9" s="204">
        <v>13</v>
      </c>
      <c r="D9" s="1"/>
      <c r="E9" s="740" t="s">
        <v>1372</v>
      </c>
      <c r="F9" s="740"/>
      <c r="G9" s="740"/>
      <c r="H9" s="740"/>
      <c r="I9" s="740"/>
      <c r="J9" s="1"/>
      <c r="K9" s="1"/>
      <c r="L9" s="1"/>
      <c r="M9" s="1"/>
      <c r="N9" s="1"/>
      <c r="O9" s="1"/>
      <c r="P9" s="1"/>
      <c r="Q9" s="1"/>
      <c r="R9" s="1"/>
      <c r="S9" s="1"/>
      <c r="T9" s="1"/>
      <c r="U9" s="1"/>
      <c r="V9" s="1"/>
      <c r="W9" s="1"/>
      <c r="X9" s="1"/>
      <c r="Y9" s="1"/>
      <c r="Z9" s="1"/>
      <c r="AA9" s="1"/>
      <c r="AB9" s="1"/>
      <c r="AC9" s="1"/>
    </row>
    <row r="10" spans="1:29" ht="26.25">
      <c r="A10" s="1"/>
      <c r="B10" s="143" t="s">
        <v>190</v>
      </c>
      <c r="C10" s="205">
        <v>13</v>
      </c>
      <c r="D10" s="1"/>
      <c r="E10" s="740"/>
      <c r="F10" s="740"/>
      <c r="G10" s="740"/>
      <c r="H10" s="740"/>
      <c r="I10" s="740"/>
      <c r="J10" s="1"/>
      <c r="K10" s="1"/>
      <c r="L10" s="1"/>
      <c r="M10" s="1"/>
      <c r="N10" s="1"/>
      <c r="O10" s="1"/>
      <c r="P10" s="1"/>
      <c r="Q10" s="1"/>
      <c r="R10" s="1"/>
      <c r="S10" s="1"/>
      <c r="T10" s="1"/>
      <c r="U10" s="1"/>
      <c r="V10" s="1"/>
      <c r="W10" s="1"/>
      <c r="X10" s="1"/>
      <c r="Y10" s="1"/>
      <c r="Z10" s="1"/>
      <c r="AA10" s="1"/>
      <c r="AB10" s="1"/>
      <c r="AC10" s="1"/>
    </row>
    <row r="11" spans="1:29" ht="26.25">
      <c r="A11" s="1"/>
      <c r="B11" s="203" t="s">
        <v>256</v>
      </c>
      <c r="C11" s="204">
        <v>12</v>
      </c>
      <c r="D11" s="75"/>
      <c r="E11" s="1"/>
      <c r="F11" s="1"/>
      <c r="G11" s="1"/>
      <c r="H11" s="1"/>
      <c r="I11" s="1"/>
      <c r="J11" s="1"/>
      <c r="K11" s="1"/>
      <c r="L11" s="1"/>
      <c r="M11" s="1"/>
      <c r="N11" s="1"/>
      <c r="O11" s="1"/>
      <c r="P11" s="1"/>
      <c r="Q11" s="1"/>
      <c r="R11" s="1"/>
      <c r="S11" s="1"/>
      <c r="T11" s="1"/>
      <c r="U11" s="1"/>
      <c r="V11" s="1"/>
      <c r="W11" s="1"/>
      <c r="X11" s="1"/>
      <c r="Y11" s="1"/>
      <c r="Z11" s="1"/>
      <c r="AA11" s="1"/>
      <c r="AB11" s="1"/>
      <c r="AC11" s="1"/>
    </row>
    <row r="12" spans="1:29" ht="26.25">
      <c r="A12" s="1"/>
      <c r="B12" s="143" t="s">
        <v>449</v>
      </c>
      <c r="C12" s="205">
        <v>10</v>
      </c>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ht="39">
      <c r="A13" s="1"/>
      <c r="B13" s="203" t="s">
        <v>396</v>
      </c>
      <c r="C13" s="204">
        <v>9</v>
      </c>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ht="26.25">
      <c r="A14" s="1"/>
      <c r="B14" s="143" t="s">
        <v>919</v>
      </c>
      <c r="C14" s="205">
        <v>9</v>
      </c>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s="494" customFormat="1">
      <c r="A15" s="1"/>
      <c r="B15" s="80"/>
      <c r="C15" s="81"/>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s="494" customFormat="1">
      <c r="A16" s="1"/>
      <c r="B16" s="80"/>
      <c r="C16" s="81"/>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s="494" customFormat="1">
      <c r="A17" s="1"/>
      <c r="B17" s="80"/>
      <c r="C17" s="81"/>
      <c r="D17" s="1"/>
      <c r="E17" s="1"/>
      <c r="F17" s="1"/>
      <c r="G17" s="1"/>
      <c r="H17" s="1"/>
      <c r="I17" s="1"/>
      <c r="J17" s="1"/>
      <c r="K17" s="1"/>
      <c r="L17" s="1"/>
      <c r="M17" s="1"/>
      <c r="N17" s="1"/>
      <c r="O17" s="1"/>
      <c r="P17" s="1"/>
      <c r="Q17" s="1"/>
      <c r="R17" s="1"/>
      <c r="S17" s="1"/>
      <c r="T17" s="1"/>
      <c r="U17" s="1"/>
      <c r="V17" s="1"/>
      <c r="W17" s="1"/>
      <c r="X17" s="1"/>
      <c r="Y17" s="1"/>
      <c r="Z17" s="1"/>
      <c r="AA17" s="1"/>
      <c r="AB17" s="1"/>
      <c r="AC17" s="1"/>
    </row>
    <row r="18" spans="1:2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c r="A19" s="1"/>
      <c r="B19" s="364" t="s">
        <v>1536</v>
      </c>
      <c r="C19" s="538"/>
      <c r="D19" s="538"/>
      <c r="E19" s="585"/>
      <c r="F19" s="43"/>
      <c r="G19" s="43"/>
      <c r="H19" s="43"/>
      <c r="I19" s="43"/>
      <c r="J19" s="43"/>
      <c r="K19" s="43"/>
      <c r="L19" s="43"/>
      <c r="M19" s="43"/>
      <c r="N19" s="43"/>
      <c r="O19" s="43"/>
      <c r="P19" s="1"/>
      <c r="Q19" s="1"/>
      <c r="R19" s="1"/>
      <c r="S19" s="1"/>
      <c r="T19" s="1"/>
      <c r="U19" s="1"/>
      <c r="V19" s="1"/>
      <c r="W19" s="1"/>
      <c r="X19" s="1"/>
      <c r="Y19" s="1"/>
      <c r="Z19" s="1"/>
      <c r="AA19" s="1"/>
      <c r="AB19" s="1"/>
      <c r="AC19" s="1"/>
    </row>
    <row r="20" spans="1:29">
      <c r="A20" s="1"/>
      <c r="B20" s="366" t="s">
        <v>1315</v>
      </c>
      <c r="C20" s="520"/>
      <c r="D20" s="520"/>
      <c r="E20" s="585"/>
      <c r="F20" s="43"/>
      <c r="G20" s="43"/>
      <c r="H20" s="43"/>
      <c r="I20" s="43"/>
      <c r="J20" s="43"/>
      <c r="K20" s="43"/>
      <c r="L20" s="43"/>
      <c r="M20" s="43"/>
      <c r="N20" s="43"/>
      <c r="O20" s="43"/>
      <c r="P20" s="1"/>
      <c r="Q20" s="1"/>
      <c r="R20" s="1"/>
      <c r="S20" s="1"/>
      <c r="T20" s="1"/>
      <c r="U20" s="1"/>
      <c r="V20" s="1"/>
      <c r="W20" s="1"/>
      <c r="X20" s="1"/>
      <c r="Y20" s="1"/>
      <c r="Z20" s="1"/>
      <c r="AA20" s="1"/>
      <c r="AB20" s="1"/>
      <c r="AC20" s="1"/>
    </row>
    <row r="21" spans="1:29" ht="26.25">
      <c r="A21" s="1"/>
      <c r="B21" s="220"/>
      <c r="C21" s="143" t="s">
        <v>63</v>
      </c>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ht="26.25">
      <c r="A22" s="1"/>
      <c r="B22" s="203" t="s">
        <v>196</v>
      </c>
      <c r="C22" s="204">
        <v>13</v>
      </c>
      <c r="D22" s="1"/>
      <c r="E22" s="742" t="s">
        <v>1151</v>
      </c>
      <c r="F22" s="740"/>
      <c r="G22" s="740"/>
      <c r="H22" s="740"/>
      <c r="I22" s="740"/>
      <c r="J22" s="1"/>
      <c r="K22" s="1"/>
      <c r="L22" s="1"/>
      <c r="M22" s="1"/>
      <c r="N22" s="1"/>
      <c r="O22" s="1"/>
      <c r="P22" s="1"/>
      <c r="Q22" s="1"/>
      <c r="R22" s="1"/>
      <c r="S22" s="1"/>
      <c r="T22" s="1"/>
      <c r="U22" s="1"/>
      <c r="V22" s="1"/>
      <c r="W22" s="1"/>
      <c r="X22" s="1"/>
      <c r="Y22" s="1"/>
      <c r="Z22" s="1"/>
      <c r="AA22" s="1"/>
      <c r="AB22" s="1"/>
      <c r="AC22" s="1"/>
    </row>
    <row r="23" spans="1:29" ht="26.25">
      <c r="A23" s="1"/>
      <c r="B23" s="143" t="s">
        <v>197</v>
      </c>
      <c r="C23" s="205">
        <v>13</v>
      </c>
      <c r="D23" s="1"/>
      <c r="E23" s="740" t="s">
        <v>1374</v>
      </c>
      <c r="F23" s="740"/>
      <c r="G23" s="740"/>
      <c r="H23" s="740"/>
      <c r="I23" s="740"/>
      <c r="J23" s="1"/>
      <c r="K23" s="1"/>
      <c r="L23" s="1"/>
      <c r="M23" s="1"/>
      <c r="N23" s="1"/>
      <c r="O23" s="1"/>
      <c r="P23" s="1"/>
      <c r="Q23" s="1"/>
      <c r="R23" s="1"/>
      <c r="S23" s="1"/>
      <c r="T23" s="1"/>
      <c r="U23" s="1"/>
      <c r="V23" s="1"/>
      <c r="W23" s="1"/>
      <c r="X23" s="1"/>
      <c r="Y23" s="1"/>
      <c r="Z23" s="1"/>
      <c r="AA23" s="1"/>
      <c r="AB23" s="1"/>
      <c r="AC23" s="1"/>
    </row>
    <row r="24" spans="1:29" ht="26.25">
      <c r="A24" s="1"/>
      <c r="B24" s="203" t="s">
        <v>191</v>
      </c>
      <c r="C24" s="204">
        <v>12</v>
      </c>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ht="26.25">
      <c r="A25" s="1"/>
      <c r="B25" s="143" t="s">
        <v>192</v>
      </c>
      <c r="C25" s="205">
        <v>12</v>
      </c>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ht="26.25">
      <c r="A26" s="1"/>
      <c r="B26" s="203" t="s">
        <v>258</v>
      </c>
      <c r="C26" s="204">
        <v>11</v>
      </c>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ht="26.25">
      <c r="A27" s="1"/>
      <c r="B27" s="143" t="s">
        <v>397</v>
      </c>
      <c r="C27" s="205">
        <v>8</v>
      </c>
      <c r="D27" s="1"/>
      <c r="E27" s="151"/>
      <c r="F27" s="1"/>
      <c r="G27" s="1"/>
      <c r="H27" s="1"/>
      <c r="I27" s="1"/>
      <c r="J27" s="1"/>
      <c r="K27" s="1"/>
      <c r="L27" s="1"/>
      <c r="M27" s="1"/>
      <c r="N27" s="1"/>
      <c r="O27" s="1"/>
      <c r="P27" s="1"/>
      <c r="Q27" s="1"/>
      <c r="R27" s="1"/>
      <c r="S27" s="1"/>
      <c r="T27" s="1"/>
      <c r="U27" s="1"/>
      <c r="V27" s="1"/>
      <c r="W27" s="1"/>
      <c r="X27" s="1"/>
      <c r="Y27" s="1"/>
      <c r="Z27" s="1"/>
      <c r="AA27" s="1"/>
      <c r="AB27" s="1"/>
      <c r="AC27" s="1"/>
    </row>
    <row r="28" spans="1:29" ht="39">
      <c r="A28" s="1"/>
      <c r="B28" s="203" t="s">
        <v>398</v>
      </c>
      <c r="C28" s="204">
        <v>6</v>
      </c>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ht="26.25">
      <c r="A29" s="1"/>
      <c r="B29" s="143" t="s">
        <v>923</v>
      </c>
      <c r="C29" s="205">
        <v>5</v>
      </c>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c r="A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c r="A31" s="1"/>
      <c r="B31" s="12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A32" s="1"/>
      <c r="B32" s="121" t="s">
        <v>155</v>
      </c>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s="494" customFormat="1">
      <c r="A33" s="1"/>
      <c r="B33" s="12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ht="15.75">
      <c r="A34" s="1"/>
      <c r="B34" s="197" t="s">
        <v>450</v>
      </c>
      <c r="C34" s="198"/>
      <c r="D34" s="198"/>
      <c r="E34" s="198"/>
      <c r="F34" s="198"/>
      <c r="G34" s="198"/>
      <c r="H34" s="219"/>
      <c r="I34" s="11"/>
      <c r="J34" s="1"/>
      <c r="K34" s="44"/>
      <c r="L34" s="197" t="s">
        <v>452</v>
      </c>
      <c r="M34" s="44"/>
      <c r="N34" s="44"/>
      <c r="O34" s="44"/>
      <c r="P34" s="1"/>
      <c r="Q34" s="1"/>
      <c r="R34" s="1"/>
      <c r="S34" s="1"/>
      <c r="T34" s="1"/>
      <c r="U34" s="1"/>
      <c r="V34" s="1"/>
      <c r="W34" s="1"/>
      <c r="X34" s="1"/>
      <c r="Y34" s="1"/>
      <c r="Z34" s="1"/>
      <c r="AA34" s="1"/>
      <c r="AB34" s="1"/>
      <c r="AC34" s="1"/>
    </row>
    <row r="35" spans="1:29" ht="15.75">
      <c r="A35" s="1"/>
      <c r="B35" s="197" t="s">
        <v>451</v>
      </c>
      <c r="C35" s="198"/>
      <c r="D35" s="198"/>
      <c r="E35" s="198"/>
      <c r="F35" s="198"/>
      <c r="G35" s="198"/>
      <c r="H35" s="198"/>
      <c r="I35" s="1"/>
      <c r="J35" s="1"/>
      <c r="K35" s="1"/>
      <c r="L35" s="197" t="s">
        <v>451</v>
      </c>
      <c r="M35" s="1"/>
      <c r="N35" s="1"/>
      <c r="O35" s="1"/>
      <c r="P35" s="1"/>
      <c r="Q35" s="1"/>
      <c r="R35" s="1"/>
      <c r="S35" s="1"/>
      <c r="T35" s="1"/>
      <c r="U35" s="1"/>
      <c r="V35" s="1"/>
      <c r="W35" s="1"/>
      <c r="X35" s="1"/>
      <c r="Y35" s="1"/>
      <c r="Z35" s="1"/>
      <c r="AA35" s="1"/>
      <c r="AB35" s="1"/>
      <c r="AC35" s="1"/>
    </row>
    <row r="36" spans="1:29" ht="15.75">
      <c r="A36" s="1"/>
      <c r="B36" s="198"/>
      <c r="C36" s="198"/>
      <c r="D36" s="198"/>
      <c r="E36" s="198"/>
      <c r="F36" s="198"/>
      <c r="G36" s="198"/>
      <c r="H36" s="198"/>
      <c r="I36" s="198"/>
      <c r="J36" s="198"/>
      <c r="K36" s="1"/>
      <c r="L36" s="1"/>
      <c r="M36" s="1"/>
      <c r="N36" s="1"/>
      <c r="O36" s="1"/>
      <c r="P36" s="1"/>
      <c r="Q36" s="1"/>
      <c r="R36" s="1"/>
      <c r="S36" s="1"/>
      <c r="T36" s="1"/>
      <c r="U36" s="1"/>
      <c r="V36" s="1"/>
      <c r="W36" s="1"/>
      <c r="X36" s="1"/>
      <c r="Y36" s="1"/>
      <c r="Z36" s="1"/>
      <c r="AA36" s="1"/>
      <c r="AB36" s="1"/>
      <c r="AC36" s="1"/>
    </row>
    <row r="37" spans="1:2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c r="A54" s="1"/>
      <c r="B54" s="791" t="s">
        <v>1159</v>
      </c>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c r="A55" s="1"/>
      <c r="B55" s="791" t="s">
        <v>1166</v>
      </c>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c r="A56" s="1"/>
      <c r="B56" s="791" t="s">
        <v>1296</v>
      </c>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c r="A57" s="1"/>
      <c r="B57" s="791" t="s">
        <v>1297</v>
      </c>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sheetData>
  <hyperlinks>
    <hyperlink ref="M1" location="innehåll!A1" display="Tillbaka till innehållsförteckning"/>
  </hyperlinks>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0"/>
  <sheetViews>
    <sheetView zoomScale="90" zoomScaleNormal="90" workbookViewId="0">
      <selection sqref="A1:XFD1048576"/>
    </sheetView>
  </sheetViews>
  <sheetFormatPr defaultColWidth="9.140625" defaultRowHeight="15"/>
  <cols>
    <col min="1" max="2" width="4" style="804" customWidth="1"/>
    <col min="3" max="6" width="20.85546875" style="804" customWidth="1"/>
    <col min="7" max="8" width="4" style="804" customWidth="1"/>
    <col min="9" max="9" width="15.7109375" style="804" customWidth="1"/>
    <col min="10" max="10" width="15.5703125" style="804" customWidth="1"/>
    <col min="11" max="11" width="15.140625" style="804" customWidth="1"/>
    <col min="12" max="12" width="15.5703125" style="804" customWidth="1"/>
    <col min="13" max="16384" width="9.140625" style="804"/>
  </cols>
  <sheetData>
    <row r="1" spans="1:28">
      <c r="A1" s="1"/>
      <c r="B1" s="1"/>
      <c r="C1" s="574"/>
      <c r="D1" s="1"/>
      <c r="E1" s="1"/>
      <c r="F1" s="1"/>
      <c r="G1" s="1"/>
      <c r="H1" s="1"/>
      <c r="I1" s="70" t="s">
        <v>173</v>
      </c>
      <c r="J1" s="1"/>
      <c r="K1" s="1"/>
      <c r="L1" s="1"/>
      <c r="M1" s="1"/>
      <c r="N1" s="1"/>
      <c r="O1" s="1"/>
      <c r="P1" s="1"/>
      <c r="Q1" s="1"/>
      <c r="R1" s="1"/>
      <c r="S1" s="1"/>
      <c r="T1" s="1"/>
      <c r="U1" s="1"/>
      <c r="V1" s="1"/>
      <c r="W1" s="1"/>
      <c r="X1" s="1"/>
      <c r="Y1" s="1"/>
      <c r="Z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c r="A3" s="1"/>
      <c r="B3" s="1"/>
      <c r="C3" s="657" t="s">
        <v>315</v>
      </c>
      <c r="D3" s="673"/>
      <c r="E3" s="673"/>
      <c r="F3" s="653"/>
      <c r="G3" s="1"/>
      <c r="H3" s="1"/>
      <c r="I3" s="657" t="s">
        <v>1499</v>
      </c>
      <c r="J3" s="673"/>
      <c r="K3" s="673"/>
      <c r="L3" s="653"/>
      <c r="M3" s="1"/>
      <c r="N3" s="1"/>
      <c r="O3" s="1"/>
      <c r="P3" s="1"/>
      <c r="Q3" s="1"/>
      <c r="R3" s="1"/>
      <c r="S3" s="1"/>
      <c r="T3" s="1"/>
      <c r="U3" s="1"/>
      <c r="V3" s="1"/>
      <c r="W3" s="1"/>
      <c r="X3" s="1"/>
      <c r="Y3" s="1"/>
      <c r="Z3" s="1"/>
      <c r="AA3" s="1"/>
      <c r="AB3" s="1"/>
    </row>
    <row r="4" spans="1:28">
      <c r="A4" s="1"/>
      <c r="B4" s="1"/>
      <c r="C4" s="665" t="s">
        <v>1439</v>
      </c>
      <c r="D4" s="675"/>
      <c r="E4" s="675"/>
      <c r="F4" s="654"/>
      <c r="G4" s="1"/>
      <c r="H4" s="1"/>
      <c r="I4" s="665">
        <v>2024</v>
      </c>
      <c r="J4" s="675"/>
      <c r="K4" s="675"/>
      <c r="L4" s="654"/>
      <c r="M4" s="1"/>
      <c r="N4" s="1"/>
      <c r="O4" s="1"/>
      <c r="P4" s="1"/>
      <c r="Q4" s="1"/>
      <c r="R4" s="1"/>
      <c r="S4" s="1"/>
      <c r="T4" s="1"/>
      <c r="U4" s="1"/>
      <c r="V4" s="1"/>
      <c r="W4" s="1"/>
      <c r="X4" s="1"/>
      <c r="Y4" s="1"/>
      <c r="Z4" s="1"/>
      <c r="AA4" s="1"/>
    </row>
    <row r="5" spans="1:28" ht="45">
      <c r="A5" s="1"/>
      <c r="B5" s="1"/>
      <c r="C5" s="600"/>
      <c r="D5" s="446" t="s">
        <v>240</v>
      </c>
      <c r="E5" s="437" t="s">
        <v>234</v>
      </c>
      <c r="F5" s="733" t="s">
        <v>235</v>
      </c>
      <c r="G5" s="1"/>
      <c r="H5" s="1"/>
      <c r="I5" s="436"/>
      <c r="J5" s="446" t="s">
        <v>240</v>
      </c>
      <c r="K5" s="437" t="s">
        <v>234</v>
      </c>
      <c r="L5" s="437" t="s">
        <v>235</v>
      </c>
      <c r="M5" s="1"/>
      <c r="N5" s="1"/>
      <c r="O5" s="1"/>
      <c r="P5" s="1"/>
      <c r="Q5" s="1"/>
      <c r="R5" s="1"/>
      <c r="S5" s="1"/>
      <c r="T5" s="1"/>
      <c r="U5" s="1"/>
      <c r="V5" s="1"/>
      <c r="W5" s="1"/>
      <c r="X5" s="1"/>
      <c r="Y5" s="1"/>
      <c r="Z5" s="1"/>
      <c r="AA5" s="1"/>
    </row>
    <row r="6" spans="1:28" ht="18" customHeight="1">
      <c r="A6" s="1"/>
      <c r="B6" s="1"/>
      <c r="C6" s="436" t="s">
        <v>14</v>
      </c>
      <c r="D6" s="436">
        <v>3</v>
      </c>
      <c r="E6" s="436">
        <v>11</v>
      </c>
      <c r="F6" s="436">
        <v>14</v>
      </c>
      <c r="G6" s="1"/>
      <c r="H6" s="1"/>
      <c r="I6" s="436" t="s">
        <v>741</v>
      </c>
      <c r="J6" s="492">
        <v>2.57</v>
      </c>
      <c r="K6" s="492">
        <v>12.85</v>
      </c>
      <c r="L6" s="870">
        <f>J6+K6</f>
        <v>15.42</v>
      </c>
      <c r="M6" s="1"/>
      <c r="N6" s="1"/>
      <c r="O6" s="1"/>
      <c r="P6" s="1"/>
      <c r="Q6" s="1"/>
      <c r="R6" s="1"/>
      <c r="S6" s="1"/>
      <c r="T6" s="1"/>
      <c r="U6" s="1"/>
      <c r="V6" s="1"/>
      <c r="W6" s="1"/>
      <c r="X6" s="1"/>
      <c r="Y6" s="1"/>
      <c r="Z6" s="1"/>
      <c r="AA6" s="1"/>
    </row>
    <row r="7" spans="1:28" ht="18" customHeight="1">
      <c r="A7" s="1"/>
      <c r="B7" s="1"/>
      <c r="C7" s="505" t="s">
        <v>15</v>
      </c>
      <c r="D7" s="505">
        <v>2</v>
      </c>
      <c r="E7" s="505">
        <v>10</v>
      </c>
      <c r="F7" s="505">
        <v>12</v>
      </c>
      <c r="G7" s="1"/>
      <c r="H7" s="1"/>
      <c r="I7" s="575" t="s">
        <v>53</v>
      </c>
      <c r="J7" s="580">
        <v>1.56</v>
      </c>
      <c r="K7" s="580">
        <v>12.82</v>
      </c>
      <c r="L7" s="580">
        <f>J7+K7</f>
        <v>14.38</v>
      </c>
      <c r="M7" s="1"/>
      <c r="N7" s="1"/>
      <c r="O7" s="1"/>
      <c r="P7" s="1"/>
      <c r="Q7" s="1"/>
      <c r="R7" s="1"/>
      <c r="S7" s="1"/>
      <c r="T7" s="1"/>
      <c r="U7" s="1"/>
      <c r="V7" s="1"/>
      <c r="W7" s="1"/>
      <c r="X7" s="1"/>
      <c r="Y7" s="1"/>
      <c r="Z7" s="1"/>
      <c r="AA7" s="1"/>
    </row>
    <row r="8" spans="1:28">
      <c r="A8" s="1"/>
      <c r="B8" s="1"/>
      <c r="C8" s="436" t="s">
        <v>16</v>
      </c>
      <c r="D8" s="436">
        <v>2</v>
      </c>
      <c r="E8" s="436">
        <v>8</v>
      </c>
      <c r="F8" s="506">
        <v>10</v>
      </c>
      <c r="G8" s="1"/>
      <c r="H8" s="1"/>
      <c r="I8" s="575" t="s">
        <v>188</v>
      </c>
      <c r="J8" s="580">
        <v>2.2400000000000002</v>
      </c>
      <c r="K8" s="580">
        <v>7.69</v>
      </c>
      <c r="L8" s="580">
        <f>J8+K8</f>
        <v>9.93</v>
      </c>
      <c r="M8" s="1"/>
      <c r="N8" s="1"/>
      <c r="O8" s="1"/>
      <c r="P8" s="1"/>
      <c r="Q8" s="1"/>
      <c r="R8" s="1"/>
      <c r="S8" s="1"/>
      <c r="T8" s="1"/>
      <c r="U8" s="1"/>
      <c r="V8" s="1"/>
      <c r="W8" s="1"/>
      <c r="X8" s="1"/>
      <c r="Y8" s="1"/>
      <c r="Z8" s="1"/>
      <c r="AA8" s="1"/>
    </row>
    <row r="9" spans="1:28" ht="18" customHeight="1">
      <c r="A9" s="1"/>
      <c r="B9" s="1"/>
      <c r="C9" s="505" t="s">
        <v>17</v>
      </c>
      <c r="D9" s="505">
        <v>1</v>
      </c>
      <c r="E9" s="505">
        <v>6</v>
      </c>
      <c r="F9" s="505">
        <v>7</v>
      </c>
      <c r="G9" s="1"/>
      <c r="H9" s="1"/>
      <c r="I9" s="1"/>
      <c r="J9" s="1"/>
      <c r="K9" s="1"/>
      <c r="L9" s="1"/>
      <c r="M9" s="1"/>
      <c r="N9" s="1"/>
      <c r="O9" s="1"/>
      <c r="P9" s="1"/>
      <c r="Q9" s="1"/>
      <c r="R9" s="1"/>
      <c r="S9" s="1"/>
      <c r="T9" s="1"/>
      <c r="U9" s="1"/>
      <c r="V9" s="1"/>
      <c r="W9" s="1"/>
      <c r="X9" s="1"/>
      <c r="Y9" s="1"/>
      <c r="Z9" s="1"/>
      <c r="AA9" s="1"/>
    </row>
    <row r="10" spans="1:28" ht="18" customHeight="1">
      <c r="A10" s="1"/>
      <c r="B10" s="1"/>
      <c r="C10" s="436" t="s">
        <v>537</v>
      </c>
      <c r="D10" s="436">
        <v>3</v>
      </c>
      <c r="E10" s="436">
        <v>10</v>
      </c>
      <c r="F10" s="436">
        <v>13</v>
      </c>
      <c r="G10" s="1"/>
      <c r="H10" s="1"/>
      <c r="I10" s="1"/>
      <c r="J10" s="1"/>
      <c r="K10" s="1"/>
      <c r="L10" s="1"/>
      <c r="M10" s="1"/>
      <c r="N10" s="1"/>
      <c r="O10" s="1"/>
      <c r="P10" s="1"/>
      <c r="Q10" s="1"/>
      <c r="R10" s="1"/>
      <c r="S10" s="1"/>
      <c r="T10" s="1"/>
      <c r="U10" s="1"/>
      <c r="V10" s="1"/>
      <c r="W10" s="1"/>
      <c r="X10" s="1"/>
      <c r="Y10" s="1"/>
      <c r="Z10" s="1"/>
      <c r="AA10" s="1"/>
    </row>
    <row r="11" spans="1:28" ht="18" customHeight="1">
      <c r="A11" s="1"/>
      <c r="B11" s="1"/>
      <c r="C11" s="505" t="s">
        <v>351</v>
      </c>
      <c r="D11" s="505">
        <v>2</v>
      </c>
      <c r="E11" s="505">
        <v>8</v>
      </c>
      <c r="F11" s="505">
        <v>10</v>
      </c>
      <c r="G11" s="1"/>
      <c r="H11" s="1"/>
      <c r="I11" s="1"/>
      <c r="J11" s="1"/>
      <c r="K11" s="1"/>
      <c r="L11" s="1"/>
      <c r="M11" s="1"/>
      <c r="N11" s="1"/>
      <c r="O11" s="1"/>
      <c r="P11" s="1"/>
      <c r="Q11" s="1"/>
      <c r="R11" s="1"/>
      <c r="S11" s="1"/>
      <c r="T11" s="1"/>
      <c r="U11" s="1"/>
      <c r="V11" s="1"/>
      <c r="W11" s="1"/>
      <c r="X11" s="1"/>
      <c r="Y11" s="1"/>
      <c r="Z11" s="1"/>
      <c r="AA11" s="1"/>
    </row>
    <row r="12" spans="1:28">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28">
      <c r="A13" s="1"/>
      <c r="B13" s="1"/>
      <c r="D13" s="1"/>
      <c r="E13" s="1"/>
      <c r="F13" s="352"/>
      <c r="G13" s="1"/>
      <c r="H13" s="1"/>
      <c r="I13" s="1" t="s">
        <v>1500</v>
      </c>
      <c r="J13" s="1"/>
      <c r="K13" s="1"/>
      <c r="L13" s="1"/>
      <c r="M13" s="1"/>
      <c r="N13" s="1"/>
      <c r="O13" s="1"/>
      <c r="P13" s="1"/>
      <c r="Q13" s="1"/>
      <c r="R13" s="1"/>
      <c r="S13" s="1"/>
      <c r="T13" s="1"/>
      <c r="U13" s="1"/>
      <c r="V13" s="1"/>
      <c r="W13" s="1"/>
      <c r="X13" s="1"/>
      <c r="Y13" s="1"/>
      <c r="Z13" s="1"/>
      <c r="AA13" s="1"/>
    </row>
    <row r="14" spans="1:28">
      <c r="A14" s="1"/>
      <c r="B14" s="1"/>
      <c r="C14" s="121" t="s">
        <v>1440</v>
      </c>
      <c r="D14" s="1"/>
      <c r="E14" s="1"/>
      <c r="F14" s="1"/>
      <c r="G14" s="1"/>
      <c r="H14" s="1"/>
      <c r="I14" s="1"/>
      <c r="J14" s="1"/>
      <c r="K14" s="1"/>
      <c r="L14" s="1"/>
      <c r="M14" s="1"/>
      <c r="N14" s="1"/>
      <c r="O14" s="1"/>
      <c r="P14" s="1"/>
      <c r="Q14" s="1"/>
      <c r="R14" s="1"/>
      <c r="S14" s="1"/>
      <c r="T14" s="1"/>
      <c r="U14" s="1"/>
      <c r="V14" s="1"/>
      <c r="W14" s="1"/>
      <c r="X14" s="1"/>
      <c r="Y14" s="1"/>
      <c r="Z14" s="1"/>
      <c r="AA14" s="1"/>
    </row>
    <row r="15" spans="1:28">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8">
      <c r="A16" s="1"/>
      <c r="B16" s="1"/>
      <c r="D16" s="1"/>
      <c r="E16" s="1"/>
      <c r="F16" s="1"/>
      <c r="G16" s="1"/>
      <c r="H16" s="1"/>
      <c r="I16" s="1"/>
      <c r="J16" s="1"/>
      <c r="K16" s="1"/>
      <c r="L16" s="1"/>
      <c r="M16" s="1"/>
      <c r="N16" s="1"/>
      <c r="O16" s="1"/>
      <c r="P16" s="1"/>
      <c r="Q16" s="1"/>
      <c r="R16" s="1"/>
      <c r="S16" s="1"/>
      <c r="T16" s="1"/>
      <c r="U16" s="1"/>
      <c r="V16" s="1"/>
      <c r="W16" s="1"/>
      <c r="X16" s="1"/>
      <c r="Y16" s="1"/>
      <c r="Z16" s="1"/>
      <c r="AA16" s="1"/>
    </row>
    <row r="17" spans="1:27">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c r="M40" s="1"/>
      <c r="N40" s="1"/>
      <c r="O40" s="1"/>
      <c r="P40" s="1"/>
      <c r="Q40" s="1"/>
      <c r="R40" s="1"/>
      <c r="S40" s="1"/>
      <c r="T40" s="1"/>
      <c r="U40" s="1"/>
      <c r="V40" s="1"/>
      <c r="W40" s="1"/>
      <c r="X40" s="1"/>
      <c r="Y40" s="1"/>
      <c r="Z40" s="1"/>
      <c r="AA40" s="1"/>
    </row>
    <row r="41" spans="1:27">
      <c r="M41" s="1"/>
      <c r="N41" s="1"/>
      <c r="O41" s="1"/>
      <c r="P41" s="1"/>
      <c r="Q41" s="1"/>
      <c r="R41" s="1"/>
      <c r="S41" s="1"/>
      <c r="T41" s="1"/>
      <c r="U41" s="1"/>
      <c r="V41" s="1"/>
      <c r="W41" s="1"/>
      <c r="X41" s="1"/>
      <c r="Y41" s="1"/>
      <c r="Z41" s="1"/>
      <c r="AA41" s="1"/>
    </row>
    <row r="42" spans="1:27">
      <c r="M42" s="1"/>
      <c r="N42" s="1"/>
      <c r="O42" s="1"/>
      <c r="P42" s="1"/>
      <c r="Q42" s="1"/>
      <c r="R42" s="1"/>
      <c r="S42" s="1"/>
      <c r="T42" s="1"/>
      <c r="U42" s="1"/>
      <c r="V42" s="1"/>
      <c r="W42" s="1"/>
      <c r="X42" s="1"/>
      <c r="Y42" s="1"/>
      <c r="Z42" s="1"/>
      <c r="AA42" s="1"/>
    </row>
    <row r="43" spans="1:27">
      <c r="M43" s="1"/>
      <c r="N43" s="1"/>
      <c r="O43" s="1"/>
      <c r="P43" s="1"/>
      <c r="Q43" s="1"/>
      <c r="R43" s="1"/>
      <c r="S43" s="1"/>
      <c r="T43" s="1"/>
      <c r="U43" s="1"/>
      <c r="V43" s="1"/>
      <c r="W43" s="1"/>
      <c r="X43" s="1"/>
      <c r="Y43" s="1"/>
      <c r="Z43" s="1"/>
      <c r="AA43" s="1"/>
    </row>
    <row r="44" spans="1:27">
      <c r="M44" s="1"/>
      <c r="N44" s="1"/>
      <c r="O44" s="1"/>
      <c r="P44" s="1"/>
      <c r="Q44" s="1"/>
      <c r="R44" s="1"/>
      <c r="S44" s="1"/>
      <c r="T44" s="1"/>
      <c r="U44" s="1"/>
      <c r="V44" s="1"/>
      <c r="W44" s="1"/>
      <c r="X44" s="1"/>
      <c r="Y44" s="1"/>
      <c r="Z44" s="1"/>
      <c r="AA44" s="1"/>
    </row>
    <row r="45" spans="1:27">
      <c r="M45" s="1"/>
      <c r="N45" s="1"/>
      <c r="O45" s="1"/>
      <c r="P45" s="1"/>
      <c r="Q45" s="1"/>
      <c r="R45" s="1"/>
      <c r="S45" s="1"/>
      <c r="T45" s="1"/>
      <c r="U45" s="1"/>
      <c r="V45" s="1"/>
      <c r="W45" s="1"/>
      <c r="X45" s="1"/>
      <c r="Y45" s="1"/>
      <c r="Z45" s="1"/>
      <c r="AA45" s="1"/>
    </row>
    <row r="46" spans="1:27">
      <c r="M46" s="1"/>
      <c r="N46" s="1"/>
      <c r="O46" s="1"/>
      <c r="P46" s="1"/>
      <c r="Q46" s="1"/>
      <c r="R46" s="1"/>
      <c r="S46" s="1"/>
      <c r="T46" s="1"/>
      <c r="U46" s="1"/>
      <c r="V46" s="1"/>
      <c r="W46" s="1"/>
      <c r="X46" s="1"/>
      <c r="Y46" s="1"/>
      <c r="Z46" s="1"/>
      <c r="AA46" s="1"/>
    </row>
    <row r="47" spans="1:27">
      <c r="M47" s="1"/>
      <c r="N47" s="1"/>
      <c r="O47" s="1"/>
      <c r="P47" s="1"/>
      <c r="Q47" s="1"/>
      <c r="R47" s="1"/>
      <c r="S47" s="1"/>
      <c r="T47" s="1"/>
      <c r="U47" s="1"/>
      <c r="V47" s="1"/>
      <c r="W47" s="1"/>
      <c r="X47" s="1"/>
      <c r="Y47" s="1"/>
      <c r="Z47" s="1"/>
      <c r="AA47" s="1"/>
    </row>
    <row r="48" spans="1:27">
      <c r="M48" s="1"/>
      <c r="N48" s="1"/>
      <c r="O48" s="1"/>
      <c r="P48" s="1"/>
      <c r="Q48" s="1"/>
      <c r="R48" s="1"/>
      <c r="S48" s="1"/>
      <c r="T48" s="1"/>
      <c r="U48" s="1"/>
      <c r="V48" s="1"/>
      <c r="W48" s="1"/>
      <c r="X48" s="1"/>
      <c r="Y48" s="1"/>
      <c r="Z48" s="1"/>
      <c r="AA48" s="1"/>
    </row>
    <row r="49" spans="13:27">
      <c r="M49" s="1"/>
      <c r="N49" s="1"/>
      <c r="O49" s="1"/>
      <c r="P49" s="1"/>
      <c r="Q49" s="1"/>
      <c r="R49" s="1"/>
      <c r="S49" s="1"/>
      <c r="T49" s="1"/>
      <c r="U49" s="1"/>
      <c r="V49" s="1"/>
      <c r="W49" s="1"/>
      <c r="X49" s="1"/>
      <c r="Y49" s="1"/>
      <c r="Z49" s="1"/>
      <c r="AA49" s="1"/>
    </row>
    <row r="50" spans="13:27">
      <c r="M50" s="1"/>
      <c r="N50" s="1"/>
      <c r="O50" s="1"/>
      <c r="P50" s="1"/>
      <c r="Q50" s="1"/>
      <c r="R50" s="1"/>
      <c r="S50" s="1"/>
      <c r="T50" s="1"/>
      <c r="U50" s="1"/>
      <c r="V50" s="1"/>
      <c r="W50" s="1"/>
      <c r="X50" s="1"/>
      <c r="Y50" s="1"/>
      <c r="Z50" s="1"/>
      <c r="AA50" s="1"/>
    </row>
  </sheetData>
  <hyperlinks>
    <hyperlink ref="I1" location="innehåll!A1" display="Tillbaka till innehållsförteckning"/>
  </hyperlinks>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8"/>
  <sheetViews>
    <sheetView workbookViewId="0">
      <selection activeCell="L31" sqref="L31"/>
    </sheetView>
  </sheetViews>
  <sheetFormatPr defaultColWidth="9.140625" defaultRowHeight="15"/>
  <cols>
    <col min="1" max="1" width="5" style="804" customWidth="1"/>
    <col min="2" max="2" width="15.140625" style="804" customWidth="1"/>
    <col min="3" max="3" width="16.7109375" style="804" customWidth="1"/>
    <col min="4" max="17" width="9.140625" style="804"/>
    <col min="18" max="18" width="14.28515625" style="804" customWidth="1"/>
    <col min="19" max="16384" width="9.140625" style="804"/>
  </cols>
  <sheetData>
    <row r="1" spans="1:33">
      <c r="A1" s="1"/>
      <c r="B1" s="1"/>
      <c r="C1" s="1"/>
      <c r="D1" s="1"/>
      <c r="E1" s="1"/>
      <c r="F1" s="1"/>
      <c r="G1" s="1"/>
      <c r="H1" s="1"/>
      <c r="I1" s="1"/>
      <c r="J1" s="1"/>
      <c r="K1" s="1"/>
      <c r="L1" s="1"/>
      <c r="M1" s="70" t="s">
        <v>173</v>
      </c>
      <c r="N1" s="1"/>
      <c r="O1" s="1"/>
      <c r="P1" s="1"/>
      <c r="Q1" s="1"/>
      <c r="R1" s="1"/>
      <c r="S1" s="1"/>
      <c r="T1" s="1"/>
      <c r="U1" s="1"/>
      <c r="V1" s="1"/>
      <c r="W1" s="1"/>
      <c r="X1" s="1"/>
      <c r="Y1" s="70" t="s">
        <v>173</v>
      </c>
      <c r="Z1" s="1"/>
      <c r="AA1" s="1"/>
      <c r="AB1" s="1"/>
      <c r="AC1" s="1"/>
      <c r="AD1" s="1"/>
      <c r="AE1" s="1"/>
      <c r="AF1" s="1"/>
      <c r="AG1" s="1"/>
    </row>
    <row r="2" spans="1:33">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33">
      <c r="A3" s="1"/>
      <c r="B3" s="812" t="s">
        <v>316</v>
      </c>
      <c r="C3" s="43"/>
      <c r="D3" s="812"/>
      <c r="E3" s="812"/>
      <c r="F3" s="812"/>
      <c r="G3" s="812"/>
      <c r="H3" s="43"/>
      <c r="I3" s="43"/>
      <c r="J3" s="43"/>
      <c r="K3" s="43"/>
      <c r="L3" s="43"/>
      <c r="M3" s="43"/>
      <c r="N3" s="43"/>
      <c r="O3" s="43"/>
      <c r="P3" s="43"/>
      <c r="Q3" s="43"/>
      <c r="R3" s="43"/>
      <c r="S3" s="43"/>
      <c r="T3" s="43"/>
      <c r="U3" s="43"/>
      <c r="V3" s="43"/>
      <c r="W3" s="43"/>
      <c r="X3" s="43"/>
      <c r="Y3" s="43"/>
      <c r="Z3" s="43"/>
      <c r="AA3" s="43"/>
      <c r="AB3" s="43"/>
      <c r="AC3" s="1"/>
      <c r="AD3" s="1"/>
      <c r="AE3" s="1"/>
    </row>
    <row r="4" spans="1:33">
      <c r="A4" s="1"/>
      <c r="B4" s="812"/>
      <c r="C4" s="43"/>
      <c r="D4" s="812"/>
      <c r="E4" s="812"/>
      <c r="F4" s="812"/>
      <c r="G4" s="812"/>
      <c r="H4" s="43"/>
      <c r="I4" s="43"/>
      <c r="J4" s="43"/>
      <c r="K4" s="43"/>
      <c r="L4" s="43"/>
      <c r="M4" s="43"/>
      <c r="N4" s="43"/>
      <c r="O4" s="43"/>
      <c r="P4" s="43"/>
      <c r="Q4" s="43"/>
      <c r="R4" s="43"/>
      <c r="S4" s="43"/>
      <c r="T4" s="43"/>
      <c r="U4" s="43"/>
      <c r="V4" s="43"/>
      <c r="W4" s="43"/>
      <c r="X4" s="43"/>
      <c r="Y4" s="43"/>
      <c r="Z4" s="43"/>
      <c r="AA4" s="43"/>
      <c r="AB4" s="43"/>
      <c r="AC4" s="1"/>
      <c r="AD4" s="1"/>
      <c r="AE4" s="1"/>
    </row>
    <row r="5" spans="1:3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1:33">
      <c r="A6" s="1"/>
      <c r="B6" s="121" t="s">
        <v>493</v>
      </c>
      <c r="C6" s="1"/>
      <c r="D6" s="1"/>
      <c r="E6" s="1"/>
      <c r="F6" s="1"/>
      <c r="H6" s="1"/>
      <c r="I6" s="1"/>
      <c r="J6" s="1"/>
      <c r="K6" s="1"/>
      <c r="L6" s="1"/>
      <c r="M6" s="1"/>
      <c r="N6" s="1"/>
      <c r="O6" s="1"/>
      <c r="P6" s="1"/>
      <c r="Q6" s="1"/>
      <c r="R6" s="1"/>
      <c r="S6" s="1"/>
      <c r="T6" s="1"/>
      <c r="U6" s="1"/>
      <c r="V6" s="1"/>
      <c r="W6" s="1"/>
      <c r="X6" s="1"/>
      <c r="Y6" s="1"/>
      <c r="Z6" s="1"/>
      <c r="AA6" s="1"/>
      <c r="AB6" s="1"/>
      <c r="AC6" s="1"/>
      <c r="AD6" s="1"/>
      <c r="AE6" s="1"/>
    </row>
    <row r="7" spans="1:33">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row>
    <row r="8" spans="1:33" ht="15.75">
      <c r="A8" s="1"/>
      <c r="B8" s="197" t="s">
        <v>237</v>
      </c>
      <c r="C8" s="1"/>
      <c r="D8" s="1"/>
      <c r="E8" s="1"/>
      <c r="F8" s="1"/>
      <c r="G8" s="1"/>
      <c r="H8" s="1"/>
      <c r="I8" s="1"/>
      <c r="J8" s="1"/>
      <c r="K8" s="1"/>
      <c r="L8" s="1"/>
      <c r="M8" s="1"/>
      <c r="N8" s="1"/>
      <c r="O8" s="1"/>
      <c r="P8" s="1"/>
      <c r="Q8" s="1"/>
      <c r="R8" s="197" t="s">
        <v>236</v>
      </c>
      <c r="S8" s="1"/>
      <c r="T8" s="1"/>
      <c r="U8" s="1"/>
      <c r="V8" s="1"/>
      <c r="W8" s="1"/>
      <c r="X8" s="1"/>
      <c r="Y8" s="1"/>
      <c r="Z8" s="1"/>
      <c r="AA8" s="1"/>
      <c r="AB8" s="1"/>
      <c r="AC8" s="1"/>
      <c r="AD8" s="1"/>
      <c r="AE8" s="1"/>
    </row>
    <row r="9" spans="1:33" ht="14.25" customHeight="1">
      <c r="A9" s="1"/>
      <c r="B9" s="1"/>
      <c r="C9" s="44">
        <v>1996</v>
      </c>
      <c r="D9" s="44">
        <v>1998</v>
      </c>
      <c r="E9" s="44">
        <v>2000</v>
      </c>
      <c r="F9" s="44">
        <v>2002</v>
      </c>
      <c r="G9" s="44">
        <v>2004</v>
      </c>
      <c r="H9" s="44">
        <v>2006</v>
      </c>
      <c r="I9" s="44">
        <v>2008</v>
      </c>
      <c r="J9" s="44">
        <v>2010</v>
      </c>
      <c r="K9" s="44">
        <v>2012</v>
      </c>
      <c r="L9" s="44">
        <v>2014</v>
      </c>
      <c r="M9" s="44">
        <v>2016</v>
      </c>
      <c r="N9" s="44">
        <v>2018</v>
      </c>
      <c r="O9" s="44">
        <v>2020</v>
      </c>
      <c r="P9" s="44">
        <v>2023</v>
      </c>
      <c r="Q9" s="1"/>
      <c r="R9" s="1"/>
      <c r="S9" s="1">
        <v>2002</v>
      </c>
      <c r="T9" s="1">
        <v>2004</v>
      </c>
      <c r="U9" s="1">
        <v>2006</v>
      </c>
      <c r="V9" s="1">
        <v>2008</v>
      </c>
      <c r="W9" s="1">
        <v>2010</v>
      </c>
      <c r="X9" s="1">
        <v>2012</v>
      </c>
      <c r="Y9" s="1">
        <v>2014</v>
      </c>
      <c r="Z9" s="1">
        <v>2016</v>
      </c>
      <c r="AA9" s="1">
        <v>2018</v>
      </c>
      <c r="AB9" s="1">
        <v>2020</v>
      </c>
      <c r="AC9" s="1">
        <v>2023</v>
      </c>
      <c r="AD9" s="1"/>
      <c r="AE9" s="1"/>
    </row>
    <row r="10" spans="1:33">
      <c r="A10" s="1"/>
      <c r="B10" s="436" t="s">
        <v>14</v>
      </c>
      <c r="C10" s="436">
        <v>35</v>
      </c>
      <c r="D10" s="436">
        <v>24</v>
      </c>
      <c r="E10" s="436">
        <v>34</v>
      </c>
      <c r="F10" s="436">
        <v>44</v>
      </c>
      <c r="G10" s="436">
        <v>35</v>
      </c>
      <c r="H10" s="436">
        <v>32</v>
      </c>
      <c r="I10" s="436">
        <v>28</v>
      </c>
      <c r="J10" s="436">
        <v>28</v>
      </c>
      <c r="K10" s="436">
        <v>22</v>
      </c>
      <c r="L10" s="436">
        <v>18</v>
      </c>
      <c r="M10" s="436">
        <v>19</v>
      </c>
      <c r="N10" s="436">
        <v>12</v>
      </c>
      <c r="O10" s="436">
        <v>13</v>
      </c>
      <c r="P10" s="436">
        <v>14</v>
      </c>
      <c r="Q10" s="1"/>
      <c r="R10" s="436" t="s">
        <v>14</v>
      </c>
      <c r="S10" s="436">
        <v>17</v>
      </c>
      <c r="T10" s="436">
        <v>13</v>
      </c>
      <c r="U10" s="436">
        <v>12</v>
      </c>
      <c r="V10" s="436">
        <v>10</v>
      </c>
      <c r="W10" s="436">
        <v>15</v>
      </c>
      <c r="X10" s="436">
        <v>9</v>
      </c>
      <c r="Y10" s="436">
        <v>4</v>
      </c>
      <c r="Z10" s="436">
        <v>8</v>
      </c>
      <c r="AA10" s="436">
        <v>2</v>
      </c>
      <c r="AB10" s="436">
        <v>3</v>
      </c>
      <c r="AC10" s="436">
        <v>3</v>
      </c>
      <c r="AD10" s="1"/>
      <c r="AE10" s="1"/>
    </row>
    <row r="11" spans="1:33">
      <c r="A11" s="1"/>
      <c r="B11" s="436" t="s">
        <v>15</v>
      </c>
      <c r="C11" s="436"/>
      <c r="D11" s="436">
        <v>34</v>
      </c>
      <c r="E11" s="436">
        <v>36</v>
      </c>
      <c r="F11" s="436">
        <v>34</v>
      </c>
      <c r="G11" s="436">
        <v>30</v>
      </c>
      <c r="H11" s="436">
        <v>26</v>
      </c>
      <c r="I11" s="436">
        <v>28</v>
      </c>
      <c r="J11" s="436">
        <v>28</v>
      </c>
      <c r="K11" s="436">
        <v>22</v>
      </c>
      <c r="L11" s="436">
        <v>17</v>
      </c>
      <c r="M11" s="436">
        <v>12</v>
      </c>
      <c r="N11" s="436">
        <v>13</v>
      </c>
      <c r="O11" s="436">
        <v>11</v>
      </c>
      <c r="P11" s="436">
        <v>12</v>
      </c>
      <c r="Q11" s="1"/>
      <c r="R11" s="436" t="s">
        <v>16</v>
      </c>
      <c r="S11" s="436">
        <v>14</v>
      </c>
      <c r="T11" s="436">
        <v>6</v>
      </c>
      <c r="U11" s="436">
        <v>4</v>
      </c>
      <c r="V11" s="436">
        <v>4</v>
      </c>
      <c r="W11" s="436">
        <v>8</v>
      </c>
      <c r="X11" s="436">
        <v>8</v>
      </c>
      <c r="Y11" s="436">
        <v>3</v>
      </c>
      <c r="Z11" s="436">
        <v>4</v>
      </c>
      <c r="AA11" s="436">
        <v>3</v>
      </c>
      <c r="AB11" s="436">
        <v>1</v>
      </c>
      <c r="AC11" s="436">
        <v>2</v>
      </c>
      <c r="AD11" s="1"/>
      <c r="AE11" s="1"/>
    </row>
    <row r="12" spans="1:33">
      <c r="A12" s="1"/>
      <c r="B12" s="436" t="s">
        <v>16</v>
      </c>
      <c r="C12" s="436">
        <v>20</v>
      </c>
      <c r="D12" s="436">
        <v>22</v>
      </c>
      <c r="E12" s="436">
        <v>28</v>
      </c>
      <c r="F12" s="436">
        <v>39</v>
      </c>
      <c r="G12" s="436">
        <v>23</v>
      </c>
      <c r="H12" s="436">
        <v>12</v>
      </c>
      <c r="I12" s="436">
        <v>19</v>
      </c>
      <c r="J12" s="436">
        <v>22</v>
      </c>
      <c r="K12" s="436">
        <v>22</v>
      </c>
      <c r="L12" s="436">
        <v>12</v>
      </c>
      <c r="M12" s="436">
        <v>11</v>
      </c>
      <c r="N12" s="436">
        <v>8</v>
      </c>
      <c r="O12" s="436">
        <v>8</v>
      </c>
      <c r="P12" s="436">
        <v>10</v>
      </c>
      <c r="Q12" s="1"/>
      <c r="R12" s="1"/>
      <c r="S12" s="1"/>
      <c r="T12" s="1"/>
      <c r="U12" s="1"/>
      <c r="V12" s="1"/>
      <c r="W12" s="1"/>
      <c r="X12" s="1"/>
      <c r="Y12" s="1"/>
      <c r="Z12" s="1"/>
      <c r="AA12" s="1"/>
      <c r="AB12" s="1"/>
      <c r="AC12" s="1"/>
      <c r="AD12" s="1"/>
      <c r="AE12" s="1"/>
    </row>
    <row r="13" spans="1:33">
      <c r="A13" s="1"/>
      <c r="B13" s="436" t="s">
        <v>17</v>
      </c>
      <c r="C13" s="436"/>
      <c r="D13" s="436">
        <v>28</v>
      </c>
      <c r="E13" s="436">
        <v>29</v>
      </c>
      <c r="F13" s="436">
        <v>25</v>
      </c>
      <c r="G13" s="436">
        <v>18</v>
      </c>
      <c r="H13" s="436">
        <v>19</v>
      </c>
      <c r="I13" s="436">
        <v>22</v>
      </c>
      <c r="J13" s="436">
        <v>21</v>
      </c>
      <c r="K13" s="436">
        <v>22</v>
      </c>
      <c r="L13" s="436">
        <v>11</v>
      </c>
      <c r="M13" s="436">
        <v>8</v>
      </c>
      <c r="N13" s="436">
        <v>9</v>
      </c>
      <c r="O13" s="436">
        <v>8</v>
      </c>
      <c r="P13" s="436">
        <v>7</v>
      </c>
      <c r="Q13" s="1"/>
      <c r="R13" s="1"/>
      <c r="S13" s="1"/>
      <c r="T13" s="1"/>
      <c r="U13" s="1"/>
      <c r="V13" s="1"/>
      <c r="W13" s="1"/>
      <c r="X13" s="1"/>
      <c r="Y13" s="1"/>
      <c r="Z13" s="1"/>
      <c r="AA13" s="1"/>
      <c r="AB13" s="1"/>
      <c r="AC13" s="1"/>
      <c r="AD13" s="1"/>
      <c r="AE13" s="1"/>
    </row>
    <row r="14" spans="1:33">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row>
    <row r="24" spans="1:3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row r="26" spans="1:3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75">
      <c r="A40" s="1"/>
      <c r="B40" s="197" t="s">
        <v>237</v>
      </c>
      <c r="C40" s="1"/>
      <c r="D40" s="1"/>
      <c r="E40" s="1"/>
      <c r="F40" s="1"/>
      <c r="G40" s="1"/>
      <c r="H40" s="1"/>
      <c r="I40" s="1"/>
      <c r="J40" s="1"/>
      <c r="K40" s="1"/>
      <c r="L40" s="1"/>
      <c r="M40" s="1"/>
      <c r="N40" s="1"/>
      <c r="O40" s="1"/>
      <c r="P40" s="1"/>
      <c r="Q40" s="1"/>
      <c r="R40" s="657" t="s">
        <v>1499</v>
      </c>
      <c r="S40" s="673"/>
      <c r="T40" s="673"/>
      <c r="U40" s="653"/>
      <c r="V40" s="1"/>
      <c r="W40" s="1"/>
      <c r="X40" s="1"/>
      <c r="Y40" s="1"/>
      <c r="Z40" s="1"/>
      <c r="AA40" s="1"/>
      <c r="AB40" s="1"/>
      <c r="AC40" s="1"/>
      <c r="AD40" s="1"/>
      <c r="AE40" s="1"/>
    </row>
    <row r="41" spans="1:31">
      <c r="A41" s="1"/>
      <c r="B41" s="436"/>
      <c r="C41" s="437">
        <v>1996</v>
      </c>
      <c r="D41" s="437">
        <v>1998</v>
      </c>
      <c r="E41" s="437">
        <v>2000</v>
      </c>
      <c r="F41" s="437">
        <v>2002</v>
      </c>
      <c r="G41" s="437">
        <v>2004</v>
      </c>
      <c r="H41" s="437">
        <v>2006</v>
      </c>
      <c r="I41" s="437">
        <v>2008</v>
      </c>
      <c r="J41" s="437">
        <v>2010</v>
      </c>
      <c r="K41" s="437">
        <v>2012</v>
      </c>
      <c r="L41" s="437">
        <v>2014</v>
      </c>
      <c r="M41" s="437">
        <v>2016</v>
      </c>
      <c r="N41" s="437">
        <v>2018</v>
      </c>
      <c r="O41" s="437">
        <v>2020</v>
      </c>
      <c r="P41" s="437">
        <v>2023</v>
      </c>
      <c r="Q41" s="1"/>
      <c r="R41" s="665">
        <v>2024</v>
      </c>
      <c r="S41" s="675"/>
      <c r="T41" s="675"/>
      <c r="U41" s="654"/>
      <c r="V41" s="1"/>
      <c r="W41" s="1"/>
      <c r="X41" s="1"/>
      <c r="Y41" s="1"/>
      <c r="Z41" s="1"/>
      <c r="AA41" s="1"/>
      <c r="AB41" s="1"/>
      <c r="AC41" s="1"/>
      <c r="AD41" s="1"/>
      <c r="AE41" s="1"/>
    </row>
    <row r="42" spans="1:31" ht="60">
      <c r="A42" s="1"/>
      <c r="B42" s="437" t="s">
        <v>14</v>
      </c>
      <c r="C42" s="436">
        <v>35</v>
      </c>
      <c r="D42" s="436">
        <v>24</v>
      </c>
      <c r="E42" s="436">
        <v>34</v>
      </c>
      <c r="F42" s="436">
        <v>44</v>
      </c>
      <c r="G42" s="436">
        <v>35</v>
      </c>
      <c r="H42" s="436">
        <v>32</v>
      </c>
      <c r="I42" s="436">
        <v>28</v>
      </c>
      <c r="J42" s="436">
        <v>28</v>
      </c>
      <c r="K42" s="436">
        <v>22</v>
      </c>
      <c r="L42" s="436">
        <v>18</v>
      </c>
      <c r="M42" s="436">
        <v>19</v>
      </c>
      <c r="N42" s="436">
        <v>12</v>
      </c>
      <c r="O42" s="436">
        <v>13</v>
      </c>
      <c r="P42" s="436">
        <v>14</v>
      </c>
      <c r="Q42" s="1"/>
      <c r="R42" s="436"/>
      <c r="S42" s="446" t="s">
        <v>240</v>
      </c>
      <c r="T42" s="446" t="s">
        <v>234</v>
      </c>
      <c r="U42" s="446" t="s">
        <v>235</v>
      </c>
      <c r="V42" s="1"/>
      <c r="W42" s="1"/>
      <c r="X42" s="1"/>
      <c r="Y42" s="1"/>
      <c r="Z42" s="1"/>
      <c r="AA42" s="1"/>
      <c r="AB42" s="1"/>
      <c r="AC42" s="1"/>
      <c r="AD42" s="1"/>
      <c r="AE42" s="1"/>
    </row>
    <row r="43" spans="1:31">
      <c r="A43" s="1"/>
      <c r="B43" s="437" t="s">
        <v>16</v>
      </c>
      <c r="C43" s="436">
        <v>20</v>
      </c>
      <c r="D43" s="436">
        <v>22</v>
      </c>
      <c r="E43" s="436">
        <v>28</v>
      </c>
      <c r="F43" s="436">
        <v>39</v>
      </c>
      <c r="G43" s="436">
        <v>23</v>
      </c>
      <c r="H43" s="436">
        <v>12</v>
      </c>
      <c r="I43" s="436">
        <v>19</v>
      </c>
      <c r="J43" s="436">
        <v>22</v>
      </c>
      <c r="K43" s="436">
        <v>22</v>
      </c>
      <c r="L43" s="436">
        <v>12</v>
      </c>
      <c r="M43" s="436">
        <v>11</v>
      </c>
      <c r="N43" s="436">
        <v>8</v>
      </c>
      <c r="O43" s="436">
        <v>8</v>
      </c>
      <c r="P43" s="436">
        <v>10</v>
      </c>
      <c r="Q43" s="1"/>
      <c r="R43" s="505" t="s">
        <v>1501</v>
      </c>
      <c r="S43" s="871">
        <v>2.2000000000000002</v>
      </c>
      <c r="T43" s="871">
        <v>11.7</v>
      </c>
      <c r="U43" s="871">
        <f t="shared" ref="U43:U48" si="0">S43+T43</f>
        <v>13.899999999999999</v>
      </c>
      <c r="V43" s="1"/>
      <c r="W43" s="1"/>
      <c r="X43" s="1"/>
      <c r="Y43" s="1"/>
      <c r="Z43" s="1"/>
      <c r="AA43" s="1"/>
      <c r="AB43" s="1"/>
      <c r="AC43" s="1"/>
      <c r="AD43" s="1"/>
      <c r="AE43" s="1"/>
    </row>
    <row r="44" spans="1:31">
      <c r="A44" s="1"/>
      <c r="B44" s="1"/>
      <c r="C44" s="1"/>
      <c r="D44" s="1"/>
      <c r="E44" s="1"/>
      <c r="F44" s="1"/>
      <c r="G44" s="1"/>
      <c r="H44" s="1"/>
      <c r="I44" s="1"/>
      <c r="J44" s="1"/>
      <c r="K44" s="1"/>
      <c r="L44" s="1"/>
      <c r="M44" s="1"/>
      <c r="N44" s="1"/>
      <c r="O44" s="1"/>
      <c r="P44" s="1"/>
      <c r="Q44" s="1"/>
      <c r="R44" s="505" t="s">
        <v>1502</v>
      </c>
      <c r="S44" s="871">
        <v>2.57</v>
      </c>
      <c r="T44" s="871">
        <v>12.85</v>
      </c>
      <c r="U44" s="871">
        <f t="shared" si="0"/>
        <v>15.42</v>
      </c>
      <c r="V44" s="1"/>
      <c r="W44" s="1"/>
      <c r="X44" s="1"/>
      <c r="Y44" s="1"/>
      <c r="Z44" s="1"/>
      <c r="AA44" s="1"/>
      <c r="AB44" s="1"/>
      <c r="AC44" s="1"/>
      <c r="AD44" s="1"/>
      <c r="AE44" s="1"/>
    </row>
    <row r="45" spans="1:31">
      <c r="A45" s="1"/>
      <c r="B45" s="1" t="s">
        <v>233</v>
      </c>
      <c r="C45" s="1"/>
      <c r="D45" s="1"/>
      <c r="E45" s="1"/>
      <c r="F45" s="1"/>
      <c r="G45" s="1"/>
      <c r="H45" s="1"/>
      <c r="I45" s="1"/>
      <c r="J45" s="1"/>
      <c r="K45" s="1"/>
      <c r="L45" s="1"/>
      <c r="M45" s="1"/>
      <c r="N45" s="1"/>
      <c r="O45" s="1"/>
      <c r="P45" s="1"/>
      <c r="Q45" s="1"/>
      <c r="R45" s="575" t="s">
        <v>1521</v>
      </c>
      <c r="S45" s="580">
        <v>3.08</v>
      </c>
      <c r="T45" s="580">
        <v>13.33</v>
      </c>
      <c r="U45" s="580">
        <f t="shared" si="0"/>
        <v>16.41</v>
      </c>
      <c r="V45" s="1"/>
      <c r="W45" s="1"/>
      <c r="X45" s="1"/>
      <c r="Y45" s="1"/>
      <c r="Z45" s="1"/>
      <c r="AA45" s="1"/>
      <c r="AB45" s="1"/>
      <c r="AC45" s="1"/>
      <c r="AD45" s="1"/>
      <c r="AE45" s="1"/>
    </row>
    <row r="46" spans="1:31">
      <c r="A46" s="1"/>
      <c r="B46" s="1"/>
      <c r="C46" s="1"/>
      <c r="D46" s="1"/>
      <c r="E46" s="1"/>
      <c r="F46" s="1"/>
      <c r="G46" s="1"/>
      <c r="H46" s="1"/>
      <c r="I46" s="1"/>
      <c r="J46" s="1"/>
      <c r="K46" s="1"/>
      <c r="L46" s="1"/>
      <c r="M46" s="1"/>
      <c r="N46" s="1"/>
      <c r="O46" s="1"/>
      <c r="P46" s="1"/>
      <c r="Q46" s="1"/>
      <c r="R46" s="575" t="s">
        <v>1520</v>
      </c>
      <c r="S46" s="580">
        <v>1.56</v>
      </c>
      <c r="T46" s="580">
        <v>12.82</v>
      </c>
      <c r="U46" s="580">
        <f t="shared" si="0"/>
        <v>14.38</v>
      </c>
      <c r="V46" s="1"/>
      <c r="W46" s="1"/>
      <c r="X46" s="1"/>
      <c r="Y46" s="1"/>
      <c r="Z46" s="1"/>
      <c r="AA46" s="1"/>
      <c r="AB46" s="1"/>
      <c r="AC46" s="1"/>
    </row>
    <row r="47" spans="1:31">
      <c r="A47" s="1"/>
      <c r="B47" s="1"/>
      <c r="C47" s="1"/>
      <c r="D47" s="1"/>
      <c r="E47" s="1"/>
      <c r="F47" s="1"/>
      <c r="G47" s="1"/>
      <c r="H47" s="1"/>
      <c r="I47" s="1"/>
      <c r="J47" s="1"/>
      <c r="K47" s="1"/>
      <c r="L47" s="1"/>
      <c r="M47" s="1"/>
      <c r="N47" s="1"/>
      <c r="O47" s="1"/>
      <c r="P47" s="1"/>
      <c r="Q47" s="1"/>
      <c r="R47" s="505" t="s">
        <v>1523</v>
      </c>
      <c r="S47" s="871">
        <v>2.67</v>
      </c>
      <c r="T47" s="871">
        <v>9.33</v>
      </c>
      <c r="U47" s="871">
        <f t="shared" si="0"/>
        <v>12</v>
      </c>
      <c r="V47" s="1"/>
      <c r="W47" s="1"/>
      <c r="X47" s="1"/>
      <c r="Y47" s="1"/>
      <c r="Z47" s="1"/>
      <c r="AA47" s="1"/>
      <c r="AB47" s="1"/>
      <c r="AC47" s="1"/>
    </row>
    <row r="48" spans="1:31">
      <c r="A48" s="1"/>
      <c r="B48" s="1"/>
      <c r="C48" s="1"/>
      <c r="D48" s="1"/>
      <c r="E48" s="1"/>
      <c r="F48" s="1"/>
      <c r="G48" s="1"/>
      <c r="H48" s="1"/>
      <c r="I48" s="1"/>
      <c r="J48" s="1"/>
      <c r="K48" s="1"/>
      <c r="L48" s="1"/>
      <c r="M48" s="1"/>
      <c r="N48" s="1"/>
      <c r="O48" s="1"/>
      <c r="P48" s="1"/>
      <c r="Q48" s="1"/>
      <c r="R48" s="505" t="s">
        <v>1522</v>
      </c>
      <c r="S48" s="871">
        <v>2.2400000000000002</v>
      </c>
      <c r="T48" s="871">
        <v>7.69</v>
      </c>
      <c r="U48" s="871">
        <f t="shared" si="0"/>
        <v>9.93</v>
      </c>
      <c r="V48" s="1"/>
      <c r="W48" s="1"/>
      <c r="X48" s="1"/>
      <c r="Y48" s="1"/>
      <c r="Z48" s="1"/>
      <c r="AA48" s="1"/>
      <c r="AB48" s="1"/>
      <c r="AC48" s="1"/>
    </row>
    <row r="49" spans="1:2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c r="A50" s="1"/>
      <c r="B50" s="1"/>
      <c r="C50" s="1"/>
      <c r="D50" s="1"/>
      <c r="E50" s="1"/>
      <c r="F50" s="1"/>
      <c r="G50" s="1"/>
      <c r="H50" s="1"/>
      <c r="I50" s="1"/>
      <c r="J50" s="1"/>
      <c r="K50" s="1"/>
      <c r="L50" s="1"/>
      <c r="M50" s="1"/>
      <c r="N50" s="1"/>
      <c r="O50" s="1"/>
      <c r="P50" s="1"/>
      <c r="Q50" s="1"/>
      <c r="R50" s="1" t="s">
        <v>1500</v>
      </c>
      <c r="S50" s="1"/>
      <c r="T50" s="1"/>
      <c r="U50" s="1"/>
      <c r="V50" s="1"/>
      <c r="W50" s="1"/>
      <c r="X50" s="1"/>
      <c r="Y50" s="1"/>
      <c r="Z50" s="1"/>
      <c r="AA50" s="1"/>
      <c r="AB50" s="1"/>
      <c r="AC50" s="1"/>
    </row>
    <row r="51" spans="1:2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c r="A74" s="1"/>
    </row>
    <row r="75" spans="1:29">
      <c r="A75" s="1"/>
    </row>
    <row r="76" spans="1:29">
      <c r="A76" s="1"/>
    </row>
    <row r="77" spans="1:29">
      <c r="A77" s="1"/>
    </row>
    <row r="78" spans="1:29">
      <c r="A78" s="1"/>
    </row>
  </sheetData>
  <hyperlinks>
    <hyperlink ref="M1" location="innehåll!A1" display="Tillbaka till innehållsförteckning"/>
    <hyperlink ref="Y1" location="innehåll!A1" display="Tillbaka till innehållsförteckning"/>
  </hyperlinks>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7"/>
  <sheetViews>
    <sheetView workbookViewId="0">
      <selection activeCell="M1" sqref="M1"/>
    </sheetView>
  </sheetViews>
  <sheetFormatPr defaultRowHeight="15"/>
  <cols>
    <col min="2" max="2" width="16.7109375" customWidth="1"/>
    <col min="3" max="3" width="19" customWidth="1"/>
    <col min="4" max="4" width="14.7109375" customWidth="1"/>
  </cols>
  <sheetData>
    <row r="1" spans="1:26">
      <c r="A1" s="1"/>
      <c r="B1" s="1"/>
      <c r="C1" s="1"/>
      <c r="D1" s="1"/>
      <c r="E1" s="1"/>
      <c r="F1" s="1"/>
      <c r="G1" s="1"/>
      <c r="H1" s="1"/>
      <c r="I1" s="1"/>
      <c r="J1" s="1"/>
      <c r="K1" s="1"/>
      <c r="L1" s="1"/>
      <c r="M1" s="70" t="s">
        <v>173</v>
      </c>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367" t="s">
        <v>453</v>
      </c>
      <c r="C3" s="364"/>
      <c r="D3" s="364"/>
      <c r="E3" s="364"/>
      <c r="F3" s="364"/>
      <c r="G3" s="587"/>
      <c r="H3" s="535"/>
      <c r="I3" s="535"/>
      <c r="J3" s="535"/>
      <c r="K3" s="535"/>
      <c r="L3" s="535"/>
      <c r="M3" s="535"/>
      <c r="N3" s="535"/>
      <c r="O3" s="536"/>
      <c r="P3" s="1"/>
      <c r="Q3" s="1"/>
      <c r="R3" s="1"/>
      <c r="S3" s="1"/>
      <c r="T3" s="1"/>
      <c r="U3" s="1"/>
      <c r="V3" s="1"/>
      <c r="W3" s="1"/>
      <c r="X3" s="1"/>
      <c r="Y3" s="1"/>
      <c r="Z3" s="1"/>
    </row>
    <row r="4" spans="1:26">
      <c r="A4" s="11"/>
      <c r="B4" s="537" t="s">
        <v>1137</v>
      </c>
      <c r="C4" s="369"/>
      <c r="D4" s="372"/>
      <c r="E4" s="372"/>
      <c r="F4" s="372"/>
      <c r="G4" s="514"/>
      <c r="H4" s="372"/>
      <c r="I4" s="372"/>
      <c r="J4" s="372"/>
      <c r="K4" s="372"/>
      <c r="L4" s="372"/>
      <c r="M4" s="372"/>
      <c r="N4" s="372"/>
      <c r="O4" s="518"/>
      <c r="P4" s="1"/>
      <c r="Q4" s="1"/>
      <c r="R4" s="1"/>
      <c r="S4" s="1"/>
      <c r="T4" s="1"/>
      <c r="U4" s="1"/>
      <c r="V4" s="1"/>
      <c r="W4" s="1"/>
      <c r="X4" s="1"/>
      <c r="Y4" s="1"/>
      <c r="Z4" s="1"/>
    </row>
    <row r="5" spans="1:26" ht="15.75" thickBot="1">
      <c r="A5" s="11"/>
      <c r="B5" s="10"/>
      <c r="C5" s="10"/>
      <c r="D5" s="1"/>
      <c r="E5" s="1"/>
      <c r="F5" s="1"/>
      <c r="G5" s="16"/>
      <c r="H5" s="11"/>
      <c r="I5" s="11"/>
      <c r="J5" s="11"/>
      <c r="K5" s="11"/>
      <c r="L5" s="11"/>
      <c r="M5" s="11"/>
      <c r="N5" s="11"/>
      <c r="O5" s="11"/>
      <c r="P5" s="1"/>
      <c r="Q5" s="1"/>
      <c r="R5" s="1"/>
      <c r="S5" s="1"/>
      <c r="T5" s="1"/>
      <c r="U5" s="1"/>
      <c r="V5" s="1"/>
      <c r="W5" s="1"/>
      <c r="X5" s="1"/>
      <c r="Y5" s="1"/>
      <c r="Z5" s="1"/>
    </row>
    <row r="6" spans="1:26">
      <c r="A6" s="11"/>
      <c r="B6" s="142"/>
      <c r="C6" s="143" t="s">
        <v>64</v>
      </c>
      <c r="D6" s="1"/>
      <c r="E6" s="526" t="s">
        <v>454</v>
      </c>
      <c r="F6" s="527"/>
      <c r="G6" s="527"/>
      <c r="H6" s="527"/>
      <c r="I6" s="527"/>
      <c r="J6" s="527"/>
      <c r="K6" s="527"/>
      <c r="L6" s="527"/>
      <c r="M6" s="527"/>
      <c r="N6" s="527"/>
      <c r="O6" s="528"/>
      <c r="P6" s="1"/>
      <c r="Q6" s="1"/>
      <c r="R6" s="1"/>
      <c r="S6" s="1"/>
      <c r="T6" s="1"/>
      <c r="U6" s="1"/>
      <c r="V6" s="1"/>
      <c r="W6" s="1"/>
      <c r="X6" s="1"/>
      <c r="Y6" s="1"/>
      <c r="Z6" s="1"/>
    </row>
    <row r="7" spans="1:26">
      <c r="A7" s="11"/>
      <c r="B7" s="161" t="s">
        <v>8</v>
      </c>
      <c r="C7" s="181">
        <v>7</v>
      </c>
      <c r="D7" s="1"/>
      <c r="E7" s="529" t="s">
        <v>976</v>
      </c>
      <c r="F7" s="363"/>
      <c r="G7" s="363"/>
      <c r="H7" s="363"/>
      <c r="I7" s="363"/>
      <c r="J7" s="363"/>
      <c r="K7" s="363"/>
      <c r="L7" s="363"/>
      <c r="M7" s="363"/>
      <c r="N7" s="363"/>
      <c r="O7" s="530"/>
      <c r="P7" s="1"/>
      <c r="Q7" s="1"/>
      <c r="R7" s="1"/>
      <c r="S7" s="1"/>
      <c r="T7" s="1"/>
      <c r="U7" s="1"/>
      <c r="V7" s="1"/>
      <c r="W7" s="1"/>
      <c r="X7" s="1"/>
      <c r="Y7" s="1"/>
      <c r="Z7" s="1"/>
    </row>
    <row r="8" spans="1:26">
      <c r="A8" s="11"/>
      <c r="B8" s="163" t="s">
        <v>9</v>
      </c>
      <c r="C8" s="185">
        <v>6</v>
      </c>
      <c r="D8" s="1"/>
      <c r="E8" s="529" t="s">
        <v>977</v>
      </c>
      <c r="F8" s="363"/>
      <c r="G8" s="363"/>
      <c r="H8" s="363"/>
      <c r="I8" s="363"/>
      <c r="J8" s="363"/>
      <c r="K8" s="363"/>
      <c r="L8" s="363"/>
      <c r="M8" s="363"/>
      <c r="N8" s="363"/>
      <c r="O8" s="530"/>
      <c r="P8" s="1"/>
      <c r="Q8" s="1"/>
      <c r="R8" s="1"/>
      <c r="S8" s="1"/>
      <c r="T8" s="1"/>
      <c r="U8" s="1"/>
      <c r="V8" s="1"/>
      <c r="W8" s="1"/>
      <c r="X8" s="1"/>
      <c r="Y8" s="1"/>
      <c r="Z8" s="1"/>
    </row>
    <row r="9" spans="1:26">
      <c r="A9" s="11"/>
      <c r="B9" s="161" t="s">
        <v>10</v>
      </c>
      <c r="C9" s="181">
        <v>24</v>
      </c>
      <c r="D9" s="1"/>
      <c r="E9" s="529" t="s">
        <v>376</v>
      </c>
      <c r="F9" s="363"/>
      <c r="G9" s="363"/>
      <c r="H9" s="363"/>
      <c r="I9" s="363"/>
      <c r="J9" s="363"/>
      <c r="K9" s="363"/>
      <c r="L9" s="363"/>
      <c r="M9" s="363"/>
      <c r="N9" s="363"/>
      <c r="O9" s="530"/>
      <c r="P9" s="1"/>
      <c r="Q9" s="1"/>
      <c r="R9" s="1"/>
      <c r="S9" s="1"/>
      <c r="T9" s="1"/>
      <c r="U9" s="1"/>
      <c r="V9" s="1"/>
      <c r="W9" s="1"/>
      <c r="X9" s="1"/>
      <c r="Y9" s="1"/>
      <c r="Z9" s="1"/>
    </row>
    <row r="10" spans="1:26" ht="15.75" thickBot="1">
      <c r="A10" s="11"/>
      <c r="B10" s="163" t="s">
        <v>11</v>
      </c>
      <c r="C10" s="185">
        <v>19</v>
      </c>
      <c r="D10" s="1"/>
      <c r="E10" s="531"/>
      <c r="F10" s="532"/>
      <c r="G10" s="532"/>
      <c r="H10" s="532"/>
      <c r="I10" s="532"/>
      <c r="J10" s="532"/>
      <c r="K10" s="532"/>
      <c r="L10" s="532"/>
      <c r="M10" s="532"/>
      <c r="N10" s="532"/>
      <c r="O10" s="533"/>
      <c r="P10" s="1"/>
      <c r="Q10" s="1"/>
      <c r="R10" s="1"/>
      <c r="S10" s="1"/>
      <c r="T10" s="1"/>
      <c r="U10" s="1"/>
      <c r="V10" s="1"/>
      <c r="W10" s="1"/>
      <c r="X10" s="1"/>
      <c r="Y10" s="1"/>
      <c r="Z10" s="1"/>
    </row>
    <row r="11" spans="1:26">
      <c r="A11" s="11"/>
      <c r="B11" s="161" t="s">
        <v>350</v>
      </c>
      <c r="C11" s="181">
        <v>15</v>
      </c>
      <c r="D11" s="1"/>
      <c r="E11" s="1"/>
      <c r="F11" s="1"/>
      <c r="G11" s="1"/>
      <c r="H11" s="1"/>
      <c r="I11" s="1"/>
      <c r="J11" s="1"/>
      <c r="K11" s="1"/>
      <c r="L11" s="1"/>
      <c r="M11" s="1"/>
      <c r="N11" s="1"/>
      <c r="O11" s="1"/>
      <c r="P11" s="1"/>
      <c r="Q11" s="1"/>
      <c r="R11" s="1"/>
      <c r="S11" s="1"/>
      <c r="T11" s="1"/>
      <c r="U11" s="1"/>
      <c r="V11" s="1"/>
      <c r="W11" s="1"/>
      <c r="X11" s="1"/>
      <c r="Y11" s="1"/>
      <c r="Z11" s="1"/>
    </row>
    <row r="12" spans="1:26">
      <c r="A12" s="11"/>
      <c r="B12" s="163" t="s">
        <v>351</v>
      </c>
      <c r="C12" s="185">
        <v>13</v>
      </c>
      <c r="D12" s="1"/>
      <c r="E12" s="151" t="s">
        <v>335</v>
      </c>
      <c r="F12" s="11"/>
      <c r="G12" s="11"/>
      <c r="H12" s="11"/>
      <c r="I12" s="11"/>
      <c r="J12" s="11"/>
      <c r="K12" s="11"/>
      <c r="L12" s="11"/>
      <c r="M12" s="11"/>
      <c r="N12" s="11"/>
      <c r="O12" s="11"/>
      <c r="P12" s="1"/>
      <c r="Q12" s="1"/>
      <c r="R12" s="1"/>
      <c r="S12" s="1"/>
      <c r="T12" s="1"/>
      <c r="U12" s="1"/>
      <c r="V12" s="1"/>
      <c r="W12" s="1"/>
      <c r="X12" s="1"/>
      <c r="Y12" s="1"/>
      <c r="Z12" s="1"/>
    </row>
    <row r="13" spans="1:26">
      <c r="A13" s="11"/>
      <c r="B13" s="11"/>
      <c r="C13" s="11"/>
      <c r="D13" s="11"/>
      <c r="E13" s="1"/>
      <c r="F13" s="1"/>
      <c r="G13" s="1"/>
      <c r="H13" s="1"/>
      <c r="I13" s="1"/>
      <c r="J13" s="1"/>
      <c r="K13" s="1"/>
      <c r="L13" s="1"/>
      <c r="M13" s="1"/>
      <c r="N13" s="1"/>
      <c r="O13" s="1"/>
      <c r="P13" s="1"/>
      <c r="Q13" s="1"/>
      <c r="R13" s="1"/>
      <c r="S13" s="1"/>
      <c r="T13" s="1"/>
      <c r="U13" s="1"/>
      <c r="V13" s="1"/>
      <c r="W13" s="1"/>
      <c r="X13" s="1"/>
      <c r="Y13" s="1"/>
      <c r="Z13" s="1"/>
    </row>
    <row r="14" spans="1:26">
      <c r="A14" s="11"/>
      <c r="B14" s="121" t="s">
        <v>1375</v>
      </c>
      <c r="C14" s="11"/>
      <c r="D14" s="11"/>
      <c r="E14" s="11"/>
      <c r="F14" s="11"/>
      <c r="G14" s="11"/>
      <c r="H14" s="11"/>
      <c r="I14" s="11"/>
      <c r="J14" s="11"/>
      <c r="K14" s="11"/>
      <c r="L14" s="11"/>
      <c r="M14" s="11"/>
      <c r="N14" s="11"/>
      <c r="O14" s="11"/>
      <c r="P14" s="1"/>
      <c r="Q14" s="1"/>
      <c r="R14" s="1"/>
      <c r="S14" s="1"/>
      <c r="T14" s="1"/>
      <c r="U14" s="1"/>
      <c r="V14" s="1"/>
      <c r="W14" s="1"/>
      <c r="X14" s="1"/>
      <c r="Y14" s="1"/>
      <c r="Z14" s="1"/>
    </row>
    <row r="15" spans="1:26">
      <c r="A15" s="1"/>
      <c r="B15" s="792" t="s">
        <v>1376</v>
      </c>
      <c r="C15" s="11"/>
      <c r="D15" s="11"/>
      <c r="E15" s="11"/>
      <c r="F15" s="11"/>
      <c r="G15" s="11"/>
      <c r="H15" s="11"/>
      <c r="I15" s="11"/>
      <c r="J15" s="11"/>
      <c r="K15" s="11"/>
      <c r="L15" s="11"/>
      <c r="M15" s="11"/>
      <c r="N15" s="11"/>
      <c r="O15" s="11"/>
      <c r="P15" s="1"/>
      <c r="Q15" s="1"/>
      <c r="R15" s="1"/>
      <c r="S15" s="1"/>
      <c r="T15" s="1"/>
      <c r="U15" s="1"/>
      <c r="V15" s="1"/>
      <c r="W15" s="1"/>
      <c r="X15" s="1"/>
      <c r="Y15" s="1"/>
      <c r="Z15" s="1"/>
    </row>
    <row r="16" spans="1:26">
      <c r="A16" s="1"/>
      <c r="C16" s="1"/>
      <c r="D16" s="1"/>
      <c r="E16" s="11"/>
      <c r="F16" s="1"/>
      <c r="G16" s="11"/>
      <c r="H16" s="11"/>
      <c r="I16" s="11"/>
      <c r="J16" s="11"/>
      <c r="K16" s="11"/>
      <c r="L16" s="11"/>
      <c r="M16" s="11"/>
      <c r="N16" s="11"/>
      <c r="O16" s="11"/>
      <c r="P16" s="1"/>
      <c r="Q16" s="1"/>
      <c r="R16" s="1"/>
      <c r="S16" s="1"/>
      <c r="T16" s="1"/>
      <c r="U16" s="1"/>
      <c r="V16" s="1"/>
      <c r="W16" s="1"/>
      <c r="X16" s="1"/>
      <c r="Y16" s="1"/>
      <c r="Z16" s="1"/>
    </row>
    <row r="17" spans="1:26">
      <c r="A17" s="1"/>
      <c r="B17" s="574"/>
      <c r="C17" s="1"/>
      <c r="D17" s="1"/>
      <c r="E17" s="11"/>
      <c r="F17" s="1"/>
      <c r="G17" s="1"/>
      <c r="H17" s="11"/>
      <c r="I17" s="11"/>
      <c r="J17" s="11"/>
      <c r="K17" s="11"/>
      <c r="L17" s="11"/>
      <c r="M17" s="11"/>
      <c r="N17" s="11"/>
      <c r="O17" s="11"/>
      <c r="P17" s="1"/>
      <c r="Q17" s="1"/>
      <c r="R17" s="1"/>
      <c r="S17" s="1"/>
      <c r="T17" s="1"/>
      <c r="U17" s="1"/>
      <c r="V17" s="1"/>
      <c r="W17" s="1"/>
      <c r="X17" s="1"/>
      <c r="Y17" s="1"/>
      <c r="Z17" s="1"/>
    </row>
    <row r="18" spans="1:26">
      <c r="A18" s="1"/>
      <c r="B18" s="1"/>
      <c r="C18" s="1"/>
      <c r="D18" s="1"/>
      <c r="E18" s="1"/>
      <c r="F18" s="1"/>
      <c r="G18" s="1"/>
      <c r="H18" s="1"/>
      <c r="I18" s="11"/>
      <c r="J18" s="11"/>
      <c r="K18" s="11"/>
      <c r="L18" s="11"/>
      <c r="M18" s="11"/>
      <c r="N18" s="11"/>
      <c r="O18" s="11"/>
      <c r="P18" s="1"/>
      <c r="Q18" s="1"/>
      <c r="R18" s="1"/>
      <c r="S18" s="1"/>
      <c r="T18" s="1"/>
      <c r="U18" s="1"/>
      <c r="V18" s="1"/>
      <c r="W18" s="1"/>
      <c r="X18" s="1"/>
      <c r="Y18" s="1"/>
      <c r="Z18" s="1"/>
    </row>
    <row r="19" spans="1:26">
      <c r="A19" s="1"/>
      <c r="B19" s="1"/>
      <c r="C19" s="1"/>
      <c r="D19" s="1"/>
      <c r="E19" s="1"/>
      <c r="F19" s="1"/>
      <c r="G19" s="1"/>
      <c r="H19" s="11"/>
      <c r="I19" s="11"/>
      <c r="J19" s="11"/>
      <c r="K19" s="11"/>
      <c r="L19" s="11"/>
      <c r="M19" s="11"/>
      <c r="N19" s="11"/>
      <c r="O19" s="11"/>
      <c r="P19" s="1"/>
      <c r="Q19" s="1"/>
      <c r="R19" s="1"/>
      <c r="S19" s="1"/>
      <c r="T19" s="1"/>
      <c r="U19" s="1"/>
      <c r="V19" s="1"/>
      <c r="W19" s="1"/>
      <c r="X19" s="1"/>
      <c r="Y19" s="1"/>
      <c r="Z19" s="1"/>
    </row>
    <row r="20" spans="1:26">
      <c r="A20" s="1"/>
      <c r="B20" s="1"/>
      <c r="C20" s="1"/>
      <c r="D20" s="1"/>
      <c r="E20" s="1"/>
      <c r="F20" s="1"/>
      <c r="G20" s="1"/>
      <c r="H20" s="11"/>
      <c r="I20" s="11"/>
      <c r="J20" s="11"/>
      <c r="K20" s="11"/>
      <c r="L20" s="11"/>
      <c r="M20" s="11"/>
      <c r="N20" s="11"/>
      <c r="O20" s="11"/>
      <c r="P20" s="1"/>
      <c r="Q20" s="1"/>
      <c r="R20" s="1"/>
      <c r="S20" s="1"/>
      <c r="T20" s="1"/>
      <c r="U20" s="1"/>
      <c r="V20" s="1"/>
      <c r="W20" s="1"/>
      <c r="X20" s="1"/>
      <c r="Y20" s="1"/>
      <c r="Z20" s="1"/>
    </row>
    <row r="21" spans="1:26" ht="15.75">
      <c r="A21" s="1"/>
      <c r="B21" s="197" t="s">
        <v>455</v>
      </c>
      <c r="C21" s="198"/>
      <c r="D21" s="198"/>
      <c r="E21" s="200" t="s">
        <v>456</v>
      </c>
      <c r="F21" s="198"/>
      <c r="G21" s="198"/>
      <c r="H21" s="1"/>
      <c r="I21" s="11"/>
      <c r="J21" s="11"/>
      <c r="K21" s="11"/>
      <c r="L21" s="11"/>
      <c r="M21" s="11"/>
      <c r="N21" s="11"/>
      <c r="O21" s="11"/>
      <c r="P21" s="1"/>
      <c r="Q21" s="1"/>
      <c r="R21" s="1"/>
      <c r="S21" s="1"/>
      <c r="T21" s="1"/>
      <c r="U21" s="1"/>
      <c r="V21" s="1"/>
      <c r="W21" s="1"/>
      <c r="X21" s="1"/>
      <c r="Y21" s="1"/>
      <c r="Z21" s="1"/>
    </row>
    <row r="22" spans="1:26" ht="15.75">
      <c r="A22" s="1"/>
      <c r="B22" s="197" t="s">
        <v>423</v>
      </c>
      <c r="C22" s="198"/>
      <c r="D22" s="198"/>
      <c r="E22" s="200" t="s">
        <v>423</v>
      </c>
      <c r="F22" s="198"/>
      <c r="G22" s="200"/>
      <c r="H22" s="1"/>
      <c r="I22" s="11"/>
      <c r="J22" s="11"/>
      <c r="K22" s="11"/>
      <c r="L22" s="11"/>
      <c r="M22" s="11"/>
      <c r="N22" s="11"/>
      <c r="O22" s="11"/>
      <c r="P22" s="1"/>
      <c r="Q22" s="1"/>
      <c r="R22" s="1"/>
      <c r="S22" s="1"/>
      <c r="T22" s="1"/>
      <c r="U22" s="1"/>
      <c r="V22" s="1"/>
      <c r="W22" s="1"/>
      <c r="X22" s="1"/>
      <c r="Y22" s="1"/>
      <c r="Z22" s="1"/>
    </row>
    <row r="23" spans="1:26">
      <c r="A23" s="1"/>
      <c r="B23" s="1"/>
      <c r="C23" s="1"/>
      <c r="D23" s="1"/>
      <c r="E23" s="1"/>
      <c r="F23" s="1"/>
      <c r="G23" s="1"/>
      <c r="H23" s="11"/>
      <c r="I23" s="11"/>
      <c r="J23" s="11"/>
      <c r="K23" s="11"/>
      <c r="L23" s="11"/>
      <c r="M23" s="11"/>
      <c r="N23" s="11"/>
      <c r="O23" s="11"/>
      <c r="P23" s="1"/>
      <c r="Q23" s="1"/>
      <c r="R23" s="1"/>
      <c r="S23" s="1"/>
      <c r="T23" s="1"/>
      <c r="U23" s="1"/>
      <c r="V23" s="1"/>
      <c r="W23" s="1"/>
      <c r="X23" s="1"/>
      <c r="Y23" s="1"/>
      <c r="Z23" s="1"/>
    </row>
    <row r="24" spans="1:26">
      <c r="A24" s="1"/>
      <c r="B24" s="1"/>
      <c r="C24" s="1"/>
      <c r="D24" s="1"/>
      <c r="E24" s="1"/>
      <c r="F24" s="1"/>
      <c r="G24" s="1"/>
      <c r="H24" s="11"/>
      <c r="I24" s="11"/>
      <c r="J24" s="11"/>
      <c r="K24" s="11"/>
      <c r="L24" s="11"/>
      <c r="M24" s="11"/>
      <c r="N24" s="11"/>
      <c r="O24" s="11"/>
      <c r="P24" s="1"/>
      <c r="Q24" s="1"/>
      <c r="R24" s="1"/>
      <c r="S24" s="1"/>
      <c r="T24" s="1"/>
      <c r="U24" s="1"/>
      <c r="V24" s="1"/>
      <c r="W24" s="1"/>
      <c r="X24" s="1"/>
      <c r="Y24" s="1"/>
      <c r="Z24" s="1"/>
    </row>
    <row r="25" spans="1:26">
      <c r="A25" s="1"/>
      <c r="B25" s="1"/>
      <c r="C25" s="1"/>
      <c r="D25" s="1"/>
      <c r="E25" s="1"/>
      <c r="F25" s="1"/>
      <c r="G25" s="1"/>
      <c r="H25" s="11"/>
      <c r="I25" s="11"/>
      <c r="J25" s="11"/>
      <c r="K25" s="11"/>
      <c r="L25" s="11"/>
      <c r="M25" s="11"/>
      <c r="N25" s="11"/>
      <c r="O25" s="11"/>
      <c r="P25" s="1"/>
      <c r="Q25" s="1"/>
      <c r="R25" s="1"/>
      <c r="S25" s="1"/>
      <c r="T25" s="1"/>
      <c r="U25" s="1"/>
      <c r="V25" s="1"/>
      <c r="W25" s="1"/>
      <c r="X25" s="1"/>
      <c r="Y25" s="1"/>
      <c r="Z25" s="1"/>
    </row>
    <row r="26" spans="1:26">
      <c r="A26" s="1"/>
      <c r="B26" s="1"/>
      <c r="C26" s="1"/>
      <c r="D26" s="1"/>
      <c r="E26" s="1"/>
      <c r="F26" s="1"/>
      <c r="G26" s="1"/>
      <c r="H26" s="11"/>
      <c r="I26" s="11"/>
      <c r="J26" s="11"/>
      <c r="K26" s="11"/>
      <c r="L26" s="11"/>
      <c r="M26" s="11"/>
      <c r="N26" s="11"/>
      <c r="O26" s="11"/>
      <c r="P26" s="1"/>
      <c r="Q26" s="1"/>
      <c r="R26" s="1"/>
      <c r="S26" s="1"/>
      <c r="T26" s="1"/>
      <c r="U26" s="1"/>
      <c r="V26" s="1"/>
      <c r="W26" s="1"/>
      <c r="X26" s="1"/>
      <c r="Y26" s="1"/>
      <c r="Z26" s="1"/>
    </row>
    <row r="27" spans="1:26">
      <c r="A27" s="1"/>
      <c r="B27" s="1"/>
      <c r="C27" s="1"/>
      <c r="D27" s="1"/>
      <c r="E27" s="1"/>
      <c r="F27" s="1"/>
      <c r="G27" s="1"/>
      <c r="H27" s="11"/>
      <c r="I27" s="11"/>
      <c r="J27" s="11"/>
      <c r="K27" s="11"/>
      <c r="L27" s="11"/>
      <c r="M27" s="11"/>
      <c r="N27" s="11"/>
      <c r="O27" s="11"/>
      <c r="P27" s="1"/>
      <c r="Q27" s="1"/>
      <c r="R27" s="1"/>
      <c r="S27" s="1"/>
      <c r="T27" s="1"/>
      <c r="U27" s="1"/>
      <c r="V27" s="1"/>
      <c r="W27" s="1"/>
      <c r="X27" s="1"/>
      <c r="Y27" s="1"/>
      <c r="Z27" s="1"/>
    </row>
    <row r="28" spans="1:26">
      <c r="A28" s="1"/>
      <c r="B28" s="1"/>
      <c r="C28" s="1"/>
      <c r="D28" s="1"/>
      <c r="E28" s="1"/>
      <c r="F28" s="1"/>
      <c r="G28" s="1"/>
      <c r="H28" s="11"/>
      <c r="I28" s="11"/>
      <c r="J28" s="11"/>
      <c r="K28" s="11"/>
      <c r="L28" s="11"/>
      <c r="M28" s="11"/>
      <c r="N28" s="11"/>
      <c r="O28" s="11"/>
      <c r="P28" s="1"/>
      <c r="Q28" s="1"/>
      <c r="R28" s="1"/>
      <c r="S28" s="1"/>
      <c r="T28" s="1"/>
      <c r="U28" s="1"/>
      <c r="V28" s="1"/>
      <c r="W28" s="1"/>
      <c r="X28" s="1"/>
      <c r="Y28" s="1"/>
      <c r="Z28" s="1"/>
    </row>
    <row r="29" spans="1:26">
      <c r="A29" s="1"/>
      <c r="B29" s="1"/>
      <c r="C29" s="1"/>
      <c r="D29" s="1"/>
      <c r="E29" s="1"/>
      <c r="F29" s="1"/>
      <c r="G29" s="1"/>
      <c r="H29" s="11"/>
      <c r="I29" s="11"/>
      <c r="J29" s="11"/>
      <c r="K29" s="11"/>
      <c r="L29" s="11"/>
      <c r="M29" s="11"/>
      <c r="N29" s="11"/>
      <c r="O29" s="11"/>
      <c r="P29" s="1"/>
      <c r="Q29" s="1"/>
      <c r="R29" s="1"/>
      <c r="S29" s="1"/>
      <c r="T29" s="1"/>
      <c r="U29" s="1"/>
      <c r="V29" s="1"/>
      <c r="W29" s="1"/>
      <c r="X29" s="1"/>
      <c r="Y29" s="1"/>
      <c r="Z29" s="1"/>
    </row>
    <row r="30" spans="1:26">
      <c r="A30" s="1"/>
      <c r="B30" s="1"/>
      <c r="C30" s="1"/>
      <c r="D30" s="1"/>
      <c r="E30" s="1"/>
      <c r="F30" s="1"/>
      <c r="G30" s="1"/>
      <c r="H30" s="11"/>
      <c r="I30" s="11"/>
      <c r="J30" s="11"/>
      <c r="K30" s="11"/>
      <c r="L30" s="11"/>
      <c r="M30" s="11"/>
      <c r="N30" s="11"/>
      <c r="O30" s="11"/>
      <c r="P30" s="1"/>
      <c r="Q30" s="1"/>
      <c r="R30" s="1"/>
      <c r="S30" s="1"/>
      <c r="T30" s="1"/>
      <c r="U30" s="1"/>
      <c r="V30" s="1"/>
      <c r="W30" s="1"/>
      <c r="X30" s="1"/>
      <c r="Y30" s="1"/>
      <c r="Z30" s="1"/>
    </row>
    <row r="31" spans="1:26">
      <c r="A31" s="1"/>
      <c r="B31" s="1"/>
      <c r="C31" s="1"/>
      <c r="D31" s="1"/>
      <c r="E31" s="1"/>
      <c r="F31" s="1"/>
      <c r="G31" s="1"/>
      <c r="H31" s="11"/>
      <c r="I31" s="11"/>
      <c r="J31" s="11"/>
      <c r="K31" s="11"/>
      <c r="L31" s="11"/>
      <c r="M31" s="11"/>
      <c r="N31" s="11"/>
      <c r="O31" s="11"/>
      <c r="P31" s="1"/>
      <c r="Q31" s="1"/>
      <c r="R31" s="1"/>
      <c r="S31" s="1"/>
      <c r="T31" s="1"/>
      <c r="U31" s="1"/>
      <c r="V31" s="1"/>
      <c r="W31" s="1"/>
      <c r="X31" s="1"/>
      <c r="Y31" s="1"/>
      <c r="Z31" s="1"/>
    </row>
    <row r="32" spans="1:26">
      <c r="A32" s="1"/>
      <c r="B32" s="1"/>
      <c r="C32" s="1"/>
      <c r="D32" s="1"/>
      <c r="E32" s="1"/>
      <c r="F32" s="1"/>
      <c r="G32" s="1"/>
      <c r="H32" s="11"/>
      <c r="I32" s="11"/>
      <c r="J32" s="11"/>
      <c r="K32" s="11"/>
      <c r="L32" s="11"/>
      <c r="M32" s="11"/>
      <c r="N32" s="11"/>
      <c r="O32" s="11"/>
      <c r="P32" s="1"/>
      <c r="Q32" s="1"/>
      <c r="R32" s="1"/>
      <c r="S32" s="1"/>
      <c r="T32" s="1"/>
      <c r="U32" s="1"/>
      <c r="V32" s="1"/>
      <c r="W32" s="1"/>
      <c r="X32" s="1"/>
      <c r="Y32" s="1"/>
      <c r="Z32" s="1"/>
    </row>
    <row r="33" spans="1:26">
      <c r="A33" s="1"/>
      <c r="B33" s="1"/>
      <c r="C33" s="1"/>
      <c r="D33" s="1"/>
      <c r="E33" s="1"/>
      <c r="F33" s="1"/>
      <c r="G33" s="1"/>
      <c r="H33" s="11"/>
      <c r="I33" s="11"/>
      <c r="J33" s="11"/>
      <c r="K33" s="11"/>
      <c r="L33" s="11"/>
      <c r="M33" s="11"/>
      <c r="N33" s="11"/>
      <c r="O33" s="11"/>
      <c r="P33" s="1"/>
      <c r="Q33" s="1"/>
      <c r="R33" s="1"/>
      <c r="S33" s="1"/>
      <c r="T33" s="1"/>
      <c r="U33" s="1"/>
      <c r="V33" s="1"/>
      <c r="W33" s="1"/>
      <c r="X33" s="1"/>
      <c r="Y33" s="1"/>
      <c r="Z33" s="1"/>
    </row>
    <row r="34" spans="1:26">
      <c r="A34" s="11"/>
      <c r="B34" s="11"/>
      <c r="C34" s="11"/>
      <c r="D34" s="11"/>
      <c r="E34" s="11"/>
      <c r="F34" s="11"/>
      <c r="G34" s="11"/>
      <c r="H34" s="11"/>
      <c r="I34" s="11"/>
      <c r="J34" s="11"/>
      <c r="K34" s="11"/>
      <c r="L34" s="11"/>
      <c r="M34" s="11"/>
      <c r="N34" s="11"/>
      <c r="O34" s="11"/>
      <c r="P34" s="1"/>
      <c r="Q34" s="1"/>
      <c r="R34" s="1"/>
      <c r="S34" s="1"/>
      <c r="T34" s="1"/>
      <c r="U34" s="1"/>
      <c r="V34" s="1"/>
      <c r="W34" s="1"/>
      <c r="X34" s="1"/>
      <c r="Y34" s="1"/>
      <c r="Z34" s="1"/>
    </row>
    <row r="35" spans="1:26">
      <c r="A35" s="11"/>
      <c r="B35" s="11"/>
      <c r="C35" s="11"/>
      <c r="D35" s="11"/>
      <c r="E35" s="11"/>
      <c r="F35" s="11"/>
      <c r="G35" s="11"/>
      <c r="H35" s="11"/>
      <c r="I35" s="11"/>
      <c r="J35" s="11"/>
      <c r="K35" s="11"/>
      <c r="L35" s="11"/>
      <c r="M35" s="11"/>
      <c r="N35" s="11"/>
      <c r="O35" s="11"/>
      <c r="P35" s="1"/>
      <c r="Q35" s="1"/>
      <c r="R35" s="1"/>
      <c r="S35" s="1"/>
      <c r="T35" s="1"/>
      <c r="U35" s="1"/>
      <c r="V35" s="1"/>
      <c r="W35" s="1"/>
      <c r="X35" s="1"/>
      <c r="Y35" s="1"/>
      <c r="Z35" s="1"/>
    </row>
    <row r="36" spans="1:26">
      <c r="A36" s="11"/>
      <c r="B36" s="11"/>
      <c r="C36" s="11"/>
      <c r="D36" s="11"/>
      <c r="E36" s="11"/>
      <c r="F36" s="11"/>
      <c r="G36" s="11"/>
      <c r="H36" s="11"/>
      <c r="I36" s="11"/>
      <c r="J36" s="11"/>
      <c r="K36" s="11"/>
      <c r="L36" s="11"/>
      <c r="M36" s="11"/>
      <c r="N36" s="11"/>
      <c r="O36" s="11"/>
      <c r="P36" s="1"/>
      <c r="Q36" s="1"/>
      <c r="R36" s="1"/>
      <c r="S36" s="1"/>
      <c r="T36" s="1"/>
      <c r="U36" s="1"/>
      <c r="V36" s="1"/>
      <c r="W36" s="1"/>
      <c r="X36" s="1"/>
      <c r="Y36" s="1"/>
      <c r="Z36" s="1"/>
    </row>
    <row r="37" spans="1:26">
      <c r="A37" s="11"/>
      <c r="B37" s="11"/>
      <c r="C37" s="11"/>
      <c r="D37" s="11"/>
      <c r="E37" s="11"/>
      <c r="F37" s="11"/>
      <c r="G37" s="11"/>
      <c r="H37" s="11"/>
      <c r="I37" s="11"/>
      <c r="J37" s="11"/>
      <c r="K37" s="11"/>
      <c r="L37" s="11"/>
      <c r="M37" s="11"/>
      <c r="N37" s="11"/>
      <c r="O37" s="11"/>
      <c r="P37" s="1"/>
      <c r="Q37" s="1"/>
      <c r="R37" s="1"/>
      <c r="S37" s="1"/>
      <c r="T37" s="1"/>
      <c r="U37" s="1"/>
      <c r="V37" s="1"/>
      <c r="W37" s="1"/>
      <c r="X37" s="1"/>
      <c r="Y37" s="1"/>
      <c r="Z37" s="1"/>
    </row>
    <row r="38" spans="1:26">
      <c r="A38" s="11"/>
      <c r="B38" s="11"/>
      <c r="C38" s="11"/>
      <c r="D38" s="11"/>
      <c r="E38" s="11"/>
      <c r="F38" s="11"/>
      <c r="G38" s="11"/>
      <c r="H38" s="11"/>
      <c r="I38" s="11"/>
      <c r="J38" s="11"/>
      <c r="K38" s="11"/>
      <c r="L38" s="11"/>
      <c r="M38" s="11"/>
      <c r="N38" s="11"/>
      <c r="O38" s="11"/>
      <c r="P38" s="1"/>
      <c r="Q38" s="1"/>
      <c r="R38" s="1"/>
      <c r="S38" s="1"/>
      <c r="T38" s="1"/>
      <c r="U38" s="1"/>
      <c r="V38" s="1"/>
      <c r="W38" s="1"/>
      <c r="X38" s="1"/>
      <c r="Y38" s="1"/>
      <c r="Z38" s="1"/>
    </row>
    <row r="39" spans="1:26">
      <c r="A39" s="11"/>
      <c r="B39" s="11"/>
      <c r="C39" s="11"/>
      <c r="D39" s="11"/>
      <c r="E39" s="11"/>
      <c r="F39" s="11"/>
      <c r="G39" s="11"/>
      <c r="H39" s="11"/>
      <c r="I39" s="11"/>
      <c r="J39" s="11"/>
      <c r="K39" s="11"/>
      <c r="L39" s="11"/>
      <c r="M39" s="11"/>
      <c r="N39" s="11"/>
      <c r="O39" s="1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sheetData>
  <hyperlinks>
    <hyperlink ref="M1" location="innehåll!A1" display="Tillbaka till innehållsförteckning"/>
  </hyperlinks>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7"/>
  <sheetViews>
    <sheetView workbookViewId="0">
      <selection activeCell="K20" sqref="K20"/>
    </sheetView>
  </sheetViews>
  <sheetFormatPr defaultRowHeight="15"/>
  <cols>
    <col min="2" max="2" width="18.5703125" customWidth="1"/>
    <col min="13" max="13" width="17.140625" customWidth="1"/>
  </cols>
  <sheetData>
    <row r="1" spans="1:28">
      <c r="A1" s="1"/>
      <c r="B1" s="1"/>
      <c r="C1" s="1"/>
      <c r="D1" s="1"/>
      <c r="E1" s="1"/>
      <c r="F1" s="1"/>
      <c r="G1" s="1"/>
      <c r="H1" s="1"/>
      <c r="I1" s="1"/>
      <c r="J1" s="1"/>
      <c r="K1" s="1"/>
      <c r="L1" s="1"/>
      <c r="M1" s="1"/>
      <c r="N1" s="1"/>
      <c r="O1" s="1"/>
      <c r="P1" s="70" t="s">
        <v>173</v>
      </c>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c r="A3" s="1"/>
      <c r="B3" s="367" t="s">
        <v>1534</v>
      </c>
      <c r="C3" s="364"/>
      <c r="D3" s="364"/>
      <c r="E3" s="535"/>
      <c r="F3" s="535"/>
      <c r="G3" s="535"/>
      <c r="H3" s="535"/>
      <c r="I3" s="535"/>
      <c r="J3" s="535"/>
      <c r="K3" s="535"/>
      <c r="L3" s="535"/>
      <c r="M3" s="535"/>
      <c r="N3" s="535"/>
      <c r="O3" s="535"/>
      <c r="P3" s="535"/>
      <c r="Q3" s="535"/>
      <c r="R3" s="536"/>
      <c r="S3" s="1"/>
      <c r="T3" s="1"/>
      <c r="U3" s="1"/>
      <c r="V3" s="1"/>
      <c r="W3" s="1"/>
      <c r="X3" s="1"/>
      <c r="Y3" s="1"/>
      <c r="Z3" s="1"/>
      <c r="AA3" s="1"/>
      <c r="AB3" s="1"/>
    </row>
    <row r="4" spans="1:28">
      <c r="A4" s="1"/>
      <c r="B4" s="368" t="s">
        <v>1315</v>
      </c>
      <c r="C4" s="369"/>
      <c r="D4" s="369"/>
      <c r="E4" s="372"/>
      <c r="F4" s="372"/>
      <c r="G4" s="372"/>
      <c r="H4" s="372"/>
      <c r="I4" s="372"/>
      <c r="J4" s="372"/>
      <c r="K4" s="372"/>
      <c r="L4" s="372"/>
      <c r="M4" s="372"/>
      <c r="N4" s="372"/>
      <c r="O4" s="372"/>
      <c r="P4" s="372"/>
      <c r="Q4" s="372"/>
      <c r="R4" s="518"/>
      <c r="S4" s="1"/>
      <c r="T4" s="1"/>
      <c r="U4" s="1"/>
      <c r="V4" s="1"/>
      <c r="W4" s="1"/>
      <c r="X4" s="1"/>
      <c r="Y4" s="1"/>
      <c r="Z4" s="1"/>
      <c r="AA4" s="1"/>
      <c r="AB4" s="1"/>
    </row>
    <row r="5" spans="1:28">
      <c r="A5" s="1"/>
      <c r="B5" s="54"/>
      <c r="C5" s="10"/>
      <c r="D5" s="10"/>
      <c r="E5" s="1"/>
      <c r="F5" s="1"/>
      <c r="G5" s="1"/>
      <c r="H5" s="1"/>
      <c r="I5" s="1"/>
      <c r="J5" s="1"/>
      <c r="K5" s="1"/>
      <c r="L5" s="1"/>
      <c r="M5" s="1"/>
      <c r="N5" s="1"/>
      <c r="O5" s="1"/>
      <c r="P5" s="1"/>
      <c r="Q5" s="1"/>
      <c r="R5" s="1"/>
      <c r="S5" s="1"/>
      <c r="T5" s="1"/>
      <c r="U5" s="1"/>
      <c r="V5" s="1"/>
      <c r="W5" s="1"/>
      <c r="X5" s="1"/>
      <c r="Y5" s="1"/>
      <c r="Z5" s="1"/>
      <c r="AA5" s="1"/>
      <c r="AB5" s="1"/>
    </row>
    <row r="6" spans="1:28" ht="26.25">
      <c r="A6" s="1"/>
      <c r="B6" s="176"/>
      <c r="C6" s="143" t="s">
        <v>64</v>
      </c>
      <c r="D6" s="1"/>
      <c r="E6" s="742" t="s">
        <v>1207</v>
      </c>
      <c r="F6" s="740"/>
      <c r="G6" s="740"/>
      <c r="H6" s="740"/>
      <c r="I6" s="1"/>
      <c r="J6" s="1"/>
      <c r="K6" s="1"/>
      <c r="L6" s="1"/>
      <c r="M6" s="1"/>
      <c r="N6" s="1"/>
      <c r="O6" s="1"/>
      <c r="P6" s="1"/>
      <c r="Q6" s="1"/>
      <c r="R6" s="1"/>
      <c r="S6" s="1"/>
      <c r="T6" s="1"/>
      <c r="U6" s="1"/>
      <c r="V6" s="1"/>
      <c r="W6" s="1"/>
      <c r="X6" s="1"/>
      <c r="Y6" s="1"/>
      <c r="Z6" s="1"/>
      <c r="AA6" s="1"/>
      <c r="AB6" s="1"/>
    </row>
    <row r="7" spans="1:28" ht="26.25">
      <c r="A7" s="1"/>
      <c r="B7" s="203" t="s">
        <v>194</v>
      </c>
      <c r="C7" s="204">
        <v>5</v>
      </c>
      <c r="D7" s="1"/>
      <c r="E7" s="740" t="s">
        <v>1311</v>
      </c>
      <c r="F7" s="740"/>
      <c r="G7" s="740"/>
      <c r="H7" s="740"/>
      <c r="I7" s="1"/>
      <c r="J7" s="1"/>
      <c r="K7" s="1"/>
      <c r="L7" s="1"/>
      <c r="M7" s="1"/>
      <c r="N7" s="1"/>
      <c r="O7" s="1"/>
      <c r="P7" s="1"/>
      <c r="Q7" s="1"/>
      <c r="R7" s="1"/>
      <c r="S7" s="1"/>
      <c r="T7" s="1"/>
      <c r="U7" s="1"/>
      <c r="V7" s="1"/>
      <c r="W7" s="1"/>
      <c r="X7" s="1"/>
      <c r="Y7" s="1"/>
      <c r="Z7" s="1"/>
      <c r="AA7" s="1"/>
      <c r="AB7" s="1"/>
    </row>
    <row r="8" spans="1:28" ht="26.25">
      <c r="A8" s="1"/>
      <c r="B8" s="143" t="s">
        <v>195</v>
      </c>
      <c r="C8" s="205">
        <v>4</v>
      </c>
      <c r="D8" s="1"/>
      <c r="E8" s="1"/>
      <c r="F8" s="1"/>
      <c r="G8" s="1"/>
      <c r="H8" s="1"/>
      <c r="I8" s="1"/>
      <c r="J8" s="1"/>
      <c r="K8" s="1"/>
      <c r="L8" s="1"/>
      <c r="M8" s="1"/>
      <c r="N8" s="1"/>
      <c r="O8" s="1"/>
      <c r="P8" s="1"/>
      <c r="Q8" s="1"/>
      <c r="R8" s="1"/>
      <c r="S8" s="1"/>
      <c r="T8" s="1"/>
      <c r="U8" s="1"/>
      <c r="V8" s="1"/>
      <c r="W8" s="1"/>
      <c r="X8" s="1"/>
      <c r="Y8" s="1"/>
      <c r="Z8" s="1"/>
      <c r="AA8" s="1"/>
      <c r="AB8" s="1"/>
    </row>
    <row r="9" spans="1:28" ht="26.25">
      <c r="A9" s="1"/>
      <c r="B9" s="203" t="s">
        <v>189</v>
      </c>
      <c r="C9" s="204">
        <v>5</v>
      </c>
      <c r="D9" s="1"/>
      <c r="E9" s="1"/>
      <c r="F9" s="1"/>
      <c r="G9" s="1"/>
      <c r="H9" s="1"/>
      <c r="I9" s="1"/>
      <c r="J9" s="1"/>
      <c r="K9" s="1"/>
      <c r="L9" s="1"/>
      <c r="M9" s="1"/>
      <c r="N9" s="1"/>
      <c r="O9" s="1"/>
      <c r="P9" s="1"/>
      <c r="Q9" s="1"/>
      <c r="R9" s="1"/>
      <c r="S9" s="1"/>
      <c r="T9" s="1"/>
      <c r="U9" s="1"/>
      <c r="V9" s="1"/>
      <c r="W9" s="1"/>
      <c r="X9" s="1"/>
      <c r="Y9" s="1"/>
      <c r="Z9" s="1"/>
      <c r="AA9" s="1"/>
      <c r="AB9" s="1"/>
    </row>
    <row r="10" spans="1:28" ht="26.25">
      <c r="A10" s="1"/>
      <c r="B10" s="143" t="s">
        <v>190</v>
      </c>
      <c r="C10" s="205">
        <v>5</v>
      </c>
      <c r="E10" s="1" t="s">
        <v>1159</v>
      </c>
      <c r="F10" s="1"/>
      <c r="G10" s="1"/>
      <c r="H10" s="1"/>
      <c r="I10" s="1"/>
      <c r="J10" s="1"/>
      <c r="K10" s="1"/>
      <c r="L10" s="1"/>
      <c r="M10" s="1"/>
      <c r="N10" s="1"/>
      <c r="O10" s="1"/>
      <c r="P10" s="1"/>
      <c r="Q10" s="1"/>
      <c r="R10" s="1"/>
      <c r="S10" s="1"/>
      <c r="T10" s="1"/>
      <c r="U10" s="1"/>
      <c r="V10" s="1"/>
      <c r="W10" s="1"/>
      <c r="X10" s="1"/>
      <c r="Y10" s="1"/>
      <c r="Z10" s="1"/>
      <c r="AA10" s="1"/>
      <c r="AB10" s="1"/>
    </row>
    <row r="11" spans="1:28" ht="26.25">
      <c r="A11" s="1"/>
      <c r="B11" s="203" t="s">
        <v>256</v>
      </c>
      <c r="C11" s="204">
        <v>5</v>
      </c>
      <c r="D11" s="75"/>
      <c r="E11" s="1" t="s">
        <v>1166</v>
      </c>
      <c r="F11" s="1"/>
      <c r="G11" s="1"/>
      <c r="H11" s="1"/>
      <c r="I11" s="1"/>
      <c r="J11" s="1"/>
      <c r="K11" s="1"/>
      <c r="L11" s="1"/>
      <c r="M11" s="1"/>
      <c r="N11" s="1"/>
      <c r="O11" s="1"/>
      <c r="P11" s="1"/>
      <c r="Q11" s="1"/>
      <c r="R11" s="1"/>
      <c r="S11" s="1"/>
      <c r="T11" s="1"/>
      <c r="U11" s="1"/>
      <c r="V11" s="1"/>
      <c r="W11" s="1"/>
      <c r="X11" s="1"/>
      <c r="Y11" s="1"/>
      <c r="Z11" s="1"/>
      <c r="AA11" s="1"/>
      <c r="AB11" s="1"/>
    </row>
    <row r="12" spans="1:28" ht="26.25">
      <c r="A12" s="1"/>
      <c r="B12" s="143" t="s">
        <v>449</v>
      </c>
      <c r="C12" s="205">
        <v>5</v>
      </c>
      <c r="D12" s="1"/>
      <c r="E12" s="1"/>
      <c r="F12" s="1"/>
      <c r="G12" s="1"/>
      <c r="H12" s="1"/>
      <c r="I12" s="1"/>
      <c r="J12" s="1"/>
      <c r="K12" s="1"/>
      <c r="L12" s="1"/>
      <c r="M12" s="1"/>
      <c r="N12" s="1"/>
      <c r="O12" s="1"/>
      <c r="P12" s="1"/>
      <c r="Q12" s="1"/>
      <c r="R12" s="1"/>
      <c r="S12" s="1"/>
      <c r="T12" s="1"/>
      <c r="U12" s="1"/>
      <c r="V12" s="1"/>
      <c r="W12" s="1"/>
      <c r="X12" s="1"/>
      <c r="Y12" s="1"/>
      <c r="Z12" s="1"/>
      <c r="AA12" s="1"/>
      <c r="AB12" s="1"/>
    </row>
    <row r="13" spans="1:28" ht="26.25">
      <c r="A13" s="1"/>
      <c r="B13" s="203" t="s">
        <v>457</v>
      </c>
      <c r="C13" s="204">
        <v>6</v>
      </c>
      <c r="D13" s="1" t="s">
        <v>458</v>
      </c>
      <c r="E13" s="1"/>
      <c r="F13" s="1"/>
      <c r="G13" s="1"/>
      <c r="H13" s="1"/>
      <c r="I13" s="1"/>
      <c r="J13" s="1"/>
      <c r="K13" s="1"/>
      <c r="L13" s="1"/>
      <c r="M13" s="1"/>
      <c r="N13" s="1"/>
      <c r="O13" s="1"/>
      <c r="P13" s="1"/>
      <c r="Q13" s="1"/>
      <c r="R13" s="1"/>
      <c r="S13" s="1"/>
      <c r="T13" s="1"/>
      <c r="U13" s="1"/>
      <c r="V13" s="1"/>
      <c r="W13" s="1"/>
      <c r="X13" s="1"/>
      <c r="Y13" s="1"/>
      <c r="Z13" s="1"/>
      <c r="AA13" s="1"/>
      <c r="AB13" s="1"/>
    </row>
    <row r="14" spans="1:28" s="494" customFormat="1">
      <c r="A14" s="1"/>
      <c r="B14" s="124"/>
      <c r="C14" s="495"/>
      <c r="D14" s="1"/>
      <c r="E14" s="1"/>
      <c r="F14" s="1"/>
      <c r="G14" s="1"/>
      <c r="H14" s="1"/>
      <c r="I14" s="1"/>
      <c r="J14" s="1"/>
      <c r="K14" s="1"/>
      <c r="L14" s="1"/>
      <c r="M14" s="1"/>
      <c r="N14" s="1"/>
      <c r="O14" s="1"/>
      <c r="P14" s="1"/>
      <c r="Q14" s="1"/>
      <c r="R14" s="1"/>
      <c r="S14" s="1"/>
      <c r="T14" s="1"/>
      <c r="U14" s="1"/>
      <c r="V14" s="1"/>
      <c r="W14" s="1"/>
      <c r="X14" s="1"/>
      <c r="Y14" s="1"/>
      <c r="Z14" s="1"/>
      <c r="AA14" s="1"/>
      <c r="AB14" s="1"/>
    </row>
    <row r="15" spans="1:28" s="494" customFormat="1">
      <c r="A15" s="1"/>
      <c r="B15" s="793" t="s">
        <v>1446</v>
      </c>
      <c r="C15" s="495"/>
      <c r="D15" s="1"/>
      <c r="E15" s="1"/>
      <c r="F15" s="1"/>
      <c r="G15" s="1"/>
      <c r="H15" s="1"/>
      <c r="I15" s="1"/>
      <c r="J15" s="1"/>
      <c r="K15" s="1"/>
      <c r="L15" s="1"/>
      <c r="M15" s="1"/>
      <c r="N15" s="1"/>
      <c r="O15" s="1"/>
      <c r="P15" s="1"/>
      <c r="Q15" s="1"/>
      <c r="R15" s="1"/>
      <c r="S15" s="1"/>
      <c r="T15" s="1"/>
      <c r="U15" s="1"/>
      <c r="V15" s="1"/>
      <c r="W15" s="1"/>
      <c r="X15" s="1"/>
      <c r="Y15" s="1"/>
      <c r="Z15" s="1"/>
      <c r="AA15" s="1"/>
      <c r="AB15" s="1"/>
    </row>
    <row r="16" spans="1:2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c r="A17" s="1"/>
      <c r="B17" s="367" t="s">
        <v>1535</v>
      </c>
      <c r="C17" s="364"/>
      <c r="D17" s="364"/>
      <c r="E17" s="535"/>
      <c r="F17" s="535"/>
      <c r="G17" s="535"/>
      <c r="H17" s="535"/>
      <c r="I17" s="535"/>
      <c r="J17" s="535"/>
      <c r="K17" s="535"/>
      <c r="L17" s="535"/>
      <c r="M17" s="535"/>
      <c r="N17" s="535"/>
      <c r="O17" s="535"/>
      <c r="P17" s="535"/>
      <c r="Q17" s="535"/>
      <c r="R17" s="536"/>
      <c r="S17" s="1"/>
      <c r="T17" s="1"/>
      <c r="U17" s="1"/>
      <c r="V17" s="1"/>
      <c r="W17" s="1"/>
      <c r="X17" s="1"/>
      <c r="Y17" s="1"/>
      <c r="Z17" s="1"/>
      <c r="AA17" s="1"/>
      <c r="AB17" s="1"/>
    </row>
    <row r="18" spans="1:28">
      <c r="A18" s="1"/>
      <c r="B18" s="368" t="s">
        <v>1377</v>
      </c>
      <c r="C18" s="369"/>
      <c r="D18" s="369"/>
      <c r="E18" s="372"/>
      <c r="F18" s="372"/>
      <c r="G18" s="372"/>
      <c r="H18" s="372"/>
      <c r="I18" s="372"/>
      <c r="J18" s="372"/>
      <c r="K18" s="372"/>
      <c r="L18" s="372"/>
      <c r="M18" s="372"/>
      <c r="N18" s="372"/>
      <c r="O18" s="372"/>
      <c r="P18" s="372"/>
      <c r="Q18" s="372"/>
      <c r="R18" s="518"/>
      <c r="S18" s="1"/>
      <c r="T18" s="1"/>
      <c r="U18" s="1"/>
      <c r="V18" s="1"/>
      <c r="W18" s="1"/>
      <c r="X18" s="1"/>
      <c r="Y18" s="1"/>
      <c r="Z18" s="1"/>
      <c r="AA18" s="1"/>
      <c r="AB18" s="1"/>
    </row>
    <row r="19" spans="1:28">
      <c r="A19" s="1"/>
      <c r="B19" s="54"/>
      <c r="C19" s="226"/>
      <c r="D19" s="226"/>
      <c r="E19" s="75"/>
      <c r="F19" s="1"/>
      <c r="G19" s="1"/>
      <c r="H19" s="1"/>
      <c r="I19" s="1"/>
      <c r="J19" s="1"/>
      <c r="K19" s="1"/>
      <c r="L19" s="1"/>
      <c r="M19" s="1"/>
      <c r="N19" s="1"/>
      <c r="O19" s="1"/>
      <c r="P19" s="1"/>
      <c r="Q19" s="1"/>
      <c r="R19" s="1"/>
      <c r="S19" s="1"/>
      <c r="T19" s="1"/>
      <c r="U19" s="1"/>
      <c r="V19" s="1"/>
      <c r="W19" s="1"/>
      <c r="X19" s="1"/>
      <c r="Y19" s="1"/>
      <c r="Z19" s="1"/>
      <c r="AA19" s="1"/>
      <c r="AB19" s="1"/>
    </row>
    <row r="20" spans="1:28" ht="26.25">
      <c r="A20" s="1"/>
      <c r="B20" s="220"/>
      <c r="C20" s="143" t="s">
        <v>64</v>
      </c>
      <c r="D20" s="1"/>
      <c r="E20" s="1"/>
      <c r="F20" s="1"/>
      <c r="G20" s="1"/>
      <c r="H20" s="1"/>
      <c r="I20" s="1"/>
      <c r="J20" s="1"/>
      <c r="K20" s="1"/>
      <c r="L20" s="1"/>
      <c r="M20" s="1"/>
      <c r="N20" s="1"/>
      <c r="O20" s="1"/>
      <c r="P20" s="1"/>
      <c r="Q20" s="1"/>
      <c r="R20" s="1"/>
      <c r="S20" s="1"/>
      <c r="T20" s="1"/>
      <c r="U20" s="1"/>
      <c r="V20" s="1"/>
      <c r="W20" s="1"/>
      <c r="X20" s="1"/>
      <c r="Y20" s="1"/>
      <c r="Z20" s="1"/>
      <c r="AA20" s="1"/>
      <c r="AB20" s="1"/>
    </row>
    <row r="21" spans="1:28" ht="26.25">
      <c r="A21" s="1"/>
      <c r="B21" s="203" t="s">
        <v>196</v>
      </c>
      <c r="C21" s="204">
        <v>20</v>
      </c>
      <c r="D21" s="1"/>
      <c r="E21" s="742" t="s">
        <v>1207</v>
      </c>
      <c r="F21" s="740"/>
      <c r="G21" s="740"/>
      <c r="H21" s="740"/>
      <c r="I21" s="1"/>
      <c r="J21" s="1"/>
      <c r="K21" s="1"/>
      <c r="L21" s="1"/>
      <c r="M21" s="1"/>
      <c r="N21" s="1"/>
      <c r="O21" s="1"/>
      <c r="P21" s="1"/>
      <c r="Q21" s="1"/>
      <c r="R21" s="1"/>
      <c r="S21" s="1"/>
      <c r="T21" s="1"/>
      <c r="U21" s="1"/>
      <c r="V21" s="1"/>
      <c r="W21" s="1"/>
      <c r="X21" s="1"/>
      <c r="Y21" s="1"/>
      <c r="Z21" s="1"/>
      <c r="AA21" s="1"/>
      <c r="AB21" s="1"/>
    </row>
    <row r="22" spans="1:28" ht="26.25">
      <c r="A22" s="1"/>
      <c r="B22" s="143" t="s">
        <v>197</v>
      </c>
      <c r="C22" s="205">
        <v>19</v>
      </c>
      <c r="D22" s="1"/>
      <c r="E22" s="740" t="s">
        <v>1311</v>
      </c>
      <c r="F22" s="740"/>
      <c r="G22" s="740"/>
      <c r="H22" s="740"/>
      <c r="I22" s="1"/>
      <c r="J22" s="1"/>
      <c r="K22" s="1"/>
      <c r="L22" s="1"/>
      <c r="M22" s="1"/>
      <c r="N22" s="1"/>
      <c r="O22" s="1"/>
      <c r="P22" s="1"/>
      <c r="Q22" s="1"/>
      <c r="R22" s="1"/>
      <c r="S22" s="1"/>
      <c r="T22" s="1"/>
      <c r="U22" s="1"/>
      <c r="V22" s="1"/>
      <c r="W22" s="1"/>
      <c r="X22" s="1"/>
      <c r="Y22" s="1"/>
      <c r="Z22" s="1"/>
      <c r="AA22" s="1"/>
      <c r="AB22" s="1"/>
    </row>
    <row r="23" spans="1:28" ht="26.25">
      <c r="A23" s="1"/>
      <c r="B23" s="203" t="s">
        <v>191</v>
      </c>
      <c r="C23" s="204">
        <v>20</v>
      </c>
      <c r="D23" s="1"/>
      <c r="E23" s="1"/>
      <c r="F23" s="1"/>
      <c r="G23" s="1"/>
      <c r="H23" s="1"/>
      <c r="I23" s="1"/>
      <c r="J23" s="1"/>
      <c r="K23" s="1"/>
      <c r="L23" s="1"/>
      <c r="M23" s="1"/>
      <c r="N23" s="1"/>
      <c r="O23" s="1"/>
      <c r="P23" s="1"/>
      <c r="Q23" s="1"/>
      <c r="R23" s="1"/>
      <c r="S23" s="1"/>
      <c r="T23" s="1"/>
      <c r="U23" s="1"/>
      <c r="V23" s="1"/>
      <c r="W23" s="1"/>
      <c r="X23" s="1"/>
      <c r="Y23" s="1"/>
      <c r="Z23" s="1"/>
      <c r="AA23" s="1"/>
      <c r="AB23" s="1"/>
    </row>
    <row r="24" spans="1:28" ht="26.25">
      <c r="A24" s="1"/>
      <c r="B24" s="143" t="s">
        <v>192</v>
      </c>
      <c r="C24" s="205">
        <v>21</v>
      </c>
      <c r="D24" s="1"/>
      <c r="E24" s="1" t="s">
        <v>1159</v>
      </c>
      <c r="F24" s="1"/>
      <c r="G24" s="1"/>
      <c r="H24" s="1"/>
      <c r="I24" s="1"/>
      <c r="J24" s="1"/>
      <c r="K24" s="1"/>
      <c r="L24" s="1"/>
      <c r="M24" s="1"/>
      <c r="N24" s="1"/>
      <c r="O24" s="1"/>
      <c r="P24" s="1"/>
      <c r="Q24" s="1"/>
      <c r="R24" s="1"/>
      <c r="S24" s="1"/>
      <c r="T24" s="1"/>
      <c r="U24" s="1"/>
      <c r="V24" s="1"/>
      <c r="W24" s="1"/>
      <c r="X24" s="1"/>
      <c r="Y24" s="1"/>
      <c r="Z24" s="1"/>
      <c r="AA24" s="1"/>
      <c r="AB24" s="1"/>
    </row>
    <row r="25" spans="1:28" ht="26.25">
      <c r="A25" s="1"/>
      <c r="B25" s="203" t="s">
        <v>258</v>
      </c>
      <c r="C25" s="204">
        <v>22</v>
      </c>
      <c r="D25" s="1"/>
      <c r="E25" s="1" t="s">
        <v>1166</v>
      </c>
      <c r="F25" s="1"/>
      <c r="G25" s="1"/>
      <c r="H25" s="1"/>
      <c r="I25" s="1"/>
      <c r="J25" s="1"/>
      <c r="K25" s="1"/>
      <c r="L25" s="1"/>
      <c r="M25" s="1"/>
      <c r="N25" s="1"/>
      <c r="O25" s="1"/>
      <c r="P25" s="1"/>
      <c r="Q25" s="1"/>
      <c r="R25" s="1"/>
      <c r="S25" s="1"/>
      <c r="T25" s="1"/>
      <c r="U25" s="1"/>
      <c r="V25" s="1"/>
      <c r="W25" s="1"/>
      <c r="X25" s="1"/>
      <c r="Y25" s="1"/>
      <c r="Z25" s="1"/>
      <c r="AA25" s="1"/>
      <c r="AB25" s="1"/>
    </row>
    <row r="26" spans="1:28" ht="26.25">
      <c r="A26" s="1"/>
      <c r="B26" s="143" t="s">
        <v>459</v>
      </c>
      <c r="C26" s="205">
        <v>22</v>
      </c>
      <c r="D26" s="1"/>
      <c r="F26" s="1"/>
      <c r="G26" s="1"/>
      <c r="H26" s="1"/>
      <c r="I26" s="1"/>
      <c r="J26" s="1"/>
      <c r="K26" s="1"/>
      <c r="L26" s="1"/>
      <c r="M26" s="1"/>
      <c r="N26" s="1"/>
      <c r="O26" s="1"/>
      <c r="P26" s="1"/>
      <c r="Q26" s="1"/>
      <c r="R26" s="1"/>
      <c r="S26" s="1"/>
      <c r="T26" s="1"/>
      <c r="U26" s="1"/>
      <c r="V26" s="1"/>
      <c r="W26" s="1"/>
      <c r="X26" s="1"/>
      <c r="Y26" s="1"/>
      <c r="Z26" s="1"/>
      <c r="AA26" s="1"/>
      <c r="AB26" s="1"/>
    </row>
    <row r="27" spans="1:28" ht="26.25">
      <c r="A27" s="1"/>
      <c r="B27" s="203" t="s">
        <v>460</v>
      </c>
      <c r="C27" s="204">
        <v>20</v>
      </c>
      <c r="D27" s="1"/>
      <c r="E27" s="1"/>
      <c r="F27" s="1"/>
      <c r="G27" s="1"/>
      <c r="H27" s="1"/>
      <c r="I27" s="1"/>
      <c r="J27" s="1"/>
      <c r="K27" s="1"/>
      <c r="L27" s="1"/>
      <c r="M27" s="1"/>
      <c r="N27" s="1"/>
      <c r="O27" s="1"/>
      <c r="P27" s="1"/>
      <c r="Q27" s="1"/>
      <c r="R27" s="1"/>
      <c r="S27" s="1"/>
      <c r="T27" s="1"/>
      <c r="U27" s="1"/>
      <c r="V27" s="1"/>
      <c r="W27" s="1"/>
      <c r="X27" s="1"/>
      <c r="Y27" s="1"/>
      <c r="Z27" s="1"/>
      <c r="AA27" s="1"/>
      <c r="AB27" s="1"/>
    </row>
    <row r="28" spans="1:28">
      <c r="A28" s="1"/>
      <c r="B28" s="12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c r="A29" s="1"/>
      <c r="B29" s="793" t="s">
        <v>1447</v>
      </c>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sheetData>
  <hyperlinks>
    <hyperlink ref="P1" location="innehåll!A1" display="Tillbaka till innehållsförteckning"/>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D45"/>
  <sheetViews>
    <sheetView workbookViewId="0">
      <selection activeCell="H7" sqref="H7:J7"/>
    </sheetView>
  </sheetViews>
  <sheetFormatPr defaultColWidth="9.140625" defaultRowHeight="15"/>
  <cols>
    <col min="1" max="1" width="4.140625" style="804" customWidth="1"/>
    <col min="2" max="2" width="16.42578125" style="804" customWidth="1"/>
    <col min="3" max="3" width="17" style="804" customWidth="1"/>
    <col min="4" max="4" width="16.5703125" style="804" customWidth="1"/>
    <col min="5" max="5" width="16.85546875" style="804" customWidth="1"/>
    <col min="6" max="6" width="11.140625" style="804" customWidth="1"/>
    <col min="7" max="7" width="14.7109375" style="804" customWidth="1"/>
    <col min="8" max="8" width="16" style="804" customWidth="1"/>
    <col min="9" max="9" width="16.85546875" style="804" customWidth="1"/>
    <col min="10" max="10" width="14.85546875" style="804" customWidth="1"/>
    <col min="11" max="11" width="11.140625" style="804" customWidth="1"/>
    <col min="12" max="16384" width="9.140625" style="804"/>
  </cols>
  <sheetData>
    <row r="1" spans="1:16358">
      <c r="A1" s="811"/>
      <c r="B1" s="574"/>
      <c r="C1" s="811"/>
      <c r="D1" s="818"/>
      <c r="E1" s="818"/>
      <c r="F1" s="818"/>
      <c r="G1" s="818"/>
      <c r="H1" s="818"/>
      <c r="I1" s="818"/>
      <c r="J1" s="818"/>
      <c r="K1" s="818"/>
      <c r="L1" s="818"/>
      <c r="M1" s="818"/>
      <c r="N1" s="818"/>
      <c r="O1" s="818"/>
      <c r="P1" s="818"/>
      <c r="Q1" s="818"/>
      <c r="R1" s="818"/>
      <c r="S1" s="818"/>
      <c r="T1" s="818"/>
      <c r="U1" s="818"/>
      <c r="V1" s="818"/>
      <c r="W1" s="818"/>
      <c r="X1" s="818"/>
      <c r="Y1" s="818"/>
      <c r="Z1" s="818"/>
      <c r="AA1" s="818"/>
      <c r="AB1" s="818"/>
      <c r="AC1" s="818"/>
      <c r="AD1" s="818"/>
      <c r="AE1" s="818"/>
      <c r="AF1" s="818"/>
      <c r="AG1" s="818"/>
      <c r="AH1" s="818"/>
      <c r="AI1" s="818"/>
      <c r="AJ1" s="818"/>
      <c r="AK1" s="818"/>
      <c r="AL1" s="818"/>
      <c r="AM1" s="811"/>
      <c r="AN1" s="811"/>
      <c r="AO1" s="811"/>
      <c r="AP1" s="811"/>
      <c r="AQ1" s="811"/>
      <c r="AR1" s="811"/>
      <c r="AS1" s="811"/>
      <c r="AT1" s="811"/>
      <c r="AU1" s="811"/>
      <c r="AV1" s="811"/>
      <c r="AW1" s="811"/>
      <c r="AX1" s="811"/>
      <c r="AY1" s="811"/>
      <c r="AZ1" s="811"/>
      <c r="BA1" s="811"/>
      <c r="BB1" s="811"/>
      <c r="BC1" s="811"/>
      <c r="BD1" s="811"/>
      <c r="BE1" s="811"/>
      <c r="BF1" s="811"/>
      <c r="BG1" s="811"/>
      <c r="BH1" s="811"/>
      <c r="BI1" s="811"/>
      <c r="BJ1" s="811"/>
      <c r="BK1" s="811"/>
      <c r="BL1" s="811"/>
      <c r="BM1" s="811"/>
      <c r="BN1" s="811"/>
      <c r="BO1" s="811"/>
      <c r="BP1" s="811"/>
      <c r="BQ1" s="811"/>
      <c r="BR1" s="811"/>
      <c r="BS1" s="811"/>
      <c r="BT1" s="811"/>
      <c r="BU1" s="811"/>
      <c r="BV1" s="811"/>
      <c r="BW1" s="811"/>
      <c r="BX1" s="811"/>
      <c r="BY1" s="811"/>
      <c r="BZ1" s="811"/>
      <c r="CA1" s="811"/>
      <c r="CB1" s="811"/>
      <c r="CC1" s="811"/>
      <c r="CD1" s="811"/>
      <c r="CE1" s="811"/>
      <c r="CF1" s="811"/>
      <c r="CG1" s="811"/>
      <c r="CH1" s="811"/>
      <c r="CI1" s="811"/>
      <c r="CJ1" s="811"/>
      <c r="CK1" s="811"/>
      <c r="CL1" s="811"/>
      <c r="CM1" s="811"/>
      <c r="CN1" s="811"/>
      <c r="CO1" s="811"/>
      <c r="CP1" s="811"/>
      <c r="CQ1" s="811"/>
      <c r="CR1" s="811"/>
      <c r="CS1" s="811"/>
      <c r="CT1" s="811"/>
      <c r="CU1" s="811"/>
      <c r="CV1" s="811"/>
      <c r="CW1" s="811"/>
      <c r="CX1" s="811"/>
      <c r="CY1" s="811"/>
      <c r="CZ1" s="811"/>
      <c r="DA1" s="811"/>
      <c r="DB1" s="811"/>
      <c r="DC1" s="811"/>
      <c r="DD1" s="811"/>
      <c r="DE1" s="811"/>
      <c r="DF1" s="811"/>
      <c r="DG1" s="811"/>
      <c r="DH1" s="811"/>
      <c r="DI1" s="811"/>
      <c r="DJ1" s="811"/>
      <c r="DK1" s="811"/>
      <c r="DL1" s="811"/>
      <c r="DM1" s="811"/>
      <c r="DN1" s="811"/>
      <c r="DO1" s="811"/>
      <c r="DP1" s="811"/>
      <c r="DQ1" s="811"/>
      <c r="DR1" s="811"/>
      <c r="DS1" s="811"/>
      <c r="DT1" s="811"/>
      <c r="DU1" s="811"/>
      <c r="DV1" s="811"/>
      <c r="DW1" s="811"/>
      <c r="DX1" s="811"/>
      <c r="DY1" s="811"/>
      <c r="DZ1" s="811"/>
      <c r="EA1" s="811"/>
      <c r="EB1" s="811"/>
      <c r="EC1" s="811"/>
      <c r="ED1" s="811"/>
      <c r="EE1" s="811"/>
      <c r="EF1" s="811"/>
      <c r="EG1" s="811"/>
      <c r="EH1" s="811"/>
      <c r="EI1" s="811"/>
      <c r="EJ1" s="811"/>
      <c r="EK1" s="811"/>
      <c r="EL1" s="811"/>
      <c r="EM1" s="811"/>
      <c r="EN1" s="811"/>
      <c r="EO1" s="811"/>
      <c r="EP1" s="811"/>
      <c r="EQ1" s="811"/>
      <c r="ER1" s="811"/>
      <c r="ES1" s="811"/>
      <c r="ET1" s="811"/>
      <c r="EU1" s="811"/>
      <c r="EV1" s="811"/>
      <c r="EW1" s="811"/>
      <c r="EX1" s="811"/>
      <c r="EY1" s="811"/>
      <c r="EZ1" s="811"/>
      <c r="FA1" s="811"/>
      <c r="FB1" s="811"/>
      <c r="FC1" s="811"/>
      <c r="FD1" s="811"/>
      <c r="FE1" s="811"/>
      <c r="FF1" s="811"/>
      <c r="FG1" s="811"/>
      <c r="FH1" s="811"/>
      <c r="FI1" s="811"/>
      <c r="FJ1" s="811"/>
      <c r="FK1" s="811"/>
      <c r="FL1" s="811"/>
      <c r="FM1" s="811"/>
      <c r="FN1" s="811"/>
      <c r="FO1" s="811"/>
      <c r="FP1" s="811"/>
      <c r="FQ1" s="811"/>
      <c r="FR1" s="811"/>
      <c r="FS1" s="811"/>
      <c r="FT1" s="811"/>
      <c r="FU1" s="811"/>
      <c r="FV1" s="811"/>
      <c r="FW1" s="811"/>
      <c r="FX1" s="811"/>
      <c r="FY1" s="811"/>
      <c r="FZ1" s="811"/>
      <c r="GA1" s="811"/>
      <c r="GB1" s="811"/>
      <c r="GC1" s="811"/>
      <c r="GD1" s="811"/>
      <c r="GE1" s="811"/>
      <c r="GF1" s="811"/>
      <c r="GG1" s="811"/>
      <c r="GH1" s="811"/>
      <c r="GI1" s="811"/>
      <c r="GJ1" s="811"/>
      <c r="GK1" s="811"/>
      <c r="GL1" s="811"/>
      <c r="GM1" s="811"/>
      <c r="GN1" s="811"/>
      <c r="GO1" s="811"/>
      <c r="GP1" s="811"/>
      <c r="GQ1" s="811"/>
      <c r="GR1" s="811"/>
      <c r="GS1" s="811"/>
      <c r="GT1" s="811"/>
      <c r="GU1" s="811"/>
      <c r="GV1" s="811"/>
      <c r="GW1" s="811"/>
      <c r="GX1" s="811"/>
      <c r="GY1" s="811"/>
      <c r="GZ1" s="811"/>
      <c r="HA1" s="811"/>
      <c r="HB1" s="811"/>
      <c r="HC1" s="811"/>
      <c r="HD1" s="811"/>
      <c r="HE1" s="811"/>
      <c r="HF1" s="811"/>
      <c r="HG1" s="811"/>
      <c r="HH1" s="811"/>
      <c r="HI1" s="811"/>
      <c r="HJ1" s="811"/>
      <c r="HK1" s="811"/>
      <c r="HL1" s="811"/>
      <c r="HM1" s="811"/>
      <c r="HN1" s="811"/>
      <c r="HO1" s="811"/>
      <c r="HP1" s="811"/>
      <c r="HQ1" s="811"/>
      <c r="HR1" s="811"/>
      <c r="HS1" s="811"/>
      <c r="HT1" s="811"/>
      <c r="HU1" s="811"/>
      <c r="HV1" s="811"/>
      <c r="HW1" s="811"/>
      <c r="HX1" s="811"/>
      <c r="HY1" s="811"/>
      <c r="HZ1" s="811"/>
      <c r="IA1" s="811"/>
      <c r="IB1" s="811"/>
      <c r="IC1" s="811"/>
      <c r="ID1" s="811"/>
      <c r="IE1" s="811"/>
      <c r="IF1" s="811"/>
      <c r="IG1" s="811"/>
      <c r="IH1" s="811"/>
      <c r="II1" s="811"/>
      <c r="IJ1" s="811"/>
      <c r="IK1" s="811"/>
      <c r="IL1" s="811"/>
      <c r="IM1" s="811"/>
      <c r="IN1" s="811"/>
      <c r="IO1" s="811"/>
      <c r="IP1" s="811"/>
      <c r="IQ1" s="811"/>
      <c r="IR1" s="811"/>
      <c r="IS1" s="811"/>
      <c r="IT1" s="811"/>
      <c r="IU1" s="811"/>
      <c r="IV1" s="811"/>
      <c r="IW1" s="811"/>
      <c r="IX1" s="811"/>
      <c r="IY1" s="811"/>
      <c r="IZ1" s="811"/>
      <c r="JA1" s="811"/>
      <c r="JB1" s="811"/>
      <c r="JC1" s="811"/>
      <c r="JD1" s="811"/>
      <c r="JE1" s="811"/>
      <c r="JF1" s="811"/>
      <c r="JG1" s="811"/>
      <c r="JH1" s="811"/>
      <c r="JI1" s="811"/>
      <c r="JJ1" s="811"/>
      <c r="JK1" s="811"/>
      <c r="JL1" s="811"/>
      <c r="JM1" s="811"/>
      <c r="JN1" s="811"/>
      <c r="JO1" s="811"/>
      <c r="JP1" s="811"/>
      <c r="JQ1" s="811"/>
      <c r="JR1" s="811"/>
      <c r="JS1" s="811"/>
      <c r="JT1" s="811"/>
      <c r="JU1" s="811"/>
      <c r="JV1" s="811"/>
      <c r="JW1" s="811"/>
      <c r="JX1" s="811"/>
      <c r="JY1" s="811"/>
      <c r="JZ1" s="811"/>
      <c r="KA1" s="811"/>
      <c r="KB1" s="811"/>
      <c r="KC1" s="811"/>
      <c r="KD1" s="811"/>
      <c r="KE1" s="811"/>
      <c r="KF1" s="811"/>
      <c r="KG1" s="811"/>
      <c r="KH1" s="811"/>
      <c r="KI1" s="811"/>
      <c r="KJ1" s="811"/>
      <c r="KK1" s="811"/>
      <c r="KL1" s="811"/>
      <c r="KM1" s="811"/>
      <c r="KN1" s="811"/>
      <c r="KO1" s="811"/>
      <c r="KP1" s="811"/>
      <c r="KQ1" s="811"/>
      <c r="KR1" s="811"/>
      <c r="KS1" s="811"/>
      <c r="KT1" s="811"/>
      <c r="KU1" s="811"/>
      <c r="KV1" s="811"/>
      <c r="KW1" s="811"/>
      <c r="KX1" s="811"/>
      <c r="KY1" s="811"/>
      <c r="KZ1" s="811"/>
      <c r="LA1" s="811"/>
      <c r="LB1" s="811"/>
      <c r="LC1" s="811"/>
      <c r="LD1" s="811"/>
      <c r="LE1" s="811"/>
      <c r="LF1" s="811"/>
      <c r="LG1" s="811"/>
      <c r="LH1" s="811"/>
      <c r="LI1" s="811"/>
      <c r="LJ1" s="811"/>
      <c r="LK1" s="811"/>
      <c r="LL1" s="811"/>
      <c r="LM1" s="811"/>
      <c r="LN1" s="811"/>
      <c r="LO1" s="811"/>
      <c r="LP1" s="811"/>
      <c r="LQ1" s="811"/>
      <c r="LR1" s="811"/>
      <c r="LS1" s="811"/>
      <c r="LT1" s="811"/>
      <c r="LU1" s="811"/>
      <c r="LV1" s="811"/>
      <c r="LW1" s="811"/>
      <c r="LX1" s="811"/>
      <c r="LY1" s="811"/>
      <c r="LZ1" s="811"/>
      <c r="MA1" s="811"/>
      <c r="MB1" s="811"/>
      <c r="MC1" s="811"/>
      <c r="MD1" s="811"/>
      <c r="ME1" s="811"/>
      <c r="MF1" s="811"/>
      <c r="MG1" s="811"/>
      <c r="MH1" s="811"/>
      <c r="MI1" s="811"/>
      <c r="MJ1" s="811"/>
      <c r="MK1" s="811"/>
      <c r="ML1" s="811"/>
      <c r="MM1" s="811"/>
      <c r="MN1" s="811"/>
      <c r="MO1" s="811"/>
      <c r="MP1" s="811"/>
      <c r="MQ1" s="811"/>
      <c r="MR1" s="811"/>
      <c r="MS1" s="811"/>
      <c r="MT1" s="811"/>
      <c r="MU1" s="811"/>
      <c r="MV1" s="811"/>
      <c r="MW1" s="811"/>
      <c r="MX1" s="811"/>
      <c r="MY1" s="811"/>
      <c r="MZ1" s="811"/>
      <c r="NA1" s="811"/>
      <c r="NB1" s="811"/>
      <c r="NC1" s="811"/>
      <c r="ND1" s="811"/>
      <c r="NE1" s="811"/>
      <c r="NF1" s="811"/>
      <c r="NG1" s="811"/>
      <c r="NH1" s="811"/>
      <c r="NI1" s="811"/>
      <c r="NJ1" s="811"/>
      <c r="NK1" s="811"/>
      <c r="NL1" s="811"/>
      <c r="NM1" s="811"/>
      <c r="NN1" s="811"/>
      <c r="NO1" s="811"/>
      <c r="NP1" s="811"/>
      <c r="NQ1" s="811"/>
      <c r="NR1" s="811"/>
      <c r="NS1" s="811"/>
      <c r="NT1" s="811"/>
      <c r="NU1" s="811"/>
      <c r="NV1" s="811"/>
      <c r="NW1" s="811"/>
      <c r="NX1" s="811"/>
      <c r="NY1" s="811"/>
      <c r="NZ1" s="811"/>
      <c r="OA1" s="811"/>
      <c r="OB1" s="811"/>
      <c r="OC1" s="811"/>
      <c r="OD1" s="811"/>
      <c r="OE1" s="811"/>
      <c r="OF1" s="811"/>
      <c r="OG1" s="811"/>
      <c r="OH1" s="811"/>
      <c r="OI1" s="811"/>
      <c r="OJ1" s="811"/>
      <c r="OK1" s="811"/>
      <c r="OL1" s="811"/>
      <c r="OM1" s="811"/>
      <c r="ON1" s="811"/>
      <c r="OO1" s="811"/>
      <c r="OP1" s="811"/>
      <c r="OQ1" s="811"/>
      <c r="OR1" s="811"/>
      <c r="OS1" s="811"/>
      <c r="OT1" s="811"/>
      <c r="OU1" s="811"/>
      <c r="OV1" s="811"/>
      <c r="OW1" s="811"/>
      <c r="OX1" s="811"/>
      <c r="OY1" s="811"/>
      <c r="OZ1" s="811"/>
      <c r="PA1" s="811"/>
      <c r="PB1" s="811"/>
      <c r="PC1" s="811"/>
      <c r="PD1" s="811"/>
      <c r="PE1" s="811"/>
      <c r="PF1" s="811"/>
      <c r="PG1" s="811"/>
      <c r="PH1" s="811"/>
      <c r="PI1" s="811"/>
      <c r="PJ1" s="811"/>
      <c r="PK1" s="811"/>
      <c r="PL1" s="811"/>
      <c r="PM1" s="811"/>
      <c r="PN1" s="811"/>
      <c r="PO1" s="811"/>
      <c r="PP1" s="811"/>
      <c r="PQ1" s="811"/>
      <c r="PR1" s="811"/>
      <c r="PS1" s="811"/>
      <c r="PT1" s="811"/>
      <c r="PU1" s="811"/>
      <c r="PV1" s="811"/>
      <c r="PW1" s="811"/>
      <c r="PX1" s="811"/>
      <c r="PY1" s="811"/>
      <c r="PZ1" s="811"/>
      <c r="QA1" s="811"/>
      <c r="QB1" s="811"/>
      <c r="QC1" s="811"/>
      <c r="QD1" s="811"/>
      <c r="QE1" s="811"/>
      <c r="QF1" s="811"/>
      <c r="QG1" s="811"/>
      <c r="QH1" s="811"/>
      <c r="QI1" s="811"/>
      <c r="QJ1" s="811"/>
      <c r="QK1" s="811"/>
      <c r="QL1" s="811"/>
      <c r="QM1" s="811"/>
      <c r="QN1" s="811"/>
      <c r="QO1" s="811"/>
      <c r="QP1" s="811"/>
      <c r="QQ1" s="811"/>
      <c r="QR1" s="811"/>
      <c r="QS1" s="811"/>
      <c r="QT1" s="811"/>
      <c r="QU1" s="811"/>
      <c r="QV1" s="811"/>
      <c r="QW1" s="811"/>
      <c r="QX1" s="811"/>
      <c r="QY1" s="811"/>
      <c r="QZ1" s="811"/>
      <c r="RA1" s="811"/>
      <c r="RB1" s="811"/>
      <c r="RC1" s="811"/>
      <c r="RD1" s="811"/>
      <c r="RE1" s="811"/>
      <c r="RF1" s="811"/>
      <c r="RG1" s="811"/>
      <c r="RH1" s="811"/>
      <c r="RI1" s="811"/>
      <c r="RJ1" s="811"/>
      <c r="RK1" s="811"/>
      <c r="RL1" s="811"/>
      <c r="RM1" s="811"/>
      <c r="RN1" s="811"/>
      <c r="RO1" s="811"/>
      <c r="RP1" s="811"/>
      <c r="RQ1" s="811"/>
      <c r="RR1" s="811"/>
      <c r="RS1" s="811"/>
      <c r="RT1" s="811"/>
      <c r="RU1" s="811"/>
      <c r="RV1" s="811"/>
      <c r="RW1" s="811"/>
      <c r="RX1" s="811"/>
      <c r="RY1" s="811"/>
      <c r="RZ1" s="811"/>
      <c r="SA1" s="811"/>
      <c r="SB1" s="811"/>
      <c r="SC1" s="811"/>
      <c r="SD1" s="811"/>
      <c r="SE1" s="811"/>
      <c r="SF1" s="811"/>
      <c r="SG1" s="811"/>
      <c r="SH1" s="811"/>
      <c r="SI1" s="811"/>
      <c r="SJ1" s="811"/>
      <c r="SK1" s="811"/>
      <c r="SL1" s="811"/>
      <c r="SM1" s="811"/>
      <c r="SN1" s="811"/>
      <c r="SO1" s="811"/>
      <c r="SP1" s="811"/>
      <c r="SQ1" s="811"/>
      <c r="SR1" s="811"/>
      <c r="SS1" s="811"/>
      <c r="ST1" s="811"/>
      <c r="SU1" s="811"/>
      <c r="SV1" s="811"/>
      <c r="SW1" s="811"/>
      <c r="SX1" s="811"/>
      <c r="SY1" s="811"/>
      <c r="SZ1" s="811"/>
      <c r="TA1" s="811"/>
      <c r="TB1" s="811"/>
      <c r="TC1" s="811"/>
      <c r="TD1" s="811"/>
      <c r="TE1" s="811"/>
      <c r="TF1" s="811"/>
      <c r="TG1" s="811"/>
      <c r="TH1" s="811"/>
      <c r="TI1" s="811"/>
      <c r="TJ1" s="811"/>
      <c r="TK1" s="811"/>
      <c r="TL1" s="811"/>
      <c r="TM1" s="811"/>
      <c r="TN1" s="811"/>
      <c r="TO1" s="811"/>
      <c r="TP1" s="811"/>
      <c r="TQ1" s="811"/>
      <c r="TR1" s="811"/>
      <c r="TS1" s="811"/>
      <c r="TT1" s="811"/>
      <c r="TU1" s="811"/>
      <c r="TV1" s="811"/>
      <c r="TW1" s="811"/>
      <c r="TX1" s="811"/>
      <c r="TY1" s="811"/>
      <c r="TZ1" s="811"/>
      <c r="UA1" s="811"/>
      <c r="UB1" s="811"/>
      <c r="UC1" s="811"/>
      <c r="UD1" s="811"/>
      <c r="UE1" s="811"/>
      <c r="UF1" s="811"/>
      <c r="UG1" s="811"/>
      <c r="UH1" s="811"/>
      <c r="UI1" s="811"/>
      <c r="UJ1" s="811"/>
      <c r="UK1" s="811"/>
      <c r="UL1" s="811"/>
      <c r="UM1" s="811"/>
      <c r="UN1" s="811"/>
      <c r="UO1" s="811"/>
      <c r="UP1" s="811"/>
      <c r="UQ1" s="811"/>
      <c r="UR1" s="811"/>
      <c r="US1" s="811"/>
      <c r="UT1" s="811"/>
      <c r="UU1" s="811"/>
      <c r="UV1" s="811"/>
      <c r="UW1" s="811"/>
      <c r="UX1" s="811"/>
      <c r="UY1" s="811"/>
      <c r="UZ1" s="811"/>
      <c r="VA1" s="811"/>
      <c r="VB1" s="811"/>
      <c r="VC1" s="811"/>
      <c r="VD1" s="811"/>
      <c r="VE1" s="811"/>
      <c r="VF1" s="811"/>
      <c r="VG1" s="811"/>
      <c r="VH1" s="811"/>
      <c r="VI1" s="811"/>
      <c r="VJ1" s="811"/>
      <c r="VK1" s="811"/>
      <c r="VL1" s="811"/>
      <c r="VM1" s="811"/>
      <c r="VN1" s="811"/>
      <c r="VO1" s="811"/>
      <c r="VP1" s="811"/>
      <c r="VQ1" s="811"/>
      <c r="VR1" s="811"/>
      <c r="VS1" s="811"/>
      <c r="VT1" s="811"/>
      <c r="VU1" s="811"/>
      <c r="VV1" s="811"/>
      <c r="VW1" s="811"/>
      <c r="VX1" s="811"/>
      <c r="VY1" s="811"/>
      <c r="VZ1" s="811"/>
      <c r="WA1" s="811"/>
      <c r="WB1" s="811"/>
      <c r="WC1" s="811"/>
      <c r="WD1" s="811"/>
      <c r="WE1" s="811"/>
      <c r="WF1" s="811"/>
      <c r="WG1" s="811"/>
      <c r="WH1" s="811"/>
      <c r="WI1" s="811"/>
      <c r="WJ1" s="811"/>
      <c r="WK1" s="811"/>
      <c r="WL1" s="811"/>
      <c r="WM1" s="811"/>
      <c r="WN1" s="811"/>
      <c r="WO1" s="811"/>
      <c r="WP1" s="811"/>
      <c r="WQ1" s="811"/>
      <c r="WR1" s="811"/>
      <c r="WS1" s="811"/>
      <c r="WT1" s="811"/>
      <c r="WU1" s="811"/>
      <c r="WV1" s="811"/>
      <c r="WW1" s="811"/>
      <c r="WX1" s="811"/>
      <c r="WY1" s="811"/>
      <c r="WZ1" s="811"/>
      <c r="XA1" s="811"/>
      <c r="XB1" s="811"/>
      <c r="XC1" s="811"/>
      <c r="XD1" s="811"/>
      <c r="XE1" s="811"/>
      <c r="XF1" s="811"/>
      <c r="XG1" s="811"/>
      <c r="XH1" s="811"/>
      <c r="XI1" s="811"/>
      <c r="XJ1" s="811"/>
      <c r="XK1" s="811"/>
      <c r="XL1" s="811"/>
      <c r="XM1" s="811"/>
      <c r="XN1" s="811"/>
      <c r="XO1" s="811"/>
      <c r="XP1" s="811"/>
      <c r="XQ1" s="811"/>
      <c r="XR1" s="811"/>
      <c r="XS1" s="811"/>
      <c r="XT1" s="811"/>
      <c r="XU1" s="811"/>
      <c r="XV1" s="811"/>
      <c r="XW1" s="811"/>
      <c r="XX1" s="811"/>
      <c r="XY1" s="811"/>
      <c r="XZ1" s="811"/>
      <c r="YA1" s="811"/>
      <c r="YB1" s="811"/>
      <c r="YC1" s="811"/>
      <c r="YD1" s="811"/>
      <c r="YE1" s="811"/>
      <c r="YF1" s="811"/>
      <c r="YG1" s="811"/>
      <c r="YH1" s="811"/>
      <c r="YI1" s="811"/>
      <c r="YJ1" s="811"/>
      <c r="YK1" s="811"/>
      <c r="YL1" s="811"/>
      <c r="YM1" s="811"/>
      <c r="YN1" s="811"/>
      <c r="YO1" s="811"/>
      <c r="YP1" s="811"/>
      <c r="YQ1" s="811"/>
      <c r="YR1" s="811"/>
      <c r="YS1" s="811"/>
      <c r="YT1" s="811"/>
      <c r="YU1" s="811"/>
      <c r="YV1" s="811"/>
      <c r="YW1" s="811"/>
      <c r="YX1" s="811"/>
      <c r="YY1" s="811"/>
      <c r="YZ1" s="811"/>
      <c r="ZA1" s="811"/>
      <c r="ZB1" s="811"/>
      <c r="ZC1" s="811"/>
      <c r="ZD1" s="811"/>
      <c r="ZE1" s="811"/>
      <c r="ZF1" s="811"/>
      <c r="ZG1" s="811"/>
      <c r="ZH1" s="811"/>
      <c r="ZI1" s="811"/>
      <c r="ZJ1" s="811"/>
      <c r="ZK1" s="811"/>
      <c r="ZL1" s="811"/>
      <c r="ZM1" s="811"/>
      <c r="ZN1" s="811"/>
      <c r="ZO1" s="811"/>
      <c r="ZP1" s="811"/>
      <c r="ZQ1" s="811"/>
      <c r="ZR1" s="811"/>
      <c r="ZS1" s="811"/>
      <c r="ZT1" s="811"/>
      <c r="ZU1" s="811"/>
      <c r="ZV1" s="811"/>
      <c r="ZW1" s="811"/>
      <c r="ZX1" s="811"/>
      <c r="ZY1" s="811"/>
      <c r="ZZ1" s="811"/>
      <c r="AAA1" s="811"/>
      <c r="AAB1" s="811"/>
      <c r="AAC1" s="811"/>
      <c r="AAD1" s="811"/>
      <c r="AAE1" s="811"/>
      <c r="AAF1" s="811"/>
      <c r="AAG1" s="811"/>
      <c r="AAH1" s="811"/>
      <c r="AAI1" s="811"/>
      <c r="AAJ1" s="811"/>
      <c r="AAK1" s="811"/>
      <c r="AAL1" s="811"/>
      <c r="AAM1" s="811"/>
      <c r="AAN1" s="811"/>
      <c r="AAO1" s="811"/>
      <c r="AAP1" s="811"/>
      <c r="AAQ1" s="811"/>
      <c r="AAR1" s="811"/>
      <c r="AAS1" s="811"/>
      <c r="AAT1" s="811"/>
      <c r="AAU1" s="811"/>
      <c r="AAV1" s="811"/>
      <c r="AAW1" s="811"/>
      <c r="AAX1" s="811"/>
      <c r="AAY1" s="811"/>
      <c r="AAZ1" s="811"/>
      <c r="ABA1" s="811"/>
      <c r="ABB1" s="811"/>
      <c r="ABC1" s="811"/>
      <c r="ABD1" s="811"/>
      <c r="ABE1" s="811"/>
      <c r="ABF1" s="811"/>
      <c r="ABG1" s="811"/>
      <c r="ABH1" s="811"/>
      <c r="ABI1" s="811"/>
      <c r="ABJ1" s="811"/>
      <c r="ABK1" s="811"/>
      <c r="ABL1" s="811"/>
      <c r="ABM1" s="811"/>
      <c r="ABN1" s="811"/>
      <c r="ABO1" s="811"/>
      <c r="ABP1" s="811"/>
      <c r="ABQ1" s="811"/>
      <c r="ABR1" s="811"/>
      <c r="ABS1" s="811"/>
      <c r="ABT1" s="811"/>
      <c r="ABU1" s="811"/>
      <c r="ABV1" s="811"/>
      <c r="ABW1" s="811"/>
      <c r="ABX1" s="811"/>
      <c r="ABY1" s="811"/>
      <c r="ABZ1" s="811"/>
      <c r="ACA1" s="811"/>
      <c r="ACB1" s="811"/>
      <c r="ACC1" s="811"/>
      <c r="ACD1" s="811"/>
      <c r="ACE1" s="811"/>
      <c r="ACF1" s="811"/>
      <c r="ACG1" s="811"/>
      <c r="ACH1" s="811"/>
      <c r="ACI1" s="811"/>
      <c r="ACJ1" s="811"/>
      <c r="ACK1" s="811"/>
      <c r="ACL1" s="811"/>
      <c r="ACM1" s="811"/>
      <c r="ACN1" s="811"/>
      <c r="ACO1" s="811"/>
      <c r="ACP1" s="811"/>
      <c r="ACQ1" s="811"/>
      <c r="ACR1" s="811"/>
      <c r="ACS1" s="811"/>
      <c r="ACT1" s="811"/>
      <c r="ACU1" s="811"/>
      <c r="ACV1" s="811"/>
      <c r="ACW1" s="811"/>
      <c r="ACX1" s="811"/>
      <c r="ACY1" s="811"/>
      <c r="ACZ1" s="811"/>
      <c r="ADA1" s="811"/>
      <c r="ADB1" s="811"/>
      <c r="ADC1" s="811"/>
      <c r="ADD1" s="811"/>
      <c r="ADE1" s="811"/>
      <c r="ADF1" s="811"/>
      <c r="ADG1" s="811"/>
      <c r="ADH1" s="811"/>
      <c r="ADI1" s="811"/>
      <c r="ADJ1" s="811"/>
      <c r="ADK1" s="811"/>
      <c r="ADL1" s="811"/>
      <c r="ADM1" s="811"/>
      <c r="ADN1" s="811"/>
      <c r="ADO1" s="811"/>
      <c r="ADP1" s="811"/>
      <c r="ADQ1" s="811"/>
      <c r="ADR1" s="811"/>
      <c r="ADS1" s="811"/>
      <c r="ADT1" s="811"/>
      <c r="ADU1" s="811"/>
      <c r="ADV1" s="811"/>
      <c r="ADW1" s="811"/>
      <c r="ADX1" s="811"/>
      <c r="ADY1" s="811"/>
      <c r="ADZ1" s="811"/>
      <c r="AEA1" s="811"/>
      <c r="AEB1" s="811"/>
      <c r="AEC1" s="811"/>
      <c r="AED1" s="811"/>
      <c r="AEE1" s="811"/>
      <c r="AEF1" s="811"/>
      <c r="AEG1" s="811"/>
      <c r="AEH1" s="811"/>
      <c r="AEI1" s="811"/>
      <c r="AEJ1" s="811"/>
      <c r="AEK1" s="811"/>
      <c r="AEL1" s="811"/>
      <c r="AEM1" s="811"/>
      <c r="AEN1" s="811"/>
      <c r="AEO1" s="811"/>
      <c r="AEP1" s="811"/>
      <c r="AEQ1" s="811"/>
      <c r="AER1" s="811"/>
      <c r="AES1" s="811"/>
      <c r="AET1" s="811"/>
      <c r="AEU1" s="811"/>
      <c r="AEV1" s="811"/>
      <c r="AEW1" s="811"/>
      <c r="AEX1" s="811"/>
      <c r="AEY1" s="811"/>
      <c r="AEZ1" s="811"/>
      <c r="AFA1" s="811"/>
      <c r="AFB1" s="811"/>
      <c r="AFC1" s="811"/>
      <c r="AFD1" s="811"/>
      <c r="AFE1" s="811"/>
      <c r="AFF1" s="811"/>
      <c r="AFG1" s="811"/>
      <c r="AFH1" s="811"/>
      <c r="AFI1" s="811"/>
      <c r="AFJ1" s="811"/>
      <c r="AFK1" s="811"/>
      <c r="AFL1" s="811"/>
      <c r="AFM1" s="811"/>
      <c r="AFN1" s="811"/>
      <c r="AFO1" s="811"/>
      <c r="AFP1" s="811"/>
      <c r="AFQ1" s="811"/>
      <c r="AFR1" s="811"/>
      <c r="AFS1" s="811"/>
      <c r="AFT1" s="811"/>
      <c r="AFU1" s="811"/>
      <c r="AFV1" s="811"/>
      <c r="AFW1" s="811"/>
      <c r="AFX1" s="811"/>
      <c r="AFY1" s="811"/>
      <c r="AFZ1" s="811"/>
      <c r="AGA1" s="811"/>
      <c r="AGB1" s="811"/>
      <c r="AGC1" s="811"/>
      <c r="AGD1" s="811"/>
      <c r="AGE1" s="811"/>
      <c r="AGF1" s="811"/>
      <c r="AGG1" s="811"/>
      <c r="AGH1" s="811"/>
      <c r="AGI1" s="811"/>
      <c r="AGJ1" s="811"/>
      <c r="AGK1" s="811"/>
      <c r="AGL1" s="811"/>
      <c r="AGM1" s="811"/>
      <c r="AGN1" s="811"/>
      <c r="AGO1" s="811"/>
      <c r="AGP1" s="811"/>
      <c r="AGQ1" s="811"/>
      <c r="AGR1" s="811"/>
      <c r="AGS1" s="811"/>
      <c r="AGT1" s="811"/>
      <c r="AGU1" s="811"/>
      <c r="AGV1" s="811"/>
      <c r="AGW1" s="811"/>
      <c r="AGX1" s="811"/>
      <c r="AGY1" s="811"/>
      <c r="AGZ1" s="811"/>
      <c r="AHA1" s="811"/>
      <c r="AHB1" s="811"/>
      <c r="AHC1" s="811"/>
      <c r="AHD1" s="811"/>
      <c r="AHE1" s="811"/>
      <c r="AHF1" s="811"/>
      <c r="AHG1" s="811"/>
      <c r="AHH1" s="811"/>
      <c r="AHI1" s="811"/>
      <c r="AHJ1" s="811"/>
      <c r="AHK1" s="811"/>
      <c r="AHL1" s="811"/>
      <c r="AHM1" s="811"/>
      <c r="AHN1" s="811"/>
      <c r="AHO1" s="811"/>
      <c r="AHP1" s="811"/>
      <c r="AHQ1" s="811"/>
      <c r="AHR1" s="811"/>
      <c r="AHS1" s="811"/>
      <c r="AHT1" s="811"/>
      <c r="AHU1" s="811"/>
      <c r="AHV1" s="811"/>
      <c r="AHW1" s="811"/>
      <c r="AHX1" s="811"/>
      <c r="AHY1" s="811"/>
      <c r="AHZ1" s="811"/>
      <c r="AIA1" s="811"/>
      <c r="AIB1" s="811"/>
      <c r="AIC1" s="811"/>
      <c r="AID1" s="811"/>
      <c r="AIE1" s="811"/>
      <c r="AIF1" s="811"/>
      <c r="AIG1" s="811"/>
      <c r="AIH1" s="811"/>
      <c r="AII1" s="811"/>
      <c r="AIJ1" s="811"/>
      <c r="AIK1" s="811"/>
      <c r="AIL1" s="811"/>
      <c r="AIM1" s="811"/>
      <c r="AIN1" s="811"/>
      <c r="AIO1" s="811"/>
      <c r="AIP1" s="811"/>
      <c r="AIQ1" s="811"/>
      <c r="AIR1" s="811"/>
      <c r="AIS1" s="811"/>
      <c r="AIT1" s="811"/>
      <c r="AIU1" s="811"/>
      <c r="AIV1" s="811"/>
      <c r="AIW1" s="811"/>
      <c r="AIX1" s="811"/>
      <c r="AIY1" s="811"/>
      <c r="AIZ1" s="811"/>
      <c r="AJA1" s="811"/>
      <c r="AJB1" s="811"/>
      <c r="AJC1" s="811"/>
      <c r="AJD1" s="811"/>
      <c r="AJE1" s="811"/>
      <c r="AJF1" s="811"/>
      <c r="AJG1" s="811"/>
      <c r="AJH1" s="811"/>
      <c r="AJI1" s="811"/>
      <c r="AJJ1" s="811"/>
      <c r="AJK1" s="811"/>
      <c r="AJL1" s="811"/>
      <c r="AJM1" s="811"/>
      <c r="AJN1" s="811"/>
      <c r="AJO1" s="811"/>
      <c r="AJP1" s="811"/>
      <c r="AJQ1" s="811"/>
      <c r="AJR1" s="811"/>
      <c r="AJS1" s="811"/>
      <c r="AJT1" s="811"/>
      <c r="AJU1" s="811"/>
      <c r="AJV1" s="811"/>
      <c r="AJW1" s="811"/>
      <c r="AJX1" s="811"/>
      <c r="AJY1" s="811"/>
      <c r="AJZ1" s="811"/>
      <c r="AKA1" s="811"/>
      <c r="AKB1" s="811"/>
      <c r="AKC1" s="811"/>
      <c r="AKD1" s="811"/>
      <c r="AKE1" s="811"/>
      <c r="AKF1" s="811"/>
      <c r="AKG1" s="811"/>
      <c r="AKH1" s="811"/>
      <c r="AKI1" s="811"/>
      <c r="AKJ1" s="811"/>
      <c r="AKK1" s="811"/>
      <c r="AKL1" s="811"/>
      <c r="AKM1" s="811"/>
      <c r="AKN1" s="811"/>
      <c r="AKO1" s="811"/>
      <c r="AKP1" s="811"/>
      <c r="AKQ1" s="811"/>
      <c r="AKR1" s="811"/>
      <c r="AKS1" s="811"/>
      <c r="AKT1" s="811"/>
      <c r="AKU1" s="811"/>
      <c r="AKV1" s="811"/>
      <c r="AKW1" s="811"/>
      <c r="AKX1" s="811"/>
      <c r="AKY1" s="811"/>
      <c r="AKZ1" s="811"/>
      <c r="ALA1" s="811"/>
      <c r="ALB1" s="811"/>
      <c r="ALC1" s="811"/>
      <c r="ALD1" s="811"/>
      <c r="ALE1" s="811"/>
      <c r="ALF1" s="811"/>
      <c r="ALG1" s="811"/>
      <c r="ALH1" s="811"/>
      <c r="ALI1" s="811"/>
      <c r="ALJ1" s="811"/>
      <c r="ALK1" s="811"/>
      <c r="ALL1" s="811"/>
      <c r="ALM1" s="811"/>
      <c r="ALN1" s="811"/>
      <c r="ALO1" s="811"/>
      <c r="ALP1" s="811"/>
      <c r="ALQ1" s="811"/>
      <c r="ALR1" s="811"/>
      <c r="ALS1" s="811"/>
      <c r="ALT1" s="811"/>
      <c r="ALU1" s="811"/>
      <c r="ALV1" s="811"/>
      <c r="ALW1" s="811"/>
      <c r="ALX1" s="811"/>
      <c r="ALY1" s="811"/>
      <c r="ALZ1" s="811"/>
      <c r="AMA1" s="811"/>
      <c r="AMB1" s="811"/>
      <c r="AMC1" s="811"/>
      <c r="AMD1" s="811"/>
      <c r="AME1" s="811"/>
      <c r="AMF1" s="811"/>
      <c r="AMG1" s="811"/>
      <c r="AMH1" s="811"/>
      <c r="AMI1" s="811"/>
      <c r="AMJ1" s="811"/>
      <c r="AMK1" s="811"/>
      <c r="AML1" s="811"/>
      <c r="AMM1" s="811"/>
      <c r="AMN1" s="811"/>
      <c r="AMO1" s="811"/>
      <c r="AMP1" s="811"/>
      <c r="AMQ1" s="811"/>
      <c r="AMR1" s="811"/>
      <c r="AMS1" s="811"/>
      <c r="AMT1" s="811"/>
      <c r="AMU1" s="811"/>
      <c r="AMV1" s="811"/>
      <c r="AMW1" s="811"/>
      <c r="AMX1" s="811"/>
      <c r="AMY1" s="811"/>
      <c r="AMZ1" s="811"/>
      <c r="ANA1" s="811"/>
      <c r="ANB1" s="811"/>
      <c r="ANC1" s="811"/>
      <c r="AND1" s="811"/>
      <c r="ANE1" s="811"/>
      <c r="ANF1" s="811"/>
      <c r="ANG1" s="811"/>
      <c r="ANH1" s="811"/>
      <c r="ANI1" s="811"/>
      <c r="ANJ1" s="811"/>
      <c r="ANK1" s="811"/>
      <c r="ANL1" s="811"/>
      <c r="ANM1" s="811"/>
      <c r="ANN1" s="811"/>
      <c r="ANO1" s="811"/>
      <c r="ANP1" s="811"/>
      <c r="ANQ1" s="811"/>
      <c r="ANR1" s="811"/>
      <c r="ANS1" s="811"/>
      <c r="ANT1" s="811"/>
      <c r="ANU1" s="811"/>
      <c r="ANV1" s="811"/>
      <c r="ANW1" s="811"/>
      <c r="ANX1" s="811"/>
      <c r="ANY1" s="811"/>
      <c r="ANZ1" s="811"/>
      <c r="AOA1" s="811"/>
      <c r="AOB1" s="811"/>
      <c r="AOC1" s="811"/>
      <c r="AOD1" s="811"/>
      <c r="AOE1" s="811"/>
      <c r="AOF1" s="811"/>
      <c r="AOG1" s="811"/>
      <c r="AOH1" s="811"/>
      <c r="AOI1" s="811"/>
      <c r="AOJ1" s="811"/>
      <c r="AOK1" s="811"/>
      <c r="AOL1" s="811"/>
      <c r="AOM1" s="811"/>
      <c r="AON1" s="811"/>
      <c r="AOO1" s="811"/>
      <c r="AOP1" s="811"/>
      <c r="AOQ1" s="811"/>
      <c r="AOR1" s="811"/>
      <c r="AOS1" s="811"/>
      <c r="AOT1" s="811"/>
      <c r="AOU1" s="811"/>
      <c r="AOV1" s="811"/>
      <c r="AOW1" s="811"/>
      <c r="AOX1" s="811"/>
      <c r="AOY1" s="811"/>
      <c r="AOZ1" s="811"/>
      <c r="APA1" s="811"/>
      <c r="APB1" s="811"/>
      <c r="APC1" s="811"/>
      <c r="APD1" s="811"/>
      <c r="APE1" s="811"/>
      <c r="APF1" s="811"/>
      <c r="APG1" s="811"/>
      <c r="APH1" s="811"/>
      <c r="API1" s="811"/>
      <c r="APJ1" s="811"/>
      <c r="APK1" s="811"/>
      <c r="APL1" s="811"/>
      <c r="APM1" s="811"/>
      <c r="APN1" s="811"/>
      <c r="APO1" s="811"/>
      <c r="APP1" s="811"/>
      <c r="APQ1" s="811"/>
      <c r="APR1" s="811"/>
      <c r="APS1" s="811"/>
      <c r="APT1" s="811"/>
      <c r="APU1" s="811"/>
      <c r="APV1" s="811"/>
      <c r="APW1" s="811"/>
      <c r="APX1" s="811"/>
      <c r="APY1" s="811"/>
      <c r="APZ1" s="811"/>
      <c r="AQA1" s="811"/>
      <c r="AQB1" s="811"/>
      <c r="AQC1" s="811"/>
      <c r="AQD1" s="811"/>
      <c r="AQE1" s="811"/>
      <c r="AQF1" s="811"/>
      <c r="AQG1" s="811"/>
      <c r="AQH1" s="811"/>
      <c r="AQI1" s="811"/>
      <c r="AQJ1" s="811"/>
      <c r="AQK1" s="811"/>
      <c r="AQL1" s="811"/>
      <c r="AQM1" s="811"/>
      <c r="AQN1" s="811"/>
      <c r="AQO1" s="811"/>
      <c r="AQP1" s="811"/>
      <c r="AQQ1" s="811"/>
      <c r="AQR1" s="811"/>
      <c r="AQS1" s="811"/>
      <c r="AQT1" s="811"/>
      <c r="AQU1" s="811"/>
      <c r="AQV1" s="811"/>
      <c r="AQW1" s="811"/>
      <c r="AQX1" s="811"/>
      <c r="AQY1" s="811"/>
      <c r="AQZ1" s="811"/>
      <c r="ARA1" s="811"/>
      <c r="ARB1" s="811"/>
      <c r="ARC1" s="811"/>
      <c r="ARD1" s="811"/>
      <c r="ARE1" s="811"/>
      <c r="ARF1" s="811"/>
      <c r="ARG1" s="811"/>
      <c r="ARH1" s="811"/>
      <c r="ARI1" s="811"/>
      <c r="ARJ1" s="811"/>
      <c r="ARK1" s="811"/>
      <c r="ARL1" s="811"/>
      <c r="ARM1" s="811"/>
      <c r="ARN1" s="811"/>
      <c r="ARO1" s="811"/>
      <c r="ARP1" s="811"/>
      <c r="ARQ1" s="811"/>
      <c r="ARR1" s="811"/>
      <c r="ARS1" s="811"/>
      <c r="ART1" s="811"/>
      <c r="ARU1" s="811"/>
      <c r="ARV1" s="811"/>
      <c r="ARW1" s="811"/>
      <c r="ARX1" s="811"/>
      <c r="ARY1" s="811"/>
      <c r="ARZ1" s="811"/>
      <c r="ASA1" s="811"/>
      <c r="ASB1" s="811"/>
      <c r="ASC1" s="811"/>
      <c r="ASD1" s="811"/>
      <c r="ASE1" s="811"/>
      <c r="ASF1" s="811"/>
      <c r="ASG1" s="811"/>
      <c r="ASH1" s="811"/>
      <c r="ASI1" s="811"/>
      <c r="ASJ1" s="811"/>
      <c r="ASK1" s="811"/>
      <c r="ASL1" s="811"/>
      <c r="ASM1" s="811"/>
      <c r="ASN1" s="811"/>
      <c r="ASO1" s="811"/>
      <c r="ASP1" s="811"/>
      <c r="ASQ1" s="811"/>
      <c r="ASR1" s="811"/>
      <c r="ASS1" s="811"/>
      <c r="AST1" s="811"/>
      <c r="ASU1" s="811"/>
      <c r="ASV1" s="811"/>
      <c r="ASW1" s="811"/>
      <c r="ASX1" s="811"/>
      <c r="ASY1" s="811"/>
      <c r="ASZ1" s="811"/>
      <c r="ATA1" s="811"/>
      <c r="ATB1" s="811"/>
      <c r="ATC1" s="811"/>
      <c r="ATD1" s="811"/>
      <c r="ATE1" s="811"/>
      <c r="ATF1" s="811"/>
      <c r="ATG1" s="811"/>
      <c r="ATH1" s="811"/>
      <c r="ATI1" s="811"/>
      <c r="ATJ1" s="811"/>
      <c r="ATK1" s="811"/>
      <c r="ATL1" s="811"/>
      <c r="ATM1" s="811"/>
      <c r="ATN1" s="811"/>
      <c r="ATO1" s="811"/>
      <c r="ATP1" s="811"/>
      <c r="ATQ1" s="811"/>
      <c r="ATR1" s="811"/>
      <c r="ATS1" s="811"/>
      <c r="ATT1" s="811"/>
      <c r="ATU1" s="811"/>
      <c r="ATV1" s="811"/>
      <c r="ATW1" s="811"/>
      <c r="ATX1" s="811"/>
      <c r="ATY1" s="811"/>
      <c r="ATZ1" s="811"/>
      <c r="AUA1" s="811"/>
      <c r="AUB1" s="811"/>
      <c r="AUC1" s="811"/>
      <c r="AUD1" s="811"/>
      <c r="AUE1" s="811"/>
      <c r="AUF1" s="811"/>
      <c r="AUG1" s="811"/>
      <c r="AUH1" s="811"/>
      <c r="AUI1" s="811"/>
      <c r="AUJ1" s="811"/>
      <c r="AUK1" s="811"/>
      <c r="AUL1" s="811"/>
      <c r="AUM1" s="811"/>
      <c r="AUN1" s="811"/>
      <c r="AUO1" s="811"/>
      <c r="AUP1" s="811"/>
      <c r="AUQ1" s="811"/>
      <c r="AUR1" s="811"/>
      <c r="AUS1" s="811"/>
      <c r="AUT1" s="811"/>
      <c r="AUU1" s="811"/>
      <c r="AUV1" s="811"/>
      <c r="AUW1" s="811"/>
      <c r="AUX1" s="811"/>
      <c r="AUY1" s="811"/>
      <c r="AUZ1" s="811"/>
      <c r="AVA1" s="811"/>
      <c r="AVB1" s="811"/>
      <c r="AVC1" s="811"/>
      <c r="AVD1" s="811"/>
      <c r="AVE1" s="811"/>
      <c r="AVF1" s="811"/>
      <c r="AVG1" s="811"/>
      <c r="AVH1" s="811"/>
      <c r="AVI1" s="811"/>
      <c r="AVJ1" s="811"/>
      <c r="AVK1" s="811"/>
      <c r="AVL1" s="811"/>
      <c r="AVM1" s="811"/>
      <c r="AVN1" s="811"/>
      <c r="AVO1" s="811"/>
      <c r="AVP1" s="811"/>
      <c r="AVQ1" s="811"/>
      <c r="AVR1" s="811"/>
      <c r="AVS1" s="811"/>
      <c r="AVT1" s="811"/>
      <c r="AVU1" s="811"/>
      <c r="AVV1" s="811"/>
      <c r="AVW1" s="811"/>
      <c r="AVX1" s="811"/>
      <c r="AVY1" s="811"/>
      <c r="AVZ1" s="811"/>
      <c r="AWA1" s="811"/>
      <c r="AWB1" s="811"/>
      <c r="AWC1" s="811"/>
      <c r="AWD1" s="811"/>
      <c r="AWE1" s="811"/>
      <c r="AWF1" s="811"/>
      <c r="AWG1" s="811"/>
      <c r="AWH1" s="811"/>
      <c r="AWI1" s="811"/>
      <c r="AWJ1" s="811"/>
      <c r="AWK1" s="811"/>
      <c r="AWL1" s="811"/>
      <c r="AWM1" s="811"/>
      <c r="AWN1" s="811"/>
      <c r="AWO1" s="811"/>
      <c r="AWP1" s="811"/>
      <c r="AWQ1" s="811"/>
      <c r="AWR1" s="811"/>
      <c r="AWS1" s="811"/>
      <c r="AWT1" s="811"/>
      <c r="AWU1" s="811"/>
      <c r="AWV1" s="811"/>
      <c r="AWW1" s="811"/>
      <c r="AWX1" s="811"/>
      <c r="AWY1" s="811"/>
      <c r="AWZ1" s="811"/>
      <c r="AXA1" s="811"/>
      <c r="AXB1" s="811"/>
      <c r="AXC1" s="811"/>
      <c r="AXD1" s="811"/>
      <c r="AXE1" s="811"/>
      <c r="AXF1" s="811"/>
      <c r="AXG1" s="811"/>
      <c r="AXH1" s="811"/>
      <c r="AXI1" s="811"/>
      <c r="AXJ1" s="811"/>
      <c r="AXK1" s="811"/>
      <c r="AXL1" s="811"/>
      <c r="AXM1" s="811"/>
      <c r="AXN1" s="811"/>
      <c r="AXO1" s="811"/>
      <c r="AXP1" s="811"/>
      <c r="AXQ1" s="811"/>
      <c r="AXR1" s="811"/>
      <c r="AXS1" s="811"/>
      <c r="AXT1" s="811"/>
      <c r="AXU1" s="811"/>
      <c r="AXV1" s="811"/>
      <c r="AXW1" s="811"/>
      <c r="AXX1" s="811"/>
      <c r="AXY1" s="811"/>
      <c r="AXZ1" s="811"/>
      <c r="AYA1" s="811"/>
      <c r="AYB1" s="811"/>
      <c r="AYC1" s="811"/>
      <c r="AYD1" s="811"/>
      <c r="AYE1" s="811"/>
      <c r="AYF1" s="811"/>
      <c r="AYG1" s="811"/>
      <c r="AYH1" s="811"/>
      <c r="AYI1" s="811"/>
      <c r="AYJ1" s="811"/>
      <c r="AYK1" s="811"/>
      <c r="AYL1" s="811"/>
      <c r="AYM1" s="811"/>
      <c r="AYN1" s="811"/>
      <c r="AYO1" s="811"/>
      <c r="AYP1" s="811"/>
      <c r="AYQ1" s="811"/>
      <c r="AYR1" s="811"/>
      <c r="AYS1" s="811"/>
      <c r="AYT1" s="811"/>
      <c r="AYU1" s="811"/>
      <c r="AYV1" s="811"/>
      <c r="AYW1" s="811"/>
      <c r="AYX1" s="811"/>
      <c r="AYY1" s="811"/>
      <c r="AYZ1" s="811"/>
      <c r="AZA1" s="811"/>
      <c r="AZB1" s="811"/>
      <c r="AZC1" s="811"/>
      <c r="AZD1" s="811"/>
      <c r="AZE1" s="811"/>
      <c r="AZF1" s="811"/>
      <c r="AZG1" s="811"/>
      <c r="AZH1" s="811"/>
      <c r="AZI1" s="811"/>
      <c r="AZJ1" s="811"/>
      <c r="AZK1" s="811"/>
      <c r="AZL1" s="811"/>
      <c r="AZM1" s="811"/>
      <c r="AZN1" s="811"/>
      <c r="AZO1" s="811"/>
      <c r="AZP1" s="811"/>
      <c r="AZQ1" s="811"/>
      <c r="AZR1" s="811"/>
      <c r="AZS1" s="811"/>
      <c r="AZT1" s="811"/>
      <c r="AZU1" s="811"/>
      <c r="AZV1" s="811"/>
      <c r="AZW1" s="811"/>
      <c r="AZX1" s="811"/>
      <c r="AZY1" s="811"/>
      <c r="AZZ1" s="811"/>
      <c r="BAA1" s="811"/>
      <c r="BAB1" s="811"/>
      <c r="BAC1" s="811"/>
      <c r="BAD1" s="811"/>
      <c r="BAE1" s="811"/>
      <c r="BAF1" s="811"/>
      <c r="BAG1" s="811"/>
      <c r="BAH1" s="811"/>
      <c r="BAI1" s="811"/>
      <c r="BAJ1" s="811"/>
      <c r="BAK1" s="811"/>
      <c r="BAL1" s="811"/>
      <c r="BAM1" s="811"/>
      <c r="BAN1" s="811"/>
      <c r="BAO1" s="811"/>
      <c r="BAP1" s="811"/>
      <c r="BAQ1" s="811"/>
      <c r="BAR1" s="811"/>
      <c r="BAS1" s="811"/>
      <c r="BAT1" s="811"/>
      <c r="BAU1" s="811"/>
      <c r="BAV1" s="811"/>
      <c r="BAW1" s="811"/>
      <c r="BAX1" s="811"/>
      <c r="BAY1" s="811"/>
      <c r="BAZ1" s="811"/>
      <c r="BBA1" s="811"/>
      <c r="BBB1" s="811"/>
      <c r="BBC1" s="811"/>
      <c r="BBD1" s="811"/>
      <c r="BBE1" s="811"/>
      <c r="BBF1" s="811"/>
      <c r="BBG1" s="811"/>
      <c r="BBH1" s="811"/>
      <c r="BBI1" s="811"/>
      <c r="BBJ1" s="811"/>
      <c r="BBK1" s="811"/>
      <c r="BBL1" s="811"/>
      <c r="BBM1" s="811"/>
      <c r="BBN1" s="811"/>
      <c r="BBO1" s="811"/>
      <c r="BBP1" s="811"/>
      <c r="BBQ1" s="811"/>
      <c r="BBR1" s="811"/>
      <c r="BBS1" s="811"/>
      <c r="BBT1" s="811"/>
      <c r="BBU1" s="811"/>
      <c r="BBV1" s="811"/>
      <c r="BBW1" s="811"/>
      <c r="BBX1" s="811"/>
      <c r="BBY1" s="811"/>
      <c r="BBZ1" s="811"/>
      <c r="BCA1" s="811"/>
      <c r="BCB1" s="811"/>
      <c r="BCC1" s="811"/>
      <c r="BCD1" s="811"/>
      <c r="BCE1" s="811"/>
      <c r="BCF1" s="811"/>
      <c r="BCG1" s="811"/>
      <c r="BCH1" s="811"/>
      <c r="BCI1" s="811"/>
      <c r="BCJ1" s="811"/>
      <c r="BCK1" s="811"/>
      <c r="BCL1" s="811"/>
      <c r="BCM1" s="811"/>
      <c r="BCN1" s="811"/>
      <c r="BCO1" s="811"/>
      <c r="BCP1" s="811"/>
      <c r="BCQ1" s="811"/>
      <c r="BCR1" s="811"/>
      <c r="BCS1" s="811"/>
      <c r="BCT1" s="811"/>
      <c r="BCU1" s="811"/>
      <c r="BCV1" s="811"/>
      <c r="BCW1" s="811"/>
      <c r="BCX1" s="811"/>
      <c r="BCY1" s="811"/>
      <c r="BCZ1" s="811"/>
      <c r="BDA1" s="811"/>
      <c r="BDB1" s="811"/>
      <c r="BDC1" s="811"/>
      <c r="BDD1" s="811"/>
      <c r="BDE1" s="811"/>
      <c r="BDF1" s="811"/>
      <c r="BDG1" s="811"/>
      <c r="BDH1" s="811"/>
      <c r="BDI1" s="811"/>
      <c r="BDJ1" s="811"/>
      <c r="BDK1" s="811"/>
      <c r="BDL1" s="811"/>
      <c r="BDM1" s="811"/>
      <c r="BDN1" s="811"/>
      <c r="BDO1" s="811"/>
      <c r="BDP1" s="811"/>
      <c r="BDQ1" s="811"/>
      <c r="BDR1" s="811"/>
      <c r="BDS1" s="811"/>
      <c r="BDT1" s="811"/>
      <c r="BDU1" s="811"/>
      <c r="BDV1" s="811"/>
      <c r="BDW1" s="811"/>
      <c r="BDX1" s="811"/>
      <c r="BDY1" s="811"/>
      <c r="BDZ1" s="811"/>
      <c r="BEA1" s="811"/>
      <c r="BEB1" s="811"/>
      <c r="BEC1" s="811"/>
      <c r="BED1" s="811"/>
      <c r="BEE1" s="811"/>
      <c r="BEF1" s="811"/>
      <c r="BEG1" s="811"/>
      <c r="BEH1" s="811"/>
      <c r="BEI1" s="811"/>
      <c r="BEJ1" s="811"/>
      <c r="BEK1" s="811"/>
      <c r="BEL1" s="811"/>
      <c r="BEM1" s="811"/>
      <c r="BEN1" s="811"/>
      <c r="BEO1" s="811"/>
      <c r="BEP1" s="811"/>
      <c r="BEQ1" s="811"/>
      <c r="BER1" s="811"/>
      <c r="BES1" s="811"/>
      <c r="BET1" s="811"/>
      <c r="BEU1" s="811"/>
      <c r="BEV1" s="811"/>
      <c r="BEW1" s="811"/>
      <c r="BEX1" s="811"/>
      <c r="BEY1" s="811"/>
      <c r="BEZ1" s="811"/>
      <c r="BFA1" s="811"/>
      <c r="BFB1" s="811"/>
      <c r="BFC1" s="811"/>
      <c r="BFD1" s="811"/>
      <c r="BFE1" s="811"/>
      <c r="BFF1" s="811"/>
      <c r="BFG1" s="811"/>
      <c r="BFH1" s="811"/>
      <c r="BFI1" s="811"/>
      <c r="BFJ1" s="811"/>
      <c r="BFK1" s="811"/>
      <c r="BFL1" s="811"/>
      <c r="BFM1" s="811"/>
      <c r="BFN1" s="811"/>
      <c r="BFO1" s="811"/>
      <c r="BFP1" s="811"/>
      <c r="BFQ1" s="811"/>
      <c r="BFR1" s="811"/>
      <c r="BFS1" s="811"/>
      <c r="BFT1" s="811"/>
      <c r="BFU1" s="811"/>
      <c r="BFV1" s="811"/>
      <c r="BFW1" s="811"/>
      <c r="BFX1" s="811"/>
      <c r="BFY1" s="811"/>
      <c r="BFZ1" s="811"/>
      <c r="BGA1" s="811"/>
      <c r="BGB1" s="811"/>
      <c r="BGC1" s="811"/>
      <c r="BGD1" s="811"/>
      <c r="BGE1" s="811"/>
      <c r="BGF1" s="811"/>
      <c r="BGG1" s="811"/>
      <c r="BGH1" s="811"/>
      <c r="BGI1" s="811"/>
      <c r="BGJ1" s="811"/>
      <c r="BGK1" s="811"/>
      <c r="BGL1" s="811"/>
      <c r="BGM1" s="811"/>
      <c r="BGN1" s="811"/>
      <c r="BGO1" s="811"/>
      <c r="BGP1" s="811"/>
      <c r="BGQ1" s="811"/>
      <c r="BGR1" s="811"/>
      <c r="BGS1" s="811"/>
      <c r="BGT1" s="811"/>
      <c r="BGU1" s="811"/>
      <c r="BGV1" s="811"/>
      <c r="BGW1" s="811"/>
      <c r="BGX1" s="811"/>
      <c r="BGY1" s="811"/>
      <c r="BGZ1" s="811"/>
      <c r="BHA1" s="811"/>
      <c r="BHB1" s="811"/>
      <c r="BHC1" s="811"/>
      <c r="BHD1" s="811"/>
      <c r="BHE1" s="811"/>
      <c r="BHF1" s="811"/>
      <c r="BHG1" s="811"/>
      <c r="BHH1" s="811"/>
      <c r="BHI1" s="811"/>
      <c r="BHJ1" s="811"/>
      <c r="BHK1" s="811"/>
      <c r="BHL1" s="811"/>
      <c r="BHM1" s="811"/>
      <c r="BHN1" s="811"/>
      <c r="BHO1" s="811"/>
      <c r="BHP1" s="811"/>
      <c r="BHQ1" s="811"/>
      <c r="BHR1" s="811"/>
      <c r="BHS1" s="811"/>
      <c r="BHT1" s="811"/>
      <c r="BHU1" s="811"/>
      <c r="BHV1" s="811"/>
      <c r="BHW1" s="811"/>
      <c r="BHX1" s="811"/>
      <c r="BHY1" s="811"/>
      <c r="BHZ1" s="811"/>
      <c r="BIA1" s="811"/>
      <c r="BIB1" s="811"/>
      <c r="BIC1" s="811"/>
      <c r="BID1" s="811"/>
      <c r="BIE1" s="811"/>
      <c r="BIF1" s="811"/>
      <c r="BIG1" s="811"/>
      <c r="BIH1" s="811"/>
      <c r="BII1" s="811"/>
      <c r="BIJ1" s="811"/>
      <c r="BIK1" s="811"/>
      <c r="BIL1" s="811"/>
      <c r="BIM1" s="811"/>
      <c r="BIN1" s="811"/>
      <c r="BIO1" s="811"/>
      <c r="BIP1" s="811"/>
      <c r="BIQ1" s="811"/>
      <c r="BIR1" s="811"/>
      <c r="BIS1" s="811"/>
      <c r="BIT1" s="811"/>
      <c r="BIU1" s="811"/>
      <c r="BIV1" s="811"/>
      <c r="BIW1" s="811"/>
      <c r="BIX1" s="811"/>
      <c r="BIY1" s="811"/>
      <c r="BIZ1" s="811"/>
      <c r="BJA1" s="811"/>
      <c r="BJB1" s="811"/>
      <c r="BJC1" s="811"/>
      <c r="BJD1" s="811"/>
      <c r="BJE1" s="811"/>
      <c r="BJF1" s="811"/>
      <c r="BJG1" s="811"/>
      <c r="BJH1" s="811"/>
      <c r="BJI1" s="811"/>
      <c r="BJJ1" s="811"/>
      <c r="BJK1" s="811"/>
      <c r="BJL1" s="811"/>
      <c r="BJM1" s="811"/>
      <c r="BJN1" s="811"/>
      <c r="BJO1" s="811"/>
      <c r="BJP1" s="811"/>
      <c r="BJQ1" s="811"/>
      <c r="BJR1" s="811"/>
      <c r="BJS1" s="811"/>
      <c r="BJT1" s="811"/>
      <c r="BJU1" s="811"/>
      <c r="BJV1" s="811"/>
      <c r="BJW1" s="811"/>
      <c r="BJX1" s="811"/>
      <c r="BJY1" s="811"/>
      <c r="BJZ1" s="811"/>
      <c r="BKA1" s="811"/>
      <c r="BKB1" s="811"/>
      <c r="BKC1" s="811"/>
      <c r="BKD1" s="811"/>
      <c r="BKE1" s="811"/>
      <c r="BKF1" s="811"/>
      <c r="BKG1" s="811"/>
      <c r="BKH1" s="811"/>
      <c r="BKI1" s="811"/>
      <c r="BKJ1" s="811"/>
      <c r="BKK1" s="811"/>
      <c r="BKL1" s="811"/>
      <c r="BKM1" s="811"/>
      <c r="BKN1" s="811"/>
      <c r="BKO1" s="811"/>
      <c r="BKP1" s="811"/>
      <c r="BKQ1" s="811"/>
      <c r="BKR1" s="811"/>
      <c r="BKS1" s="811"/>
      <c r="BKT1" s="811"/>
      <c r="BKU1" s="811"/>
      <c r="BKV1" s="811"/>
      <c r="BKW1" s="811"/>
      <c r="BKX1" s="811"/>
      <c r="BKY1" s="811"/>
      <c r="BKZ1" s="811"/>
      <c r="BLA1" s="811"/>
      <c r="BLB1" s="811"/>
      <c r="BLC1" s="811"/>
      <c r="BLD1" s="811"/>
      <c r="BLE1" s="811"/>
      <c r="BLF1" s="811"/>
      <c r="BLG1" s="811"/>
      <c r="BLH1" s="811"/>
      <c r="BLI1" s="811"/>
      <c r="BLJ1" s="811"/>
      <c r="BLK1" s="811"/>
      <c r="BLL1" s="811"/>
      <c r="BLM1" s="811"/>
      <c r="BLN1" s="811"/>
      <c r="BLO1" s="811"/>
      <c r="BLP1" s="811"/>
      <c r="BLQ1" s="811"/>
      <c r="BLR1" s="811"/>
      <c r="BLS1" s="811"/>
      <c r="BLT1" s="811"/>
      <c r="BLU1" s="811"/>
      <c r="BLV1" s="811"/>
      <c r="BLW1" s="811"/>
      <c r="BLX1" s="811"/>
      <c r="BLY1" s="811"/>
      <c r="BLZ1" s="811"/>
      <c r="BMA1" s="811"/>
      <c r="BMB1" s="811"/>
      <c r="BMC1" s="811"/>
      <c r="BMD1" s="811"/>
      <c r="BME1" s="811"/>
      <c r="BMF1" s="811"/>
      <c r="BMG1" s="811"/>
      <c r="BMH1" s="811"/>
      <c r="BMI1" s="811"/>
      <c r="BMJ1" s="811"/>
      <c r="BMK1" s="811"/>
      <c r="BML1" s="811"/>
      <c r="BMM1" s="811"/>
      <c r="BMN1" s="811"/>
      <c r="BMO1" s="811"/>
      <c r="BMP1" s="811"/>
      <c r="BMQ1" s="811"/>
      <c r="BMR1" s="811"/>
      <c r="BMS1" s="811"/>
      <c r="BMT1" s="811"/>
      <c r="BMU1" s="811"/>
      <c r="BMV1" s="811"/>
      <c r="BMW1" s="811"/>
      <c r="BMX1" s="811"/>
      <c r="BMY1" s="811"/>
      <c r="BMZ1" s="811"/>
      <c r="BNA1" s="811"/>
      <c r="BNB1" s="811"/>
      <c r="BNC1" s="811"/>
      <c r="BND1" s="811"/>
      <c r="BNE1" s="811"/>
      <c r="BNF1" s="811"/>
      <c r="BNG1" s="811"/>
      <c r="BNH1" s="811"/>
      <c r="BNI1" s="811"/>
      <c r="BNJ1" s="811"/>
      <c r="BNK1" s="811"/>
      <c r="BNL1" s="811"/>
      <c r="BNM1" s="811"/>
      <c r="BNN1" s="811"/>
      <c r="BNO1" s="811"/>
      <c r="BNP1" s="811"/>
      <c r="BNQ1" s="811"/>
      <c r="BNR1" s="811"/>
      <c r="BNS1" s="811"/>
      <c r="BNT1" s="811"/>
      <c r="BNU1" s="811"/>
      <c r="BNV1" s="811"/>
      <c r="BNW1" s="811"/>
      <c r="BNX1" s="811"/>
      <c r="BNY1" s="811"/>
      <c r="BNZ1" s="811"/>
      <c r="BOA1" s="811"/>
      <c r="BOB1" s="811"/>
      <c r="BOC1" s="811"/>
      <c r="BOD1" s="811"/>
      <c r="BOE1" s="811"/>
      <c r="BOF1" s="811"/>
      <c r="BOG1" s="811"/>
      <c r="BOH1" s="811"/>
      <c r="BOI1" s="811"/>
      <c r="BOJ1" s="811"/>
      <c r="BOK1" s="811"/>
      <c r="BOL1" s="811"/>
      <c r="BOM1" s="811"/>
      <c r="BON1" s="811"/>
      <c r="BOO1" s="811"/>
      <c r="BOP1" s="811"/>
      <c r="BOQ1" s="811"/>
      <c r="BOR1" s="811"/>
      <c r="BOS1" s="811"/>
      <c r="BOT1" s="811"/>
      <c r="BOU1" s="811"/>
      <c r="BOV1" s="811"/>
      <c r="BOW1" s="811"/>
      <c r="BOX1" s="811"/>
      <c r="BOY1" s="811"/>
      <c r="BOZ1" s="811"/>
      <c r="BPA1" s="811"/>
      <c r="BPB1" s="811"/>
      <c r="BPC1" s="811"/>
      <c r="BPD1" s="811"/>
      <c r="BPE1" s="811"/>
      <c r="BPF1" s="811"/>
      <c r="BPG1" s="811"/>
      <c r="BPH1" s="811"/>
      <c r="BPI1" s="811"/>
      <c r="BPJ1" s="811"/>
      <c r="BPK1" s="811"/>
      <c r="BPL1" s="811"/>
      <c r="BPM1" s="811"/>
      <c r="BPN1" s="811"/>
      <c r="BPO1" s="811"/>
      <c r="BPP1" s="811"/>
      <c r="BPQ1" s="811"/>
      <c r="BPR1" s="811"/>
      <c r="BPS1" s="811"/>
      <c r="BPT1" s="811"/>
      <c r="BPU1" s="811"/>
      <c r="BPV1" s="811"/>
      <c r="BPW1" s="811"/>
      <c r="BPX1" s="811"/>
      <c r="BPY1" s="811"/>
      <c r="BPZ1" s="811"/>
      <c r="BQA1" s="811"/>
      <c r="BQB1" s="811"/>
      <c r="BQC1" s="811"/>
      <c r="BQD1" s="811"/>
      <c r="BQE1" s="811"/>
      <c r="BQF1" s="811"/>
      <c r="BQG1" s="811"/>
      <c r="BQH1" s="811"/>
      <c r="BQI1" s="811"/>
      <c r="BQJ1" s="811"/>
      <c r="BQK1" s="811"/>
      <c r="BQL1" s="811"/>
      <c r="BQM1" s="811"/>
      <c r="BQN1" s="811"/>
      <c r="BQO1" s="811"/>
      <c r="BQP1" s="811"/>
      <c r="BQQ1" s="811"/>
      <c r="BQR1" s="811"/>
      <c r="BQS1" s="811"/>
      <c r="BQT1" s="811"/>
      <c r="BQU1" s="811"/>
      <c r="BQV1" s="811"/>
      <c r="BQW1" s="811"/>
      <c r="BQX1" s="811"/>
      <c r="BQY1" s="811"/>
      <c r="BQZ1" s="811"/>
      <c r="BRA1" s="811"/>
      <c r="BRB1" s="811"/>
      <c r="BRC1" s="811"/>
      <c r="BRD1" s="811"/>
      <c r="BRE1" s="811"/>
      <c r="BRF1" s="811"/>
      <c r="BRG1" s="811"/>
      <c r="BRH1" s="811"/>
      <c r="BRI1" s="811"/>
      <c r="BRJ1" s="811"/>
      <c r="BRK1" s="811"/>
      <c r="BRL1" s="811"/>
      <c r="BRM1" s="811"/>
      <c r="BRN1" s="811"/>
      <c r="BRO1" s="811"/>
      <c r="BRP1" s="811"/>
      <c r="BRQ1" s="811"/>
      <c r="BRR1" s="811"/>
      <c r="BRS1" s="811"/>
      <c r="BRT1" s="811"/>
      <c r="BRU1" s="811"/>
      <c r="BRV1" s="811"/>
      <c r="BRW1" s="811"/>
      <c r="BRX1" s="811"/>
      <c r="BRY1" s="811"/>
      <c r="BRZ1" s="811"/>
      <c r="BSA1" s="811"/>
      <c r="BSB1" s="811"/>
      <c r="BSC1" s="811"/>
      <c r="BSD1" s="811"/>
      <c r="BSE1" s="811"/>
      <c r="BSF1" s="811"/>
      <c r="BSG1" s="811"/>
      <c r="BSH1" s="811"/>
      <c r="BSI1" s="811"/>
      <c r="BSJ1" s="811"/>
      <c r="BSK1" s="811"/>
      <c r="BSL1" s="811"/>
      <c r="BSM1" s="811"/>
      <c r="BSN1" s="811"/>
      <c r="BSO1" s="811"/>
      <c r="BSP1" s="811"/>
      <c r="BSQ1" s="811"/>
      <c r="BSR1" s="811"/>
      <c r="BSS1" s="811"/>
      <c r="BST1" s="811"/>
      <c r="BSU1" s="811"/>
      <c r="BSV1" s="811"/>
      <c r="BSW1" s="811"/>
      <c r="BSX1" s="811"/>
      <c r="BSY1" s="811"/>
      <c r="BSZ1" s="811"/>
      <c r="BTA1" s="811"/>
      <c r="BTB1" s="811"/>
      <c r="BTC1" s="811"/>
      <c r="BTD1" s="811"/>
      <c r="BTE1" s="811"/>
      <c r="BTF1" s="811"/>
      <c r="BTG1" s="811"/>
      <c r="BTH1" s="811"/>
      <c r="BTI1" s="811"/>
      <c r="BTJ1" s="811"/>
      <c r="BTK1" s="811"/>
      <c r="BTL1" s="811"/>
      <c r="BTM1" s="811"/>
      <c r="BTN1" s="811"/>
      <c r="BTO1" s="811"/>
      <c r="BTP1" s="811"/>
      <c r="BTQ1" s="811"/>
      <c r="BTR1" s="811"/>
      <c r="BTS1" s="811"/>
      <c r="BTT1" s="811"/>
      <c r="BTU1" s="811"/>
      <c r="BTV1" s="811"/>
      <c r="BTW1" s="811"/>
      <c r="BTX1" s="811"/>
      <c r="BTY1" s="811"/>
      <c r="BTZ1" s="811"/>
      <c r="BUA1" s="811"/>
      <c r="BUB1" s="811"/>
      <c r="BUC1" s="811"/>
      <c r="BUD1" s="811"/>
      <c r="BUE1" s="811"/>
      <c r="BUF1" s="811"/>
      <c r="BUG1" s="811"/>
      <c r="BUH1" s="811"/>
      <c r="BUI1" s="811"/>
      <c r="BUJ1" s="811"/>
      <c r="BUK1" s="811"/>
      <c r="BUL1" s="811"/>
      <c r="BUM1" s="811"/>
      <c r="BUN1" s="811"/>
      <c r="BUO1" s="811"/>
      <c r="BUP1" s="811"/>
      <c r="BUQ1" s="811"/>
      <c r="BUR1" s="811"/>
      <c r="BUS1" s="811"/>
      <c r="BUT1" s="811"/>
      <c r="BUU1" s="811"/>
      <c r="BUV1" s="811"/>
      <c r="BUW1" s="811"/>
      <c r="BUX1" s="811"/>
      <c r="BUY1" s="811"/>
      <c r="BUZ1" s="811"/>
      <c r="BVA1" s="811"/>
      <c r="BVB1" s="811"/>
      <c r="BVC1" s="811"/>
      <c r="BVD1" s="811"/>
      <c r="BVE1" s="811"/>
      <c r="BVF1" s="811"/>
      <c r="BVG1" s="811"/>
      <c r="BVH1" s="811"/>
      <c r="BVI1" s="811"/>
      <c r="BVJ1" s="811"/>
      <c r="BVK1" s="811"/>
      <c r="BVL1" s="811"/>
      <c r="BVM1" s="811"/>
      <c r="BVN1" s="811"/>
      <c r="BVO1" s="811"/>
      <c r="BVP1" s="811"/>
      <c r="BVQ1" s="811"/>
      <c r="BVR1" s="811"/>
      <c r="BVS1" s="811"/>
      <c r="BVT1" s="811"/>
      <c r="BVU1" s="811"/>
      <c r="BVV1" s="811"/>
      <c r="BVW1" s="811"/>
      <c r="BVX1" s="811"/>
      <c r="BVY1" s="811"/>
      <c r="BVZ1" s="811"/>
      <c r="BWA1" s="811"/>
      <c r="BWB1" s="811"/>
      <c r="BWC1" s="811"/>
      <c r="BWD1" s="811"/>
      <c r="BWE1" s="811"/>
      <c r="BWF1" s="811"/>
      <c r="BWG1" s="811"/>
      <c r="BWH1" s="811"/>
      <c r="BWI1" s="811"/>
      <c r="BWJ1" s="811"/>
      <c r="BWK1" s="811"/>
      <c r="BWL1" s="811"/>
      <c r="BWM1" s="811"/>
      <c r="BWN1" s="811"/>
      <c r="BWO1" s="811"/>
      <c r="BWP1" s="811"/>
      <c r="BWQ1" s="811"/>
      <c r="BWR1" s="811"/>
      <c r="BWS1" s="811"/>
      <c r="BWT1" s="811"/>
      <c r="BWU1" s="811"/>
      <c r="BWV1" s="811"/>
      <c r="BWW1" s="811"/>
      <c r="BWX1" s="811"/>
      <c r="BWY1" s="811"/>
      <c r="BWZ1" s="811"/>
      <c r="BXA1" s="811"/>
      <c r="BXB1" s="811"/>
      <c r="BXC1" s="811"/>
      <c r="BXD1" s="811"/>
      <c r="BXE1" s="811"/>
      <c r="BXF1" s="811"/>
      <c r="BXG1" s="811"/>
      <c r="BXH1" s="811"/>
      <c r="BXI1" s="811"/>
      <c r="BXJ1" s="811"/>
      <c r="BXK1" s="811"/>
      <c r="BXL1" s="811"/>
      <c r="BXM1" s="811"/>
      <c r="BXN1" s="811"/>
      <c r="BXO1" s="811"/>
      <c r="BXP1" s="811"/>
      <c r="BXQ1" s="811"/>
      <c r="BXR1" s="811"/>
      <c r="BXS1" s="811"/>
      <c r="BXT1" s="811"/>
      <c r="BXU1" s="811"/>
      <c r="BXV1" s="811"/>
      <c r="BXW1" s="811"/>
      <c r="BXX1" s="811"/>
      <c r="BXY1" s="811"/>
      <c r="BXZ1" s="811"/>
      <c r="BYA1" s="811"/>
      <c r="BYB1" s="811"/>
      <c r="BYC1" s="811"/>
      <c r="BYD1" s="811"/>
      <c r="BYE1" s="811"/>
      <c r="BYF1" s="811"/>
      <c r="BYG1" s="811"/>
      <c r="BYH1" s="811"/>
      <c r="BYI1" s="811"/>
      <c r="BYJ1" s="811"/>
      <c r="BYK1" s="811"/>
      <c r="BYL1" s="811"/>
      <c r="BYM1" s="811"/>
      <c r="BYN1" s="811"/>
      <c r="BYO1" s="811"/>
      <c r="BYP1" s="811"/>
      <c r="BYQ1" s="811"/>
      <c r="BYR1" s="811"/>
      <c r="BYS1" s="811"/>
      <c r="BYT1" s="811"/>
      <c r="BYU1" s="811"/>
      <c r="BYV1" s="811"/>
      <c r="BYW1" s="811"/>
      <c r="BYX1" s="811"/>
      <c r="BYY1" s="811"/>
      <c r="BYZ1" s="811"/>
      <c r="BZA1" s="811"/>
      <c r="BZB1" s="811"/>
      <c r="BZC1" s="811"/>
      <c r="BZD1" s="811"/>
      <c r="BZE1" s="811"/>
      <c r="BZF1" s="811"/>
      <c r="BZG1" s="811"/>
      <c r="BZH1" s="811"/>
      <c r="BZI1" s="811"/>
      <c r="BZJ1" s="811"/>
      <c r="BZK1" s="811"/>
      <c r="BZL1" s="811"/>
      <c r="BZM1" s="811"/>
      <c r="BZN1" s="811"/>
      <c r="BZO1" s="811"/>
      <c r="BZP1" s="811"/>
      <c r="BZQ1" s="811"/>
      <c r="BZR1" s="811"/>
      <c r="BZS1" s="811"/>
      <c r="BZT1" s="811"/>
      <c r="BZU1" s="811"/>
      <c r="BZV1" s="811"/>
      <c r="BZW1" s="811"/>
      <c r="BZX1" s="811"/>
      <c r="BZY1" s="811"/>
      <c r="BZZ1" s="811"/>
      <c r="CAA1" s="811"/>
      <c r="CAB1" s="811"/>
      <c r="CAC1" s="811"/>
      <c r="CAD1" s="811"/>
      <c r="CAE1" s="811"/>
      <c r="CAF1" s="811"/>
      <c r="CAG1" s="811"/>
      <c r="CAH1" s="811"/>
      <c r="CAI1" s="811"/>
      <c r="CAJ1" s="811"/>
      <c r="CAK1" s="811"/>
      <c r="CAL1" s="811"/>
      <c r="CAM1" s="811"/>
      <c r="CAN1" s="811"/>
      <c r="CAO1" s="811"/>
      <c r="CAP1" s="811"/>
      <c r="CAQ1" s="811"/>
      <c r="CAR1" s="811"/>
      <c r="CAS1" s="811"/>
      <c r="CAT1" s="811"/>
      <c r="CAU1" s="811"/>
      <c r="CAV1" s="811"/>
      <c r="CAW1" s="811"/>
      <c r="CAX1" s="811"/>
      <c r="CAY1" s="811"/>
      <c r="CAZ1" s="811"/>
      <c r="CBA1" s="811"/>
      <c r="CBB1" s="811"/>
      <c r="CBC1" s="811"/>
      <c r="CBD1" s="811"/>
      <c r="CBE1" s="811"/>
      <c r="CBF1" s="811"/>
      <c r="CBG1" s="811"/>
      <c r="CBH1" s="811"/>
      <c r="CBI1" s="811"/>
      <c r="CBJ1" s="811"/>
      <c r="CBK1" s="811"/>
      <c r="CBL1" s="811"/>
      <c r="CBM1" s="811"/>
      <c r="CBN1" s="811"/>
      <c r="CBO1" s="811"/>
      <c r="CBP1" s="811"/>
      <c r="CBQ1" s="811"/>
      <c r="CBR1" s="811"/>
      <c r="CBS1" s="811"/>
      <c r="CBT1" s="811"/>
      <c r="CBU1" s="811"/>
      <c r="CBV1" s="811"/>
      <c r="CBW1" s="811"/>
      <c r="CBX1" s="811"/>
      <c r="CBY1" s="811"/>
      <c r="CBZ1" s="811"/>
      <c r="CCA1" s="811"/>
      <c r="CCB1" s="811"/>
      <c r="CCC1" s="811"/>
      <c r="CCD1" s="811"/>
      <c r="CCE1" s="811"/>
      <c r="CCF1" s="811"/>
      <c r="CCG1" s="811"/>
      <c r="CCH1" s="811"/>
      <c r="CCI1" s="811"/>
      <c r="CCJ1" s="811"/>
      <c r="CCK1" s="811"/>
      <c r="CCL1" s="811"/>
      <c r="CCM1" s="811"/>
      <c r="CCN1" s="811"/>
      <c r="CCO1" s="811"/>
      <c r="CCP1" s="811"/>
      <c r="CCQ1" s="811"/>
      <c r="CCR1" s="811"/>
      <c r="CCS1" s="811"/>
      <c r="CCT1" s="811"/>
      <c r="CCU1" s="811"/>
      <c r="CCV1" s="811"/>
      <c r="CCW1" s="811"/>
      <c r="CCX1" s="811"/>
      <c r="CCY1" s="811"/>
      <c r="CCZ1" s="811"/>
      <c r="CDA1" s="811"/>
      <c r="CDB1" s="811"/>
      <c r="CDC1" s="811"/>
      <c r="CDD1" s="811"/>
      <c r="CDE1" s="811"/>
      <c r="CDF1" s="811"/>
      <c r="CDG1" s="811"/>
      <c r="CDH1" s="811"/>
      <c r="CDI1" s="811"/>
      <c r="CDJ1" s="811"/>
      <c r="CDK1" s="811"/>
      <c r="CDL1" s="811"/>
      <c r="CDM1" s="811"/>
      <c r="CDN1" s="811"/>
      <c r="CDO1" s="811"/>
      <c r="CDP1" s="811"/>
      <c r="CDQ1" s="811"/>
      <c r="CDR1" s="811"/>
      <c r="CDS1" s="811"/>
      <c r="CDT1" s="811"/>
      <c r="CDU1" s="811"/>
      <c r="CDV1" s="811"/>
      <c r="CDW1" s="811"/>
      <c r="CDX1" s="811"/>
      <c r="CDY1" s="811"/>
      <c r="CDZ1" s="811"/>
      <c r="CEA1" s="811"/>
      <c r="CEB1" s="811"/>
      <c r="CEC1" s="811"/>
      <c r="CED1" s="811"/>
      <c r="CEE1" s="811"/>
      <c r="CEF1" s="811"/>
      <c r="CEG1" s="811"/>
      <c r="CEH1" s="811"/>
      <c r="CEI1" s="811"/>
      <c r="CEJ1" s="811"/>
      <c r="CEK1" s="811"/>
      <c r="CEL1" s="811"/>
      <c r="CEM1" s="811"/>
      <c r="CEN1" s="811"/>
      <c r="CEO1" s="811"/>
      <c r="CEP1" s="811"/>
      <c r="CEQ1" s="811"/>
      <c r="CER1" s="811"/>
      <c r="CES1" s="811"/>
      <c r="CET1" s="811"/>
      <c r="CEU1" s="811"/>
      <c r="CEV1" s="811"/>
      <c r="CEW1" s="811"/>
      <c r="CEX1" s="811"/>
      <c r="CEY1" s="811"/>
      <c r="CEZ1" s="811"/>
      <c r="CFA1" s="811"/>
      <c r="CFB1" s="811"/>
      <c r="CFC1" s="811"/>
      <c r="CFD1" s="811"/>
      <c r="CFE1" s="811"/>
      <c r="CFF1" s="811"/>
      <c r="CFG1" s="811"/>
      <c r="CFH1" s="811"/>
      <c r="CFI1" s="811"/>
      <c r="CFJ1" s="811"/>
      <c r="CFK1" s="811"/>
      <c r="CFL1" s="811"/>
      <c r="CFM1" s="811"/>
      <c r="CFN1" s="811"/>
      <c r="CFO1" s="811"/>
      <c r="CFP1" s="811"/>
      <c r="CFQ1" s="811"/>
      <c r="CFR1" s="811"/>
      <c r="CFS1" s="811"/>
      <c r="CFT1" s="811"/>
      <c r="CFU1" s="811"/>
      <c r="CFV1" s="811"/>
      <c r="CFW1" s="811"/>
      <c r="CFX1" s="811"/>
      <c r="CFY1" s="811"/>
      <c r="CFZ1" s="811"/>
      <c r="CGA1" s="811"/>
      <c r="CGB1" s="811"/>
      <c r="CGC1" s="811"/>
      <c r="CGD1" s="811"/>
      <c r="CGE1" s="811"/>
      <c r="CGF1" s="811"/>
      <c r="CGG1" s="811"/>
      <c r="CGH1" s="811"/>
      <c r="CGI1" s="811"/>
      <c r="CGJ1" s="811"/>
      <c r="CGK1" s="811"/>
      <c r="CGL1" s="811"/>
      <c r="CGM1" s="811"/>
      <c r="CGN1" s="811"/>
      <c r="CGO1" s="811"/>
      <c r="CGP1" s="811"/>
      <c r="CGQ1" s="811"/>
      <c r="CGR1" s="811"/>
      <c r="CGS1" s="811"/>
      <c r="CGT1" s="811"/>
      <c r="CGU1" s="811"/>
      <c r="CGV1" s="811"/>
      <c r="CGW1" s="811"/>
      <c r="CGX1" s="811"/>
      <c r="CGY1" s="811"/>
      <c r="CGZ1" s="811"/>
      <c r="CHA1" s="811"/>
      <c r="CHB1" s="811"/>
      <c r="CHC1" s="811"/>
      <c r="CHD1" s="811"/>
      <c r="CHE1" s="811"/>
      <c r="CHF1" s="811"/>
      <c r="CHG1" s="811"/>
      <c r="CHH1" s="811"/>
      <c r="CHI1" s="811"/>
      <c r="CHJ1" s="811"/>
      <c r="CHK1" s="811"/>
      <c r="CHL1" s="811"/>
      <c r="CHM1" s="811"/>
      <c r="CHN1" s="811"/>
      <c r="CHO1" s="811"/>
      <c r="CHP1" s="811"/>
      <c r="CHQ1" s="811"/>
      <c r="CHR1" s="811"/>
      <c r="CHS1" s="811"/>
      <c r="CHT1" s="811"/>
      <c r="CHU1" s="811"/>
      <c r="CHV1" s="811"/>
      <c r="CHW1" s="811"/>
      <c r="CHX1" s="811"/>
      <c r="CHY1" s="811"/>
      <c r="CHZ1" s="811"/>
      <c r="CIA1" s="811"/>
      <c r="CIB1" s="811"/>
      <c r="CIC1" s="811"/>
      <c r="CID1" s="811"/>
      <c r="CIE1" s="811"/>
      <c r="CIF1" s="811"/>
      <c r="CIG1" s="811"/>
      <c r="CIH1" s="811"/>
      <c r="CII1" s="811"/>
      <c r="CIJ1" s="811"/>
      <c r="CIK1" s="811"/>
      <c r="CIL1" s="811"/>
      <c r="CIM1" s="811"/>
      <c r="CIN1" s="811"/>
      <c r="CIO1" s="811"/>
      <c r="CIP1" s="811"/>
      <c r="CIQ1" s="811"/>
      <c r="CIR1" s="811"/>
      <c r="CIS1" s="811"/>
      <c r="CIT1" s="811"/>
      <c r="CIU1" s="811"/>
      <c r="CIV1" s="811"/>
      <c r="CIW1" s="811"/>
      <c r="CIX1" s="811"/>
      <c r="CIY1" s="811"/>
      <c r="CIZ1" s="811"/>
      <c r="CJA1" s="811"/>
      <c r="CJB1" s="811"/>
      <c r="CJC1" s="811"/>
      <c r="CJD1" s="811"/>
      <c r="CJE1" s="811"/>
      <c r="CJF1" s="811"/>
      <c r="CJG1" s="811"/>
      <c r="CJH1" s="811"/>
      <c r="CJI1" s="811"/>
      <c r="CJJ1" s="811"/>
      <c r="CJK1" s="811"/>
      <c r="CJL1" s="811"/>
      <c r="CJM1" s="811"/>
      <c r="CJN1" s="811"/>
      <c r="CJO1" s="811"/>
      <c r="CJP1" s="811"/>
      <c r="CJQ1" s="811"/>
      <c r="CJR1" s="811"/>
      <c r="CJS1" s="811"/>
      <c r="CJT1" s="811"/>
      <c r="CJU1" s="811"/>
      <c r="CJV1" s="811"/>
      <c r="CJW1" s="811"/>
      <c r="CJX1" s="811"/>
      <c r="CJY1" s="811"/>
      <c r="CJZ1" s="811"/>
      <c r="CKA1" s="811"/>
      <c r="CKB1" s="811"/>
      <c r="CKC1" s="811"/>
      <c r="CKD1" s="811"/>
      <c r="CKE1" s="811"/>
      <c r="CKF1" s="811"/>
      <c r="CKG1" s="811"/>
      <c r="CKH1" s="811"/>
      <c r="CKI1" s="811"/>
      <c r="CKJ1" s="811"/>
      <c r="CKK1" s="811"/>
      <c r="CKL1" s="811"/>
      <c r="CKM1" s="811"/>
      <c r="CKN1" s="811"/>
      <c r="CKO1" s="811"/>
      <c r="CKP1" s="811"/>
      <c r="CKQ1" s="811"/>
      <c r="CKR1" s="811"/>
      <c r="CKS1" s="811"/>
      <c r="CKT1" s="811"/>
      <c r="CKU1" s="811"/>
      <c r="CKV1" s="811"/>
      <c r="CKW1" s="811"/>
      <c r="CKX1" s="811"/>
      <c r="CKY1" s="811"/>
      <c r="CKZ1" s="811"/>
      <c r="CLA1" s="811"/>
      <c r="CLB1" s="811"/>
      <c r="CLC1" s="811"/>
      <c r="CLD1" s="811"/>
      <c r="CLE1" s="811"/>
      <c r="CLF1" s="811"/>
      <c r="CLG1" s="811"/>
      <c r="CLH1" s="811"/>
      <c r="CLI1" s="811"/>
      <c r="CLJ1" s="811"/>
      <c r="CLK1" s="811"/>
      <c r="CLL1" s="811"/>
      <c r="CLM1" s="811"/>
      <c r="CLN1" s="811"/>
      <c r="CLO1" s="811"/>
      <c r="CLP1" s="811"/>
      <c r="CLQ1" s="811"/>
      <c r="CLR1" s="811"/>
      <c r="CLS1" s="811"/>
      <c r="CLT1" s="811"/>
      <c r="CLU1" s="811"/>
      <c r="CLV1" s="811"/>
      <c r="CLW1" s="811"/>
      <c r="CLX1" s="811"/>
      <c r="CLY1" s="811"/>
      <c r="CLZ1" s="811"/>
      <c r="CMA1" s="811"/>
      <c r="CMB1" s="811"/>
      <c r="CMC1" s="811"/>
      <c r="CMD1" s="811"/>
      <c r="CME1" s="811"/>
      <c r="CMF1" s="811"/>
      <c r="CMG1" s="811"/>
      <c r="CMH1" s="811"/>
      <c r="CMI1" s="811"/>
      <c r="CMJ1" s="811"/>
      <c r="CMK1" s="811"/>
      <c r="CML1" s="811"/>
      <c r="CMM1" s="811"/>
      <c r="CMN1" s="811"/>
      <c r="CMO1" s="811"/>
      <c r="CMP1" s="811"/>
      <c r="CMQ1" s="811"/>
      <c r="CMR1" s="811"/>
      <c r="CMS1" s="811"/>
      <c r="CMT1" s="811"/>
      <c r="CMU1" s="811"/>
      <c r="CMV1" s="811"/>
      <c r="CMW1" s="811"/>
      <c r="CMX1" s="811"/>
      <c r="CMY1" s="811"/>
      <c r="CMZ1" s="811"/>
      <c r="CNA1" s="811"/>
      <c r="CNB1" s="811"/>
      <c r="CNC1" s="811"/>
      <c r="CND1" s="811"/>
      <c r="CNE1" s="811"/>
      <c r="CNF1" s="811"/>
      <c r="CNG1" s="811"/>
      <c r="CNH1" s="811"/>
      <c r="CNI1" s="811"/>
      <c r="CNJ1" s="811"/>
      <c r="CNK1" s="811"/>
      <c r="CNL1" s="811"/>
      <c r="CNM1" s="811"/>
      <c r="CNN1" s="811"/>
      <c r="CNO1" s="811"/>
      <c r="CNP1" s="811"/>
      <c r="CNQ1" s="811"/>
      <c r="CNR1" s="811"/>
      <c r="CNS1" s="811"/>
      <c r="CNT1" s="811"/>
      <c r="CNU1" s="811"/>
      <c r="CNV1" s="811"/>
      <c r="CNW1" s="811"/>
      <c r="CNX1" s="811"/>
      <c r="CNY1" s="811"/>
      <c r="CNZ1" s="811"/>
      <c r="COA1" s="811"/>
      <c r="COB1" s="811"/>
      <c r="COC1" s="811"/>
      <c r="COD1" s="811"/>
      <c r="COE1" s="811"/>
      <c r="COF1" s="811"/>
      <c r="COG1" s="811"/>
      <c r="COH1" s="811"/>
      <c r="COI1" s="811"/>
      <c r="COJ1" s="811"/>
      <c r="COK1" s="811"/>
      <c r="COL1" s="811"/>
      <c r="COM1" s="811"/>
      <c r="CON1" s="811"/>
      <c r="COO1" s="811"/>
      <c r="COP1" s="811"/>
      <c r="COQ1" s="811"/>
      <c r="COR1" s="811"/>
      <c r="COS1" s="811"/>
      <c r="COT1" s="811"/>
      <c r="COU1" s="811"/>
      <c r="COV1" s="811"/>
      <c r="COW1" s="811"/>
      <c r="COX1" s="811"/>
      <c r="COY1" s="811"/>
      <c r="COZ1" s="811"/>
      <c r="CPA1" s="811"/>
      <c r="CPB1" s="811"/>
      <c r="CPC1" s="811"/>
      <c r="CPD1" s="811"/>
      <c r="CPE1" s="811"/>
      <c r="CPF1" s="811"/>
      <c r="CPG1" s="811"/>
      <c r="CPH1" s="811"/>
      <c r="CPI1" s="811"/>
      <c r="CPJ1" s="811"/>
      <c r="CPK1" s="811"/>
      <c r="CPL1" s="811"/>
      <c r="CPM1" s="811"/>
      <c r="CPN1" s="811"/>
      <c r="CPO1" s="811"/>
      <c r="CPP1" s="811"/>
      <c r="CPQ1" s="811"/>
      <c r="CPR1" s="811"/>
      <c r="CPS1" s="811"/>
      <c r="CPT1" s="811"/>
      <c r="CPU1" s="811"/>
      <c r="CPV1" s="811"/>
      <c r="CPW1" s="811"/>
      <c r="CPX1" s="811"/>
      <c r="CPY1" s="811"/>
      <c r="CPZ1" s="811"/>
      <c r="CQA1" s="811"/>
      <c r="CQB1" s="811"/>
      <c r="CQC1" s="811"/>
      <c r="CQD1" s="811"/>
      <c r="CQE1" s="811"/>
      <c r="CQF1" s="811"/>
      <c r="CQG1" s="811"/>
      <c r="CQH1" s="811"/>
      <c r="CQI1" s="811"/>
      <c r="CQJ1" s="811"/>
      <c r="CQK1" s="811"/>
      <c r="CQL1" s="811"/>
      <c r="CQM1" s="811"/>
      <c r="CQN1" s="811"/>
      <c r="CQO1" s="811"/>
      <c r="CQP1" s="811"/>
      <c r="CQQ1" s="811"/>
      <c r="CQR1" s="811"/>
      <c r="CQS1" s="811"/>
      <c r="CQT1" s="811"/>
      <c r="CQU1" s="811"/>
      <c r="CQV1" s="811"/>
      <c r="CQW1" s="811"/>
      <c r="CQX1" s="811"/>
      <c r="CQY1" s="811"/>
      <c r="CQZ1" s="811"/>
      <c r="CRA1" s="811"/>
      <c r="CRB1" s="811"/>
      <c r="CRC1" s="811"/>
      <c r="CRD1" s="811"/>
      <c r="CRE1" s="811"/>
      <c r="CRF1" s="811"/>
      <c r="CRG1" s="811"/>
      <c r="CRH1" s="811"/>
      <c r="CRI1" s="811"/>
      <c r="CRJ1" s="811"/>
      <c r="CRK1" s="811"/>
      <c r="CRL1" s="811"/>
      <c r="CRM1" s="811"/>
      <c r="CRN1" s="811"/>
      <c r="CRO1" s="811"/>
      <c r="CRP1" s="811"/>
      <c r="CRQ1" s="811"/>
      <c r="CRR1" s="811"/>
      <c r="CRS1" s="811"/>
      <c r="CRT1" s="811"/>
      <c r="CRU1" s="811"/>
      <c r="CRV1" s="811"/>
      <c r="CRW1" s="811"/>
      <c r="CRX1" s="811"/>
      <c r="CRY1" s="811"/>
      <c r="CRZ1" s="811"/>
      <c r="CSA1" s="811"/>
      <c r="CSB1" s="811"/>
      <c r="CSC1" s="811"/>
      <c r="CSD1" s="811"/>
      <c r="CSE1" s="811"/>
      <c r="CSF1" s="811"/>
      <c r="CSG1" s="811"/>
      <c r="CSH1" s="811"/>
      <c r="CSI1" s="811"/>
      <c r="CSJ1" s="811"/>
      <c r="CSK1" s="811"/>
      <c r="CSL1" s="811"/>
      <c r="CSM1" s="811"/>
      <c r="CSN1" s="811"/>
      <c r="CSO1" s="811"/>
      <c r="CSP1" s="811"/>
      <c r="CSQ1" s="811"/>
      <c r="CSR1" s="811"/>
      <c r="CSS1" s="811"/>
      <c r="CST1" s="811"/>
      <c r="CSU1" s="811"/>
      <c r="CSV1" s="811"/>
      <c r="CSW1" s="811"/>
      <c r="CSX1" s="811"/>
      <c r="CSY1" s="811"/>
      <c r="CSZ1" s="811"/>
      <c r="CTA1" s="811"/>
      <c r="CTB1" s="811"/>
      <c r="CTC1" s="811"/>
      <c r="CTD1" s="811"/>
      <c r="CTE1" s="811"/>
      <c r="CTF1" s="811"/>
      <c r="CTG1" s="811"/>
      <c r="CTH1" s="811"/>
      <c r="CTI1" s="811"/>
      <c r="CTJ1" s="811"/>
      <c r="CTK1" s="811"/>
      <c r="CTL1" s="811"/>
      <c r="CTM1" s="811"/>
      <c r="CTN1" s="811"/>
      <c r="CTO1" s="811"/>
      <c r="CTP1" s="811"/>
      <c r="CTQ1" s="811"/>
      <c r="CTR1" s="811"/>
      <c r="CTS1" s="811"/>
      <c r="CTT1" s="811"/>
      <c r="CTU1" s="811"/>
      <c r="CTV1" s="811"/>
      <c r="CTW1" s="811"/>
      <c r="CTX1" s="811"/>
      <c r="CTY1" s="811"/>
      <c r="CTZ1" s="811"/>
      <c r="CUA1" s="811"/>
      <c r="CUB1" s="811"/>
      <c r="CUC1" s="811"/>
      <c r="CUD1" s="811"/>
      <c r="CUE1" s="811"/>
      <c r="CUF1" s="811"/>
      <c r="CUG1" s="811"/>
      <c r="CUH1" s="811"/>
      <c r="CUI1" s="811"/>
      <c r="CUJ1" s="811"/>
      <c r="CUK1" s="811"/>
      <c r="CUL1" s="811"/>
      <c r="CUM1" s="811"/>
      <c r="CUN1" s="811"/>
      <c r="CUO1" s="811"/>
      <c r="CUP1" s="811"/>
      <c r="CUQ1" s="811"/>
      <c r="CUR1" s="811"/>
      <c r="CUS1" s="811"/>
      <c r="CUT1" s="811"/>
      <c r="CUU1" s="811"/>
      <c r="CUV1" s="811"/>
      <c r="CUW1" s="811"/>
      <c r="CUX1" s="811"/>
      <c r="CUY1" s="811"/>
      <c r="CUZ1" s="811"/>
      <c r="CVA1" s="811"/>
      <c r="CVB1" s="811"/>
      <c r="CVC1" s="811"/>
      <c r="CVD1" s="811"/>
      <c r="CVE1" s="811"/>
      <c r="CVF1" s="811"/>
      <c r="CVG1" s="811"/>
      <c r="CVH1" s="811"/>
      <c r="CVI1" s="811"/>
      <c r="CVJ1" s="811"/>
      <c r="CVK1" s="811"/>
      <c r="CVL1" s="811"/>
      <c r="CVM1" s="811"/>
      <c r="CVN1" s="811"/>
      <c r="CVO1" s="811"/>
      <c r="CVP1" s="811"/>
      <c r="CVQ1" s="811"/>
      <c r="CVR1" s="811"/>
      <c r="CVS1" s="811"/>
      <c r="CVT1" s="811"/>
      <c r="CVU1" s="811"/>
      <c r="CVV1" s="811"/>
      <c r="CVW1" s="811"/>
      <c r="CVX1" s="811"/>
      <c r="CVY1" s="811"/>
      <c r="CVZ1" s="811"/>
      <c r="CWA1" s="811"/>
      <c r="CWB1" s="811"/>
      <c r="CWC1" s="811"/>
      <c r="CWD1" s="811"/>
      <c r="CWE1" s="811"/>
      <c r="CWF1" s="811"/>
      <c r="CWG1" s="811"/>
      <c r="CWH1" s="811"/>
      <c r="CWI1" s="811"/>
      <c r="CWJ1" s="811"/>
      <c r="CWK1" s="811"/>
      <c r="CWL1" s="811"/>
      <c r="CWM1" s="811"/>
      <c r="CWN1" s="811"/>
      <c r="CWO1" s="811"/>
      <c r="CWP1" s="811"/>
      <c r="CWQ1" s="811"/>
      <c r="CWR1" s="811"/>
      <c r="CWS1" s="811"/>
      <c r="CWT1" s="811"/>
      <c r="CWU1" s="811"/>
      <c r="CWV1" s="811"/>
      <c r="CWW1" s="811"/>
      <c r="CWX1" s="811"/>
      <c r="CWY1" s="811"/>
      <c r="CWZ1" s="811"/>
      <c r="CXA1" s="811"/>
      <c r="CXB1" s="811"/>
      <c r="CXC1" s="811"/>
      <c r="CXD1" s="811"/>
      <c r="CXE1" s="811"/>
      <c r="CXF1" s="811"/>
      <c r="CXG1" s="811"/>
      <c r="CXH1" s="811"/>
      <c r="CXI1" s="811"/>
      <c r="CXJ1" s="811"/>
      <c r="CXK1" s="811"/>
      <c r="CXL1" s="811"/>
      <c r="CXM1" s="811"/>
      <c r="CXN1" s="811"/>
      <c r="CXO1" s="811"/>
      <c r="CXP1" s="811"/>
      <c r="CXQ1" s="811"/>
      <c r="CXR1" s="811"/>
      <c r="CXS1" s="811"/>
      <c r="CXT1" s="811"/>
      <c r="CXU1" s="811"/>
      <c r="CXV1" s="811"/>
      <c r="CXW1" s="811"/>
      <c r="CXX1" s="811"/>
      <c r="CXY1" s="811"/>
      <c r="CXZ1" s="811"/>
      <c r="CYA1" s="811"/>
      <c r="CYB1" s="811"/>
      <c r="CYC1" s="811"/>
      <c r="CYD1" s="811"/>
      <c r="CYE1" s="811"/>
      <c r="CYF1" s="811"/>
      <c r="CYG1" s="811"/>
      <c r="CYH1" s="811"/>
      <c r="CYI1" s="811"/>
      <c r="CYJ1" s="811"/>
      <c r="CYK1" s="811"/>
      <c r="CYL1" s="811"/>
      <c r="CYM1" s="811"/>
      <c r="CYN1" s="811"/>
      <c r="CYO1" s="811"/>
      <c r="CYP1" s="811"/>
      <c r="CYQ1" s="811"/>
      <c r="CYR1" s="811"/>
      <c r="CYS1" s="811"/>
      <c r="CYT1" s="811"/>
      <c r="CYU1" s="811"/>
      <c r="CYV1" s="811"/>
      <c r="CYW1" s="811"/>
      <c r="CYX1" s="811"/>
      <c r="CYY1" s="811"/>
      <c r="CYZ1" s="811"/>
      <c r="CZA1" s="811"/>
      <c r="CZB1" s="811"/>
      <c r="CZC1" s="811"/>
      <c r="CZD1" s="811"/>
      <c r="CZE1" s="811"/>
      <c r="CZF1" s="811"/>
      <c r="CZG1" s="811"/>
      <c r="CZH1" s="811"/>
      <c r="CZI1" s="811"/>
      <c r="CZJ1" s="811"/>
      <c r="CZK1" s="811"/>
      <c r="CZL1" s="811"/>
      <c r="CZM1" s="811"/>
      <c r="CZN1" s="811"/>
      <c r="CZO1" s="811"/>
      <c r="CZP1" s="811"/>
      <c r="CZQ1" s="811"/>
      <c r="CZR1" s="811"/>
      <c r="CZS1" s="811"/>
      <c r="CZT1" s="811"/>
      <c r="CZU1" s="811"/>
      <c r="CZV1" s="811"/>
      <c r="CZW1" s="811"/>
      <c r="CZX1" s="811"/>
      <c r="CZY1" s="811"/>
      <c r="CZZ1" s="811"/>
      <c r="DAA1" s="811"/>
      <c r="DAB1" s="811"/>
      <c r="DAC1" s="811"/>
      <c r="DAD1" s="811"/>
      <c r="DAE1" s="811"/>
      <c r="DAF1" s="811"/>
      <c r="DAG1" s="811"/>
      <c r="DAH1" s="811"/>
      <c r="DAI1" s="811"/>
      <c r="DAJ1" s="811"/>
      <c r="DAK1" s="811"/>
      <c r="DAL1" s="811"/>
      <c r="DAM1" s="811"/>
      <c r="DAN1" s="811"/>
      <c r="DAO1" s="811"/>
      <c r="DAP1" s="811"/>
      <c r="DAQ1" s="811"/>
      <c r="DAR1" s="811"/>
      <c r="DAS1" s="811"/>
      <c r="DAT1" s="811"/>
      <c r="DAU1" s="811"/>
      <c r="DAV1" s="811"/>
      <c r="DAW1" s="811"/>
      <c r="DAX1" s="811"/>
      <c r="DAY1" s="811"/>
      <c r="DAZ1" s="811"/>
      <c r="DBA1" s="811"/>
      <c r="DBB1" s="811"/>
      <c r="DBC1" s="811"/>
      <c r="DBD1" s="811"/>
      <c r="DBE1" s="811"/>
      <c r="DBF1" s="811"/>
      <c r="DBG1" s="811"/>
      <c r="DBH1" s="811"/>
      <c r="DBI1" s="811"/>
      <c r="DBJ1" s="811"/>
      <c r="DBK1" s="811"/>
      <c r="DBL1" s="811"/>
      <c r="DBM1" s="811"/>
      <c r="DBN1" s="811"/>
      <c r="DBO1" s="811"/>
      <c r="DBP1" s="811"/>
      <c r="DBQ1" s="811"/>
      <c r="DBR1" s="811"/>
      <c r="DBS1" s="811"/>
      <c r="DBT1" s="811"/>
      <c r="DBU1" s="811"/>
      <c r="DBV1" s="811"/>
      <c r="DBW1" s="811"/>
      <c r="DBX1" s="811"/>
      <c r="DBY1" s="811"/>
      <c r="DBZ1" s="811"/>
      <c r="DCA1" s="811"/>
      <c r="DCB1" s="811"/>
      <c r="DCC1" s="811"/>
      <c r="DCD1" s="811"/>
      <c r="DCE1" s="811"/>
      <c r="DCF1" s="811"/>
      <c r="DCG1" s="811"/>
      <c r="DCH1" s="811"/>
      <c r="DCI1" s="811"/>
      <c r="DCJ1" s="811"/>
      <c r="DCK1" s="811"/>
      <c r="DCL1" s="811"/>
      <c r="DCM1" s="811"/>
      <c r="DCN1" s="811"/>
      <c r="DCO1" s="811"/>
      <c r="DCP1" s="811"/>
      <c r="DCQ1" s="811"/>
      <c r="DCR1" s="811"/>
      <c r="DCS1" s="811"/>
      <c r="DCT1" s="811"/>
      <c r="DCU1" s="811"/>
      <c r="DCV1" s="811"/>
      <c r="DCW1" s="811"/>
      <c r="DCX1" s="811"/>
      <c r="DCY1" s="811"/>
      <c r="DCZ1" s="811"/>
      <c r="DDA1" s="811"/>
      <c r="DDB1" s="811"/>
      <c r="DDC1" s="811"/>
      <c r="DDD1" s="811"/>
      <c r="DDE1" s="811"/>
      <c r="DDF1" s="811"/>
      <c r="DDG1" s="811"/>
      <c r="DDH1" s="811"/>
      <c r="DDI1" s="811"/>
      <c r="DDJ1" s="811"/>
      <c r="DDK1" s="811"/>
      <c r="DDL1" s="811"/>
      <c r="DDM1" s="811"/>
      <c r="DDN1" s="811"/>
      <c r="DDO1" s="811"/>
      <c r="DDP1" s="811"/>
      <c r="DDQ1" s="811"/>
      <c r="DDR1" s="811"/>
      <c r="DDS1" s="811"/>
      <c r="DDT1" s="811"/>
      <c r="DDU1" s="811"/>
      <c r="DDV1" s="811"/>
      <c r="DDW1" s="811"/>
      <c r="DDX1" s="811"/>
      <c r="DDY1" s="811"/>
      <c r="DDZ1" s="811"/>
      <c r="DEA1" s="811"/>
      <c r="DEB1" s="811"/>
      <c r="DEC1" s="811"/>
      <c r="DED1" s="811"/>
      <c r="DEE1" s="811"/>
      <c r="DEF1" s="811"/>
      <c r="DEG1" s="811"/>
      <c r="DEH1" s="811"/>
      <c r="DEI1" s="811"/>
      <c r="DEJ1" s="811"/>
      <c r="DEK1" s="811"/>
      <c r="DEL1" s="811"/>
      <c r="DEM1" s="811"/>
      <c r="DEN1" s="811"/>
      <c r="DEO1" s="811"/>
      <c r="DEP1" s="811"/>
      <c r="DEQ1" s="811"/>
      <c r="DER1" s="811"/>
      <c r="DES1" s="811"/>
      <c r="DET1" s="811"/>
      <c r="DEU1" s="811"/>
      <c r="DEV1" s="811"/>
      <c r="DEW1" s="811"/>
      <c r="DEX1" s="811"/>
      <c r="DEY1" s="811"/>
      <c r="DEZ1" s="811"/>
      <c r="DFA1" s="811"/>
      <c r="DFB1" s="811"/>
      <c r="DFC1" s="811"/>
      <c r="DFD1" s="811"/>
      <c r="DFE1" s="811"/>
      <c r="DFF1" s="811"/>
      <c r="DFG1" s="811"/>
      <c r="DFH1" s="811"/>
      <c r="DFI1" s="811"/>
      <c r="DFJ1" s="811"/>
      <c r="DFK1" s="811"/>
      <c r="DFL1" s="811"/>
      <c r="DFM1" s="811"/>
      <c r="DFN1" s="811"/>
      <c r="DFO1" s="811"/>
      <c r="DFP1" s="811"/>
      <c r="DFQ1" s="811"/>
      <c r="DFR1" s="811"/>
      <c r="DFS1" s="811"/>
      <c r="DFT1" s="811"/>
      <c r="DFU1" s="811"/>
      <c r="DFV1" s="811"/>
      <c r="DFW1" s="811"/>
      <c r="DFX1" s="811"/>
      <c r="DFY1" s="811"/>
      <c r="DFZ1" s="811"/>
      <c r="DGA1" s="811"/>
      <c r="DGB1" s="811"/>
      <c r="DGC1" s="811"/>
      <c r="DGD1" s="811"/>
      <c r="DGE1" s="811"/>
      <c r="DGF1" s="811"/>
      <c r="DGG1" s="811"/>
      <c r="DGH1" s="811"/>
      <c r="DGI1" s="811"/>
      <c r="DGJ1" s="811"/>
      <c r="DGK1" s="811"/>
      <c r="DGL1" s="811"/>
      <c r="DGM1" s="811"/>
      <c r="DGN1" s="811"/>
      <c r="DGO1" s="811"/>
      <c r="DGP1" s="811"/>
      <c r="DGQ1" s="811"/>
      <c r="DGR1" s="811"/>
      <c r="DGS1" s="811"/>
      <c r="DGT1" s="811"/>
      <c r="DGU1" s="811"/>
      <c r="DGV1" s="811"/>
      <c r="DGW1" s="811"/>
      <c r="DGX1" s="811"/>
      <c r="DGY1" s="811"/>
      <c r="DGZ1" s="811"/>
      <c r="DHA1" s="811"/>
      <c r="DHB1" s="811"/>
      <c r="DHC1" s="811"/>
      <c r="DHD1" s="811"/>
      <c r="DHE1" s="811"/>
      <c r="DHF1" s="811"/>
      <c r="DHG1" s="811"/>
      <c r="DHH1" s="811"/>
      <c r="DHI1" s="811"/>
      <c r="DHJ1" s="811"/>
      <c r="DHK1" s="811"/>
      <c r="DHL1" s="811"/>
      <c r="DHM1" s="811"/>
      <c r="DHN1" s="811"/>
      <c r="DHO1" s="811"/>
      <c r="DHP1" s="811"/>
      <c r="DHQ1" s="811"/>
      <c r="DHR1" s="811"/>
      <c r="DHS1" s="811"/>
      <c r="DHT1" s="811"/>
      <c r="DHU1" s="811"/>
      <c r="DHV1" s="811"/>
      <c r="DHW1" s="811"/>
      <c r="DHX1" s="811"/>
      <c r="DHY1" s="811"/>
      <c r="DHZ1" s="811"/>
      <c r="DIA1" s="811"/>
      <c r="DIB1" s="811"/>
      <c r="DIC1" s="811"/>
      <c r="DID1" s="811"/>
      <c r="DIE1" s="811"/>
      <c r="DIF1" s="811"/>
      <c r="DIG1" s="811"/>
      <c r="DIH1" s="811"/>
      <c r="DII1" s="811"/>
      <c r="DIJ1" s="811"/>
      <c r="DIK1" s="811"/>
      <c r="DIL1" s="811"/>
      <c r="DIM1" s="811"/>
      <c r="DIN1" s="811"/>
      <c r="DIO1" s="811"/>
      <c r="DIP1" s="811"/>
      <c r="DIQ1" s="811"/>
      <c r="DIR1" s="811"/>
      <c r="DIS1" s="811"/>
      <c r="DIT1" s="811"/>
      <c r="DIU1" s="811"/>
      <c r="DIV1" s="811"/>
      <c r="DIW1" s="811"/>
      <c r="DIX1" s="811"/>
      <c r="DIY1" s="811"/>
      <c r="DIZ1" s="811"/>
      <c r="DJA1" s="811"/>
      <c r="DJB1" s="811"/>
      <c r="DJC1" s="811"/>
      <c r="DJD1" s="811"/>
      <c r="DJE1" s="811"/>
      <c r="DJF1" s="811"/>
      <c r="DJG1" s="811"/>
      <c r="DJH1" s="811"/>
      <c r="DJI1" s="811"/>
      <c r="DJJ1" s="811"/>
      <c r="DJK1" s="811"/>
      <c r="DJL1" s="811"/>
      <c r="DJM1" s="811"/>
      <c r="DJN1" s="811"/>
      <c r="DJO1" s="811"/>
      <c r="DJP1" s="811"/>
      <c r="DJQ1" s="811"/>
      <c r="DJR1" s="811"/>
      <c r="DJS1" s="811"/>
      <c r="DJT1" s="811"/>
      <c r="DJU1" s="811"/>
      <c r="DJV1" s="811"/>
      <c r="DJW1" s="811"/>
      <c r="DJX1" s="811"/>
      <c r="DJY1" s="811"/>
      <c r="DJZ1" s="811"/>
      <c r="DKA1" s="811"/>
      <c r="DKB1" s="811"/>
      <c r="DKC1" s="811"/>
      <c r="DKD1" s="811"/>
      <c r="DKE1" s="811"/>
      <c r="DKF1" s="811"/>
      <c r="DKG1" s="811"/>
      <c r="DKH1" s="811"/>
      <c r="DKI1" s="811"/>
      <c r="DKJ1" s="811"/>
      <c r="DKK1" s="811"/>
      <c r="DKL1" s="811"/>
      <c r="DKM1" s="811"/>
      <c r="DKN1" s="811"/>
      <c r="DKO1" s="811"/>
      <c r="DKP1" s="811"/>
      <c r="DKQ1" s="811"/>
      <c r="DKR1" s="811"/>
      <c r="DKS1" s="811"/>
      <c r="DKT1" s="811"/>
      <c r="DKU1" s="811"/>
      <c r="DKV1" s="811"/>
      <c r="DKW1" s="811"/>
      <c r="DKX1" s="811"/>
      <c r="DKY1" s="811"/>
      <c r="DKZ1" s="811"/>
      <c r="DLA1" s="811"/>
      <c r="DLB1" s="811"/>
      <c r="DLC1" s="811"/>
      <c r="DLD1" s="811"/>
      <c r="DLE1" s="811"/>
      <c r="DLF1" s="811"/>
      <c r="DLG1" s="811"/>
      <c r="DLH1" s="811"/>
      <c r="DLI1" s="811"/>
      <c r="DLJ1" s="811"/>
      <c r="DLK1" s="811"/>
      <c r="DLL1" s="811"/>
      <c r="DLM1" s="811"/>
      <c r="DLN1" s="811"/>
      <c r="DLO1" s="811"/>
      <c r="DLP1" s="811"/>
      <c r="DLQ1" s="811"/>
      <c r="DLR1" s="811"/>
      <c r="DLS1" s="811"/>
      <c r="DLT1" s="811"/>
      <c r="DLU1" s="811"/>
      <c r="DLV1" s="811"/>
      <c r="DLW1" s="811"/>
      <c r="DLX1" s="811"/>
      <c r="DLY1" s="811"/>
      <c r="DLZ1" s="811"/>
      <c r="DMA1" s="811"/>
      <c r="DMB1" s="811"/>
      <c r="DMC1" s="811"/>
      <c r="DMD1" s="811"/>
      <c r="DME1" s="811"/>
      <c r="DMF1" s="811"/>
      <c r="DMG1" s="811"/>
      <c r="DMH1" s="811"/>
      <c r="DMI1" s="811"/>
      <c r="DMJ1" s="811"/>
      <c r="DMK1" s="811"/>
      <c r="DML1" s="811"/>
      <c r="DMM1" s="811"/>
      <c r="DMN1" s="811"/>
      <c r="DMO1" s="811"/>
      <c r="DMP1" s="811"/>
      <c r="DMQ1" s="811"/>
      <c r="DMR1" s="811"/>
      <c r="DMS1" s="811"/>
      <c r="DMT1" s="811"/>
      <c r="DMU1" s="811"/>
      <c r="DMV1" s="811"/>
      <c r="DMW1" s="811"/>
      <c r="DMX1" s="811"/>
      <c r="DMY1" s="811"/>
      <c r="DMZ1" s="811"/>
      <c r="DNA1" s="811"/>
      <c r="DNB1" s="811"/>
      <c r="DNC1" s="811"/>
      <c r="DND1" s="811"/>
      <c r="DNE1" s="811"/>
      <c r="DNF1" s="811"/>
      <c r="DNG1" s="811"/>
      <c r="DNH1" s="811"/>
      <c r="DNI1" s="811"/>
      <c r="DNJ1" s="811"/>
      <c r="DNK1" s="811"/>
      <c r="DNL1" s="811"/>
      <c r="DNM1" s="811"/>
      <c r="DNN1" s="811"/>
      <c r="DNO1" s="811"/>
      <c r="DNP1" s="811"/>
      <c r="DNQ1" s="811"/>
      <c r="DNR1" s="811"/>
      <c r="DNS1" s="811"/>
      <c r="DNT1" s="811"/>
      <c r="DNU1" s="811"/>
      <c r="DNV1" s="811"/>
      <c r="DNW1" s="811"/>
      <c r="DNX1" s="811"/>
      <c r="DNY1" s="811"/>
      <c r="DNZ1" s="811"/>
      <c r="DOA1" s="811"/>
      <c r="DOB1" s="811"/>
      <c r="DOC1" s="811"/>
      <c r="DOD1" s="811"/>
      <c r="DOE1" s="811"/>
      <c r="DOF1" s="811"/>
      <c r="DOG1" s="811"/>
      <c r="DOH1" s="811"/>
      <c r="DOI1" s="811"/>
      <c r="DOJ1" s="811"/>
      <c r="DOK1" s="811"/>
      <c r="DOL1" s="811"/>
      <c r="DOM1" s="811"/>
      <c r="DON1" s="811"/>
      <c r="DOO1" s="811"/>
      <c r="DOP1" s="811"/>
      <c r="DOQ1" s="811"/>
      <c r="DOR1" s="811"/>
      <c r="DOS1" s="811"/>
      <c r="DOT1" s="811"/>
      <c r="DOU1" s="811"/>
      <c r="DOV1" s="811"/>
      <c r="DOW1" s="811"/>
      <c r="DOX1" s="811"/>
      <c r="DOY1" s="811"/>
      <c r="DOZ1" s="811"/>
      <c r="DPA1" s="811"/>
      <c r="DPB1" s="811"/>
      <c r="DPC1" s="811"/>
      <c r="DPD1" s="811"/>
      <c r="DPE1" s="811"/>
      <c r="DPF1" s="811"/>
      <c r="DPG1" s="811"/>
      <c r="DPH1" s="811"/>
      <c r="DPI1" s="811"/>
      <c r="DPJ1" s="811"/>
      <c r="DPK1" s="811"/>
      <c r="DPL1" s="811"/>
      <c r="DPM1" s="811"/>
      <c r="DPN1" s="811"/>
      <c r="DPO1" s="811"/>
      <c r="DPP1" s="811"/>
      <c r="DPQ1" s="811"/>
      <c r="DPR1" s="811"/>
      <c r="DPS1" s="811"/>
      <c r="DPT1" s="811"/>
      <c r="DPU1" s="811"/>
      <c r="DPV1" s="811"/>
      <c r="DPW1" s="811"/>
      <c r="DPX1" s="811"/>
      <c r="DPY1" s="811"/>
      <c r="DPZ1" s="811"/>
      <c r="DQA1" s="811"/>
      <c r="DQB1" s="811"/>
      <c r="DQC1" s="811"/>
      <c r="DQD1" s="811"/>
      <c r="DQE1" s="811"/>
      <c r="DQF1" s="811"/>
      <c r="DQG1" s="811"/>
      <c r="DQH1" s="811"/>
      <c r="DQI1" s="811"/>
      <c r="DQJ1" s="811"/>
      <c r="DQK1" s="811"/>
      <c r="DQL1" s="811"/>
      <c r="DQM1" s="811"/>
      <c r="DQN1" s="811"/>
      <c r="DQO1" s="811"/>
      <c r="DQP1" s="811"/>
      <c r="DQQ1" s="811"/>
      <c r="DQR1" s="811"/>
      <c r="DQS1" s="811"/>
      <c r="DQT1" s="811"/>
      <c r="DQU1" s="811"/>
      <c r="DQV1" s="811"/>
      <c r="DQW1" s="811"/>
      <c r="DQX1" s="811"/>
      <c r="DQY1" s="811"/>
      <c r="DQZ1" s="811"/>
      <c r="DRA1" s="811"/>
      <c r="DRB1" s="811"/>
      <c r="DRC1" s="811"/>
      <c r="DRD1" s="811"/>
      <c r="DRE1" s="811"/>
      <c r="DRF1" s="811"/>
      <c r="DRG1" s="811"/>
      <c r="DRH1" s="811"/>
      <c r="DRI1" s="811"/>
      <c r="DRJ1" s="811"/>
      <c r="DRK1" s="811"/>
      <c r="DRL1" s="811"/>
      <c r="DRM1" s="811"/>
      <c r="DRN1" s="811"/>
      <c r="DRO1" s="811"/>
      <c r="DRP1" s="811"/>
      <c r="DRQ1" s="811"/>
      <c r="DRR1" s="811"/>
      <c r="DRS1" s="811"/>
      <c r="DRT1" s="811"/>
      <c r="DRU1" s="811"/>
      <c r="DRV1" s="811"/>
      <c r="DRW1" s="811"/>
      <c r="DRX1" s="811"/>
      <c r="DRY1" s="811"/>
      <c r="DRZ1" s="811"/>
      <c r="DSA1" s="811"/>
      <c r="DSB1" s="811"/>
      <c r="DSC1" s="811"/>
      <c r="DSD1" s="811"/>
      <c r="DSE1" s="811"/>
      <c r="DSF1" s="811"/>
      <c r="DSG1" s="811"/>
      <c r="DSH1" s="811"/>
      <c r="DSI1" s="811"/>
      <c r="DSJ1" s="811"/>
      <c r="DSK1" s="811"/>
      <c r="DSL1" s="811"/>
      <c r="DSM1" s="811"/>
      <c r="DSN1" s="811"/>
      <c r="DSO1" s="811"/>
      <c r="DSP1" s="811"/>
      <c r="DSQ1" s="811"/>
      <c r="DSR1" s="811"/>
      <c r="DSS1" s="811"/>
      <c r="DST1" s="811"/>
      <c r="DSU1" s="811"/>
      <c r="DSV1" s="811"/>
      <c r="DSW1" s="811"/>
      <c r="DSX1" s="811"/>
      <c r="DSY1" s="811"/>
      <c r="DSZ1" s="811"/>
      <c r="DTA1" s="811"/>
      <c r="DTB1" s="811"/>
      <c r="DTC1" s="811"/>
      <c r="DTD1" s="811"/>
      <c r="DTE1" s="811"/>
      <c r="DTF1" s="811"/>
      <c r="DTG1" s="811"/>
      <c r="DTH1" s="811"/>
      <c r="DTI1" s="811"/>
      <c r="DTJ1" s="811"/>
      <c r="DTK1" s="811"/>
      <c r="DTL1" s="811"/>
      <c r="DTM1" s="811"/>
      <c r="DTN1" s="811"/>
      <c r="DTO1" s="811"/>
      <c r="DTP1" s="811"/>
      <c r="DTQ1" s="811"/>
      <c r="DTR1" s="811"/>
      <c r="DTS1" s="811"/>
      <c r="DTT1" s="811"/>
      <c r="DTU1" s="811"/>
      <c r="DTV1" s="811"/>
      <c r="DTW1" s="811"/>
      <c r="DTX1" s="811"/>
      <c r="DTY1" s="811"/>
      <c r="DTZ1" s="811"/>
      <c r="DUA1" s="811"/>
      <c r="DUB1" s="811"/>
      <c r="DUC1" s="811"/>
      <c r="DUD1" s="811"/>
      <c r="DUE1" s="811"/>
      <c r="DUF1" s="811"/>
      <c r="DUG1" s="811"/>
      <c r="DUH1" s="811"/>
      <c r="DUI1" s="811"/>
      <c r="DUJ1" s="811"/>
      <c r="DUK1" s="811"/>
      <c r="DUL1" s="811"/>
      <c r="DUM1" s="811"/>
      <c r="DUN1" s="811"/>
      <c r="DUO1" s="811"/>
      <c r="DUP1" s="811"/>
      <c r="DUQ1" s="811"/>
      <c r="DUR1" s="811"/>
      <c r="DUS1" s="811"/>
      <c r="DUT1" s="811"/>
      <c r="DUU1" s="811"/>
      <c r="DUV1" s="811"/>
      <c r="DUW1" s="811"/>
      <c r="DUX1" s="811"/>
      <c r="DUY1" s="811"/>
      <c r="DUZ1" s="811"/>
      <c r="DVA1" s="811"/>
      <c r="DVB1" s="811"/>
      <c r="DVC1" s="811"/>
      <c r="DVD1" s="811"/>
      <c r="DVE1" s="811"/>
      <c r="DVF1" s="811"/>
      <c r="DVG1" s="811"/>
      <c r="DVH1" s="811"/>
      <c r="DVI1" s="811"/>
      <c r="DVJ1" s="811"/>
      <c r="DVK1" s="811"/>
      <c r="DVL1" s="811"/>
      <c r="DVM1" s="811"/>
      <c r="DVN1" s="811"/>
      <c r="DVO1" s="811"/>
      <c r="DVP1" s="811"/>
      <c r="DVQ1" s="811"/>
      <c r="DVR1" s="811"/>
      <c r="DVS1" s="811"/>
      <c r="DVT1" s="811"/>
      <c r="DVU1" s="811"/>
      <c r="DVV1" s="811"/>
      <c r="DVW1" s="811"/>
      <c r="DVX1" s="811"/>
      <c r="DVY1" s="811"/>
      <c r="DVZ1" s="811"/>
      <c r="DWA1" s="811"/>
      <c r="DWB1" s="811"/>
      <c r="DWC1" s="811"/>
      <c r="DWD1" s="811"/>
      <c r="DWE1" s="811"/>
      <c r="DWF1" s="811"/>
      <c r="DWG1" s="811"/>
      <c r="DWH1" s="811"/>
      <c r="DWI1" s="811"/>
      <c r="DWJ1" s="811"/>
      <c r="DWK1" s="811"/>
      <c r="DWL1" s="811"/>
      <c r="DWM1" s="811"/>
      <c r="DWN1" s="811"/>
      <c r="DWO1" s="811"/>
      <c r="DWP1" s="811"/>
      <c r="DWQ1" s="811"/>
      <c r="DWR1" s="811"/>
      <c r="DWS1" s="811"/>
      <c r="DWT1" s="811"/>
      <c r="DWU1" s="811"/>
      <c r="DWV1" s="811"/>
      <c r="DWW1" s="811"/>
      <c r="DWX1" s="811"/>
      <c r="DWY1" s="811"/>
      <c r="DWZ1" s="811"/>
      <c r="DXA1" s="811"/>
      <c r="DXB1" s="811"/>
      <c r="DXC1" s="811"/>
      <c r="DXD1" s="811"/>
      <c r="DXE1" s="811"/>
      <c r="DXF1" s="811"/>
      <c r="DXG1" s="811"/>
      <c r="DXH1" s="811"/>
      <c r="DXI1" s="811"/>
      <c r="DXJ1" s="811"/>
      <c r="DXK1" s="811"/>
      <c r="DXL1" s="811"/>
      <c r="DXM1" s="811"/>
      <c r="DXN1" s="811"/>
      <c r="DXO1" s="811"/>
      <c r="DXP1" s="811"/>
      <c r="DXQ1" s="811"/>
      <c r="DXR1" s="811"/>
      <c r="DXS1" s="811"/>
      <c r="DXT1" s="811"/>
      <c r="DXU1" s="811"/>
      <c r="DXV1" s="811"/>
      <c r="DXW1" s="811"/>
      <c r="DXX1" s="811"/>
      <c r="DXY1" s="811"/>
      <c r="DXZ1" s="811"/>
      <c r="DYA1" s="811"/>
      <c r="DYB1" s="811"/>
      <c r="DYC1" s="811"/>
      <c r="DYD1" s="811"/>
      <c r="DYE1" s="811"/>
      <c r="DYF1" s="811"/>
      <c r="DYG1" s="811"/>
      <c r="DYH1" s="811"/>
      <c r="DYI1" s="811"/>
      <c r="DYJ1" s="811"/>
      <c r="DYK1" s="811"/>
      <c r="DYL1" s="811"/>
      <c r="DYM1" s="811"/>
      <c r="DYN1" s="811"/>
      <c r="DYO1" s="811"/>
      <c r="DYP1" s="811"/>
      <c r="DYQ1" s="811"/>
      <c r="DYR1" s="811"/>
      <c r="DYS1" s="811"/>
      <c r="DYT1" s="811"/>
      <c r="DYU1" s="811"/>
      <c r="DYV1" s="811"/>
      <c r="DYW1" s="811"/>
      <c r="DYX1" s="811"/>
      <c r="DYY1" s="811"/>
      <c r="DYZ1" s="811"/>
      <c r="DZA1" s="811"/>
      <c r="DZB1" s="811"/>
      <c r="DZC1" s="811"/>
      <c r="DZD1" s="811"/>
      <c r="DZE1" s="811"/>
      <c r="DZF1" s="811"/>
      <c r="DZG1" s="811"/>
      <c r="DZH1" s="811"/>
      <c r="DZI1" s="811"/>
      <c r="DZJ1" s="811"/>
      <c r="DZK1" s="811"/>
      <c r="DZL1" s="811"/>
      <c r="DZM1" s="811"/>
      <c r="DZN1" s="811"/>
      <c r="DZO1" s="811"/>
      <c r="DZP1" s="811"/>
      <c r="DZQ1" s="811"/>
      <c r="DZR1" s="811"/>
      <c r="DZS1" s="811"/>
      <c r="DZT1" s="811"/>
      <c r="DZU1" s="811"/>
      <c r="DZV1" s="811"/>
      <c r="DZW1" s="811"/>
      <c r="DZX1" s="811"/>
      <c r="DZY1" s="811"/>
      <c r="DZZ1" s="811"/>
      <c r="EAA1" s="811"/>
      <c r="EAB1" s="811"/>
      <c r="EAC1" s="811"/>
      <c r="EAD1" s="811"/>
      <c r="EAE1" s="811"/>
      <c r="EAF1" s="811"/>
      <c r="EAG1" s="811"/>
      <c r="EAH1" s="811"/>
      <c r="EAI1" s="811"/>
      <c r="EAJ1" s="811"/>
      <c r="EAK1" s="811"/>
      <c r="EAL1" s="811"/>
      <c r="EAM1" s="811"/>
      <c r="EAN1" s="811"/>
      <c r="EAO1" s="811"/>
      <c r="EAP1" s="811"/>
      <c r="EAQ1" s="811"/>
      <c r="EAR1" s="811"/>
      <c r="EAS1" s="811"/>
      <c r="EAT1" s="811"/>
      <c r="EAU1" s="811"/>
      <c r="EAV1" s="811"/>
      <c r="EAW1" s="811"/>
      <c r="EAX1" s="811"/>
      <c r="EAY1" s="811"/>
      <c r="EAZ1" s="811"/>
      <c r="EBA1" s="811"/>
      <c r="EBB1" s="811"/>
      <c r="EBC1" s="811"/>
      <c r="EBD1" s="811"/>
      <c r="EBE1" s="811"/>
      <c r="EBF1" s="811"/>
      <c r="EBG1" s="811"/>
      <c r="EBH1" s="811"/>
      <c r="EBI1" s="811"/>
      <c r="EBJ1" s="811"/>
      <c r="EBK1" s="811"/>
      <c r="EBL1" s="811"/>
      <c r="EBM1" s="811"/>
      <c r="EBN1" s="811"/>
      <c r="EBO1" s="811"/>
      <c r="EBP1" s="811"/>
      <c r="EBQ1" s="811"/>
      <c r="EBR1" s="811"/>
      <c r="EBS1" s="811"/>
      <c r="EBT1" s="811"/>
      <c r="EBU1" s="811"/>
      <c r="EBV1" s="811"/>
      <c r="EBW1" s="811"/>
      <c r="EBX1" s="811"/>
      <c r="EBY1" s="811"/>
      <c r="EBZ1" s="811"/>
      <c r="ECA1" s="811"/>
      <c r="ECB1" s="811"/>
      <c r="ECC1" s="811"/>
      <c r="ECD1" s="811"/>
      <c r="ECE1" s="811"/>
      <c r="ECF1" s="811"/>
      <c r="ECG1" s="811"/>
      <c r="ECH1" s="811"/>
      <c r="ECI1" s="811"/>
      <c r="ECJ1" s="811"/>
      <c r="ECK1" s="811"/>
      <c r="ECL1" s="811"/>
      <c r="ECM1" s="811"/>
      <c r="ECN1" s="811"/>
      <c r="ECO1" s="811"/>
      <c r="ECP1" s="811"/>
      <c r="ECQ1" s="811"/>
      <c r="ECR1" s="811"/>
      <c r="ECS1" s="811"/>
      <c r="ECT1" s="811"/>
      <c r="ECU1" s="811"/>
      <c r="ECV1" s="811"/>
      <c r="ECW1" s="811"/>
      <c r="ECX1" s="811"/>
      <c r="ECY1" s="811"/>
      <c r="ECZ1" s="811"/>
      <c r="EDA1" s="811"/>
      <c r="EDB1" s="811"/>
      <c r="EDC1" s="811"/>
      <c r="EDD1" s="811"/>
      <c r="EDE1" s="811"/>
      <c r="EDF1" s="811"/>
      <c r="EDG1" s="811"/>
      <c r="EDH1" s="811"/>
      <c r="EDI1" s="811"/>
      <c r="EDJ1" s="811"/>
      <c r="EDK1" s="811"/>
      <c r="EDL1" s="811"/>
      <c r="EDM1" s="811"/>
      <c r="EDN1" s="811"/>
      <c r="EDO1" s="811"/>
      <c r="EDP1" s="811"/>
      <c r="EDQ1" s="811"/>
      <c r="EDR1" s="811"/>
      <c r="EDS1" s="811"/>
      <c r="EDT1" s="811"/>
      <c r="EDU1" s="811"/>
      <c r="EDV1" s="811"/>
      <c r="EDW1" s="811"/>
      <c r="EDX1" s="811"/>
      <c r="EDY1" s="811"/>
      <c r="EDZ1" s="811"/>
      <c r="EEA1" s="811"/>
      <c r="EEB1" s="811"/>
      <c r="EEC1" s="811"/>
      <c r="EED1" s="811"/>
      <c r="EEE1" s="811"/>
      <c r="EEF1" s="811"/>
      <c r="EEG1" s="811"/>
      <c r="EEH1" s="811"/>
      <c r="EEI1" s="811"/>
      <c r="EEJ1" s="811"/>
      <c r="EEK1" s="811"/>
      <c r="EEL1" s="811"/>
      <c r="EEM1" s="811"/>
      <c r="EEN1" s="811"/>
      <c r="EEO1" s="811"/>
      <c r="EEP1" s="811"/>
      <c r="EEQ1" s="811"/>
      <c r="EER1" s="811"/>
      <c r="EES1" s="811"/>
      <c r="EET1" s="811"/>
      <c r="EEU1" s="811"/>
      <c r="EEV1" s="811"/>
      <c r="EEW1" s="811"/>
      <c r="EEX1" s="811"/>
      <c r="EEY1" s="811"/>
      <c r="EEZ1" s="811"/>
      <c r="EFA1" s="811"/>
      <c r="EFB1" s="811"/>
      <c r="EFC1" s="811"/>
      <c r="EFD1" s="811"/>
      <c r="EFE1" s="811"/>
      <c r="EFF1" s="811"/>
      <c r="EFG1" s="811"/>
      <c r="EFH1" s="811"/>
      <c r="EFI1" s="811"/>
      <c r="EFJ1" s="811"/>
      <c r="EFK1" s="811"/>
      <c r="EFL1" s="811"/>
      <c r="EFM1" s="811"/>
      <c r="EFN1" s="811"/>
      <c r="EFO1" s="811"/>
      <c r="EFP1" s="811"/>
      <c r="EFQ1" s="811"/>
      <c r="EFR1" s="811"/>
      <c r="EFS1" s="811"/>
      <c r="EFT1" s="811"/>
      <c r="EFU1" s="811"/>
      <c r="EFV1" s="811"/>
      <c r="EFW1" s="811"/>
      <c r="EFX1" s="811"/>
      <c r="EFY1" s="811"/>
      <c r="EFZ1" s="811"/>
      <c r="EGA1" s="811"/>
      <c r="EGB1" s="811"/>
      <c r="EGC1" s="811"/>
      <c r="EGD1" s="811"/>
      <c r="EGE1" s="811"/>
      <c r="EGF1" s="811"/>
      <c r="EGG1" s="811"/>
      <c r="EGH1" s="811"/>
      <c r="EGI1" s="811"/>
      <c r="EGJ1" s="811"/>
      <c r="EGK1" s="811"/>
      <c r="EGL1" s="811"/>
      <c r="EGM1" s="811"/>
      <c r="EGN1" s="811"/>
      <c r="EGO1" s="811"/>
      <c r="EGP1" s="811"/>
      <c r="EGQ1" s="811"/>
      <c r="EGR1" s="811"/>
      <c r="EGS1" s="811"/>
      <c r="EGT1" s="811"/>
      <c r="EGU1" s="811"/>
      <c r="EGV1" s="811"/>
      <c r="EGW1" s="811"/>
      <c r="EGX1" s="811"/>
      <c r="EGY1" s="811"/>
      <c r="EGZ1" s="811"/>
      <c r="EHA1" s="811"/>
      <c r="EHB1" s="811"/>
      <c r="EHC1" s="811"/>
      <c r="EHD1" s="811"/>
      <c r="EHE1" s="811"/>
      <c r="EHF1" s="811"/>
      <c r="EHG1" s="811"/>
      <c r="EHH1" s="811"/>
      <c r="EHI1" s="811"/>
      <c r="EHJ1" s="811"/>
      <c r="EHK1" s="811"/>
      <c r="EHL1" s="811"/>
      <c r="EHM1" s="811"/>
      <c r="EHN1" s="811"/>
      <c r="EHO1" s="811"/>
      <c r="EHP1" s="811"/>
      <c r="EHQ1" s="811"/>
      <c r="EHR1" s="811"/>
      <c r="EHS1" s="811"/>
      <c r="EHT1" s="811"/>
      <c r="EHU1" s="811"/>
      <c r="EHV1" s="811"/>
      <c r="EHW1" s="811"/>
      <c r="EHX1" s="811"/>
      <c r="EHY1" s="811"/>
      <c r="EHZ1" s="811"/>
      <c r="EIA1" s="811"/>
      <c r="EIB1" s="811"/>
      <c r="EIC1" s="811"/>
      <c r="EID1" s="811"/>
      <c r="EIE1" s="811"/>
      <c r="EIF1" s="811"/>
      <c r="EIG1" s="811"/>
      <c r="EIH1" s="811"/>
      <c r="EII1" s="811"/>
      <c r="EIJ1" s="811"/>
      <c r="EIK1" s="811"/>
      <c r="EIL1" s="811"/>
      <c r="EIM1" s="811"/>
      <c r="EIN1" s="811"/>
      <c r="EIO1" s="811"/>
      <c r="EIP1" s="811"/>
      <c r="EIQ1" s="811"/>
      <c r="EIR1" s="811"/>
      <c r="EIS1" s="811"/>
      <c r="EIT1" s="811"/>
      <c r="EIU1" s="811"/>
      <c r="EIV1" s="811"/>
      <c r="EIW1" s="811"/>
      <c r="EIX1" s="811"/>
      <c r="EIY1" s="811"/>
      <c r="EIZ1" s="811"/>
      <c r="EJA1" s="811"/>
      <c r="EJB1" s="811"/>
      <c r="EJC1" s="811"/>
      <c r="EJD1" s="811"/>
      <c r="EJE1" s="811"/>
      <c r="EJF1" s="811"/>
      <c r="EJG1" s="811"/>
      <c r="EJH1" s="811"/>
      <c r="EJI1" s="811"/>
      <c r="EJJ1" s="811"/>
      <c r="EJK1" s="811"/>
      <c r="EJL1" s="811"/>
      <c r="EJM1" s="811"/>
      <c r="EJN1" s="811"/>
      <c r="EJO1" s="811"/>
      <c r="EJP1" s="811"/>
      <c r="EJQ1" s="811"/>
      <c r="EJR1" s="811"/>
      <c r="EJS1" s="811"/>
      <c r="EJT1" s="811"/>
      <c r="EJU1" s="811"/>
      <c r="EJV1" s="811"/>
      <c r="EJW1" s="811"/>
      <c r="EJX1" s="811"/>
      <c r="EJY1" s="811"/>
      <c r="EJZ1" s="811"/>
      <c r="EKA1" s="811"/>
      <c r="EKB1" s="811"/>
      <c r="EKC1" s="811"/>
      <c r="EKD1" s="811"/>
      <c r="EKE1" s="811"/>
      <c r="EKF1" s="811"/>
      <c r="EKG1" s="811"/>
      <c r="EKH1" s="811"/>
      <c r="EKI1" s="811"/>
      <c r="EKJ1" s="811"/>
      <c r="EKK1" s="811"/>
      <c r="EKL1" s="811"/>
      <c r="EKM1" s="811"/>
      <c r="EKN1" s="811"/>
      <c r="EKO1" s="811"/>
      <c r="EKP1" s="811"/>
      <c r="EKQ1" s="811"/>
      <c r="EKR1" s="811"/>
      <c r="EKS1" s="811"/>
      <c r="EKT1" s="811"/>
      <c r="EKU1" s="811"/>
      <c r="EKV1" s="811"/>
      <c r="EKW1" s="811"/>
      <c r="EKX1" s="811"/>
      <c r="EKY1" s="811"/>
      <c r="EKZ1" s="811"/>
      <c r="ELA1" s="811"/>
      <c r="ELB1" s="811"/>
      <c r="ELC1" s="811"/>
      <c r="ELD1" s="811"/>
      <c r="ELE1" s="811"/>
      <c r="ELF1" s="811"/>
      <c r="ELG1" s="811"/>
      <c r="ELH1" s="811"/>
      <c r="ELI1" s="811"/>
      <c r="ELJ1" s="811"/>
      <c r="ELK1" s="811"/>
      <c r="ELL1" s="811"/>
      <c r="ELM1" s="811"/>
      <c r="ELN1" s="811"/>
      <c r="ELO1" s="811"/>
      <c r="ELP1" s="811"/>
      <c r="ELQ1" s="811"/>
      <c r="ELR1" s="811"/>
      <c r="ELS1" s="811"/>
      <c r="ELT1" s="811"/>
      <c r="ELU1" s="811"/>
      <c r="ELV1" s="811"/>
      <c r="ELW1" s="811"/>
      <c r="ELX1" s="811"/>
      <c r="ELY1" s="811"/>
      <c r="ELZ1" s="811"/>
      <c r="EMA1" s="811"/>
      <c r="EMB1" s="811"/>
      <c r="EMC1" s="811"/>
      <c r="EMD1" s="811"/>
      <c r="EME1" s="811"/>
      <c r="EMF1" s="811"/>
      <c r="EMG1" s="811"/>
      <c r="EMH1" s="811"/>
      <c r="EMI1" s="811"/>
      <c r="EMJ1" s="811"/>
      <c r="EMK1" s="811"/>
      <c r="EML1" s="811"/>
      <c r="EMM1" s="811"/>
      <c r="EMN1" s="811"/>
      <c r="EMO1" s="811"/>
      <c r="EMP1" s="811"/>
      <c r="EMQ1" s="811"/>
      <c r="EMR1" s="811"/>
      <c r="EMS1" s="811"/>
      <c r="EMT1" s="811"/>
      <c r="EMU1" s="811"/>
      <c r="EMV1" s="811"/>
      <c r="EMW1" s="811"/>
      <c r="EMX1" s="811"/>
      <c r="EMY1" s="811"/>
      <c r="EMZ1" s="811"/>
      <c r="ENA1" s="811"/>
      <c r="ENB1" s="811"/>
      <c r="ENC1" s="811"/>
      <c r="END1" s="811"/>
      <c r="ENE1" s="811"/>
      <c r="ENF1" s="811"/>
      <c r="ENG1" s="811"/>
      <c r="ENH1" s="811"/>
      <c r="ENI1" s="811"/>
      <c r="ENJ1" s="811"/>
      <c r="ENK1" s="811"/>
      <c r="ENL1" s="811"/>
      <c r="ENM1" s="811"/>
      <c r="ENN1" s="811"/>
      <c r="ENO1" s="811"/>
      <c r="ENP1" s="811"/>
      <c r="ENQ1" s="811"/>
      <c r="ENR1" s="811"/>
      <c r="ENS1" s="811"/>
      <c r="ENT1" s="811"/>
      <c r="ENU1" s="811"/>
      <c r="ENV1" s="811"/>
      <c r="ENW1" s="811"/>
      <c r="ENX1" s="811"/>
      <c r="ENY1" s="811"/>
      <c r="ENZ1" s="811"/>
      <c r="EOA1" s="811"/>
      <c r="EOB1" s="811"/>
      <c r="EOC1" s="811"/>
      <c r="EOD1" s="811"/>
      <c r="EOE1" s="811"/>
      <c r="EOF1" s="811"/>
      <c r="EOG1" s="811"/>
      <c r="EOH1" s="811"/>
      <c r="EOI1" s="811"/>
      <c r="EOJ1" s="811"/>
      <c r="EOK1" s="811"/>
      <c r="EOL1" s="811"/>
      <c r="EOM1" s="811"/>
      <c r="EON1" s="811"/>
      <c r="EOO1" s="811"/>
      <c r="EOP1" s="811"/>
      <c r="EOQ1" s="811"/>
      <c r="EOR1" s="811"/>
      <c r="EOS1" s="811"/>
      <c r="EOT1" s="811"/>
      <c r="EOU1" s="811"/>
      <c r="EOV1" s="811"/>
      <c r="EOW1" s="811"/>
      <c r="EOX1" s="811"/>
      <c r="EOY1" s="811"/>
      <c r="EOZ1" s="811"/>
      <c r="EPA1" s="811"/>
      <c r="EPB1" s="811"/>
      <c r="EPC1" s="811"/>
      <c r="EPD1" s="811"/>
      <c r="EPE1" s="811"/>
      <c r="EPF1" s="811"/>
      <c r="EPG1" s="811"/>
      <c r="EPH1" s="811"/>
      <c r="EPI1" s="811"/>
      <c r="EPJ1" s="811"/>
      <c r="EPK1" s="811"/>
      <c r="EPL1" s="811"/>
      <c r="EPM1" s="811"/>
      <c r="EPN1" s="811"/>
      <c r="EPO1" s="811"/>
      <c r="EPP1" s="811"/>
      <c r="EPQ1" s="811"/>
      <c r="EPR1" s="811"/>
      <c r="EPS1" s="811"/>
      <c r="EPT1" s="811"/>
      <c r="EPU1" s="811"/>
      <c r="EPV1" s="811"/>
      <c r="EPW1" s="811"/>
      <c r="EPX1" s="811"/>
      <c r="EPY1" s="811"/>
      <c r="EPZ1" s="811"/>
      <c r="EQA1" s="811"/>
      <c r="EQB1" s="811"/>
      <c r="EQC1" s="811"/>
      <c r="EQD1" s="811"/>
      <c r="EQE1" s="811"/>
      <c r="EQF1" s="811"/>
      <c r="EQG1" s="811"/>
      <c r="EQH1" s="811"/>
      <c r="EQI1" s="811"/>
      <c r="EQJ1" s="811"/>
      <c r="EQK1" s="811"/>
      <c r="EQL1" s="811"/>
      <c r="EQM1" s="811"/>
      <c r="EQN1" s="811"/>
      <c r="EQO1" s="811"/>
      <c r="EQP1" s="811"/>
      <c r="EQQ1" s="811"/>
      <c r="EQR1" s="811"/>
      <c r="EQS1" s="811"/>
      <c r="EQT1" s="811"/>
      <c r="EQU1" s="811"/>
      <c r="EQV1" s="811"/>
      <c r="EQW1" s="811"/>
      <c r="EQX1" s="811"/>
      <c r="EQY1" s="811"/>
      <c r="EQZ1" s="811"/>
      <c r="ERA1" s="811"/>
      <c r="ERB1" s="811"/>
      <c r="ERC1" s="811"/>
      <c r="ERD1" s="811"/>
      <c r="ERE1" s="811"/>
      <c r="ERF1" s="811"/>
      <c r="ERG1" s="811"/>
      <c r="ERH1" s="811"/>
      <c r="ERI1" s="811"/>
      <c r="ERJ1" s="811"/>
      <c r="ERK1" s="811"/>
      <c r="ERL1" s="811"/>
      <c r="ERM1" s="811"/>
      <c r="ERN1" s="811"/>
      <c r="ERO1" s="811"/>
      <c r="ERP1" s="811"/>
      <c r="ERQ1" s="811"/>
      <c r="ERR1" s="811"/>
      <c r="ERS1" s="811"/>
      <c r="ERT1" s="811"/>
      <c r="ERU1" s="811"/>
      <c r="ERV1" s="811"/>
      <c r="ERW1" s="811"/>
      <c r="ERX1" s="811"/>
      <c r="ERY1" s="811"/>
      <c r="ERZ1" s="811"/>
      <c r="ESA1" s="811"/>
      <c r="ESB1" s="811"/>
      <c r="ESC1" s="811"/>
      <c r="ESD1" s="811"/>
      <c r="ESE1" s="811"/>
      <c r="ESF1" s="811"/>
      <c r="ESG1" s="811"/>
      <c r="ESH1" s="811"/>
      <c r="ESI1" s="811"/>
      <c r="ESJ1" s="811"/>
      <c r="ESK1" s="811"/>
      <c r="ESL1" s="811"/>
      <c r="ESM1" s="811"/>
      <c r="ESN1" s="811"/>
      <c r="ESO1" s="811"/>
      <c r="ESP1" s="811"/>
      <c r="ESQ1" s="811"/>
      <c r="ESR1" s="811"/>
      <c r="ESS1" s="811"/>
      <c r="EST1" s="811"/>
      <c r="ESU1" s="811"/>
      <c r="ESV1" s="811"/>
      <c r="ESW1" s="811"/>
      <c r="ESX1" s="811"/>
      <c r="ESY1" s="811"/>
      <c r="ESZ1" s="811"/>
      <c r="ETA1" s="811"/>
      <c r="ETB1" s="811"/>
      <c r="ETC1" s="811"/>
      <c r="ETD1" s="811"/>
      <c r="ETE1" s="811"/>
      <c r="ETF1" s="811"/>
      <c r="ETG1" s="811"/>
      <c r="ETH1" s="811"/>
      <c r="ETI1" s="811"/>
      <c r="ETJ1" s="811"/>
      <c r="ETK1" s="811"/>
      <c r="ETL1" s="811"/>
      <c r="ETM1" s="811"/>
      <c r="ETN1" s="811"/>
      <c r="ETO1" s="811"/>
      <c r="ETP1" s="811"/>
      <c r="ETQ1" s="811"/>
      <c r="ETR1" s="811"/>
      <c r="ETS1" s="811"/>
      <c r="ETT1" s="811"/>
      <c r="ETU1" s="811"/>
      <c r="ETV1" s="811"/>
      <c r="ETW1" s="811"/>
      <c r="ETX1" s="811"/>
      <c r="ETY1" s="811"/>
      <c r="ETZ1" s="811"/>
      <c r="EUA1" s="811"/>
      <c r="EUB1" s="811"/>
      <c r="EUC1" s="811"/>
      <c r="EUD1" s="811"/>
      <c r="EUE1" s="811"/>
      <c r="EUF1" s="811"/>
      <c r="EUG1" s="811"/>
      <c r="EUH1" s="811"/>
      <c r="EUI1" s="811"/>
      <c r="EUJ1" s="811"/>
      <c r="EUK1" s="811"/>
      <c r="EUL1" s="811"/>
      <c r="EUM1" s="811"/>
      <c r="EUN1" s="811"/>
      <c r="EUO1" s="811"/>
      <c r="EUP1" s="811"/>
      <c r="EUQ1" s="811"/>
      <c r="EUR1" s="811"/>
      <c r="EUS1" s="811"/>
      <c r="EUT1" s="811"/>
      <c r="EUU1" s="811"/>
      <c r="EUV1" s="811"/>
      <c r="EUW1" s="811"/>
      <c r="EUX1" s="811"/>
      <c r="EUY1" s="811"/>
      <c r="EUZ1" s="811"/>
      <c r="EVA1" s="811"/>
      <c r="EVB1" s="811"/>
      <c r="EVC1" s="811"/>
      <c r="EVD1" s="811"/>
      <c r="EVE1" s="811"/>
      <c r="EVF1" s="811"/>
      <c r="EVG1" s="811"/>
      <c r="EVH1" s="811"/>
      <c r="EVI1" s="811"/>
      <c r="EVJ1" s="811"/>
      <c r="EVK1" s="811"/>
      <c r="EVL1" s="811"/>
      <c r="EVM1" s="811"/>
      <c r="EVN1" s="811"/>
      <c r="EVO1" s="811"/>
      <c r="EVP1" s="811"/>
      <c r="EVQ1" s="811"/>
      <c r="EVR1" s="811"/>
      <c r="EVS1" s="811"/>
      <c r="EVT1" s="811"/>
      <c r="EVU1" s="811"/>
      <c r="EVV1" s="811"/>
      <c r="EVW1" s="811"/>
      <c r="EVX1" s="811"/>
      <c r="EVY1" s="811"/>
      <c r="EVZ1" s="811"/>
      <c r="EWA1" s="811"/>
      <c r="EWB1" s="811"/>
      <c r="EWC1" s="811"/>
      <c r="EWD1" s="811"/>
      <c r="EWE1" s="811"/>
      <c r="EWF1" s="811"/>
      <c r="EWG1" s="811"/>
      <c r="EWH1" s="811"/>
      <c r="EWI1" s="811"/>
      <c r="EWJ1" s="811"/>
      <c r="EWK1" s="811"/>
      <c r="EWL1" s="811"/>
      <c r="EWM1" s="811"/>
      <c r="EWN1" s="811"/>
      <c r="EWO1" s="811"/>
      <c r="EWP1" s="811"/>
      <c r="EWQ1" s="811"/>
      <c r="EWR1" s="811"/>
      <c r="EWS1" s="811"/>
      <c r="EWT1" s="811"/>
      <c r="EWU1" s="811"/>
      <c r="EWV1" s="811"/>
      <c r="EWW1" s="811"/>
      <c r="EWX1" s="811"/>
      <c r="EWY1" s="811"/>
      <c r="EWZ1" s="811"/>
      <c r="EXA1" s="811"/>
      <c r="EXB1" s="811"/>
      <c r="EXC1" s="811"/>
      <c r="EXD1" s="811"/>
      <c r="EXE1" s="811"/>
      <c r="EXF1" s="811"/>
      <c r="EXG1" s="811"/>
      <c r="EXH1" s="811"/>
      <c r="EXI1" s="811"/>
      <c r="EXJ1" s="811"/>
      <c r="EXK1" s="811"/>
      <c r="EXL1" s="811"/>
      <c r="EXM1" s="811"/>
      <c r="EXN1" s="811"/>
      <c r="EXO1" s="811"/>
      <c r="EXP1" s="811"/>
      <c r="EXQ1" s="811"/>
      <c r="EXR1" s="811"/>
      <c r="EXS1" s="811"/>
      <c r="EXT1" s="811"/>
      <c r="EXU1" s="811"/>
      <c r="EXV1" s="811"/>
      <c r="EXW1" s="811"/>
      <c r="EXX1" s="811"/>
      <c r="EXY1" s="811"/>
      <c r="EXZ1" s="811"/>
      <c r="EYA1" s="811"/>
      <c r="EYB1" s="811"/>
      <c r="EYC1" s="811"/>
      <c r="EYD1" s="811"/>
      <c r="EYE1" s="811"/>
      <c r="EYF1" s="811"/>
      <c r="EYG1" s="811"/>
      <c r="EYH1" s="811"/>
      <c r="EYI1" s="811"/>
      <c r="EYJ1" s="811"/>
      <c r="EYK1" s="811"/>
      <c r="EYL1" s="811"/>
      <c r="EYM1" s="811"/>
      <c r="EYN1" s="811"/>
      <c r="EYO1" s="811"/>
      <c r="EYP1" s="811"/>
      <c r="EYQ1" s="811"/>
      <c r="EYR1" s="811"/>
      <c r="EYS1" s="811"/>
      <c r="EYT1" s="811"/>
      <c r="EYU1" s="811"/>
      <c r="EYV1" s="811"/>
      <c r="EYW1" s="811"/>
      <c r="EYX1" s="811"/>
      <c r="EYY1" s="811"/>
      <c r="EYZ1" s="811"/>
      <c r="EZA1" s="811"/>
      <c r="EZB1" s="811"/>
      <c r="EZC1" s="811"/>
      <c r="EZD1" s="811"/>
      <c r="EZE1" s="811"/>
      <c r="EZF1" s="811"/>
      <c r="EZG1" s="811"/>
      <c r="EZH1" s="811"/>
      <c r="EZI1" s="811"/>
      <c r="EZJ1" s="811"/>
      <c r="EZK1" s="811"/>
      <c r="EZL1" s="811"/>
      <c r="EZM1" s="811"/>
      <c r="EZN1" s="811"/>
      <c r="EZO1" s="811"/>
      <c r="EZP1" s="811"/>
      <c r="EZQ1" s="811"/>
      <c r="EZR1" s="811"/>
      <c r="EZS1" s="811"/>
      <c r="EZT1" s="811"/>
      <c r="EZU1" s="811"/>
      <c r="EZV1" s="811"/>
      <c r="EZW1" s="811"/>
      <c r="EZX1" s="811"/>
      <c r="EZY1" s="811"/>
      <c r="EZZ1" s="811"/>
      <c r="FAA1" s="811"/>
      <c r="FAB1" s="811"/>
      <c r="FAC1" s="811"/>
      <c r="FAD1" s="811"/>
      <c r="FAE1" s="811"/>
      <c r="FAF1" s="811"/>
      <c r="FAG1" s="811"/>
      <c r="FAH1" s="811"/>
      <c r="FAI1" s="811"/>
      <c r="FAJ1" s="811"/>
      <c r="FAK1" s="811"/>
      <c r="FAL1" s="811"/>
      <c r="FAM1" s="811"/>
      <c r="FAN1" s="811"/>
      <c r="FAO1" s="811"/>
      <c r="FAP1" s="811"/>
      <c r="FAQ1" s="811"/>
      <c r="FAR1" s="811"/>
      <c r="FAS1" s="811"/>
      <c r="FAT1" s="811"/>
      <c r="FAU1" s="811"/>
      <c r="FAV1" s="811"/>
      <c r="FAW1" s="811"/>
      <c r="FAX1" s="811"/>
      <c r="FAY1" s="811"/>
      <c r="FAZ1" s="811"/>
      <c r="FBA1" s="811"/>
      <c r="FBB1" s="811"/>
      <c r="FBC1" s="811"/>
      <c r="FBD1" s="811"/>
      <c r="FBE1" s="811"/>
      <c r="FBF1" s="811"/>
      <c r="FBG1" s="811"/>
      <c r="FBH1" s="811"/>
      <c r="FBI1" s="811"/>
      <c r="FBJ1" s="811"/>
      <c r="FBK1" s="811"/>
      <c r="FBL1" s="811"/>
      <c r="FBM1" s="811"/>
      <c r="FBN1" s="811"/>
      <c r="FBO1" s="811"/>
      <c r="FBP1" s="811"/>
      <c r="FBQ1" s="811"/>
      <c r="FBR1" s="811"/>
      <c r="FBS1" s="811"/>
      <c r="FBT1" s="811"/>
      <c r="FBU1" s="811"/>
      <c r="FBV1" s="811"/>
      <c r="FBW1" s="811"/>
      <c r="FBX1" s="811"/>
      <c r="FBY1" s="811"/>
      <c r="FBZ1" s="811"/>
      <c r="FCA1" s="811"/>
      <c r="FCB1" s="811"/>
      <c r="FCC1" s="811"/>
      <c r="FCD1" s="811"/>
      <c r="FCE1" s="811"/>
      <c r="FCF1" s="811"/>
      <c r="FCG1" s="811"/>
      <c r="FCH1" s="811"/>
      <c r="FCI1" s="811"/>
      <c r="FCJ1" s="811"/>
      <c r="FCK1" s="811"/>
      <c r="FCL1" s="811"/>
      <c r="FCM1" s="811"/>
      <c r="FCN1" s="811"/>
      <c r="FCO1" s="811"/>
      <c r="FCP1" s="811"/>
      <c r="FCQ1" s="811"/>
      <c r="FCR1" s="811"/>
      <c r="FCS1" s="811"/>
      <c r="FCT1" s="811"/>
      <c r="FCU1" s="811"/>
      <c r="FCV1" s="811"/>
      <c r="FCW1" s="811"/>
      <c r="FCX1" s="811"/>
      <c r="FCY1" s="811"/>
      <c r="FCZ1" s="811"/>
      <c r="FDA1" s="811"/>
      <c r="FDB1" s="811"/>
      <c r="FDC1" s="811"/>
      <c r="FDD1" s="811"/>
      <c r="FDE1" s="811"/>
      <c r="FDF1" s="811"/>
      <c r="FDG1" s="811"/>
      <c r="FDH1" s="811"/>
      <c r="FDI1" s="811"/>
      <c r="FDJ1" s="811"/>
      <c r="FDK1" s="811"/>
      <c r="FDL1" s="811"/>
      <c r="FDM1" s="811"/>
      <c r="FDN1" s="811"/>
      <c r="FDO1" s="811"/>
      <c r="FDP1" s="811"/>
      <c r="FDQ1" s="811"/>
      <c r="FDR1" s="811"/>
      <c r="FDS1" s="811"/>
      <c r="FDT1" s="811"/>
      <c r="FDU1" s="811"/>
      <c r="FDV1" s="811"/>
      <c r="FDW1" s="811"/>
      <c r="FDX1" s="811"/>
      <c r="FDY1" s="811"/>
      <c r="FDZ1" s="811"/>
      <c r="FEA1" s="811"/>
      <c r="FEB1" s="811"/>
      <c r="FEC1" s="811"/>
      <c r="FED1" s="811"/>
      <c r="FEE1" s="811"/>
      <c r="FEF1" s="811"/>
      <c r="FEG1" s="811"/>
      <c r="FEH1" s="811"/>
      <c r="FEI1" s="811"/>
      <c r="FEJ1" s="811"/>
      <c r="FEK1" s="811"/>
      <c r="FEL1" s="811"/>
      <c r="FEM1" s="811"/>
      <c r="FEN1" s="811"/>
      <c r="FEO1" s="811"/>
      <c r="FEP1" s="811"/>
      <c r="FEQ1" s="811"/>
      <c r="FER1" s="811"/>
      <c r="FES1" s="811"/>
      <c r="FET1" s="811"/>
      <c r="FEU1" s="811"/>
      <c r="FEV1" s="811"/>
      <c r="FEW1" s="811"/>
      <c r="FEX1" s="811"/>
      <c r="FEY1" s="811"/>
      <c r="FEZ1" s="811"/>
      <c r="FFA1" s="811"/>
      <c r="FFB1" s="811"/>
      <c r="FFC1" s="811"/>
      <c r="FFD1" s="811"/>
      <c r="FFE1" s="811"/>
      <c r="FFF1" s="811"/>
      <c r="FFG1" s="811"/>
      <c r="FFH1" s="811"/>
      <c r="FFI1" s="811"/>
      <c r="FFJ1" s="811"/>
      <c r="FFK1" s="811"/>
      <c r="FFL1" s="811"/>
      <c r="FFM1" s="811"/>
      <c r="FFN1" s="811"/>
      <c r="FFO1" s="811"/>
      <c r="FFP1" s="811"/>
      <c r="FFQ1" s="811"/>
      <c r="FFR1" s="811"/>
      <c r="FFS1" s="811"/>
      <c r="FFT1" s="811"/>
      <c r="FFU1" s="811"/>
      <c r="FFV1" s="811"/>
      <c r="FFW1" s="811"/>
      <c r="FFX1" s="811"/>
      <c r="FFY1" s="811"/>
      <c r="FFZ1" s="811"/>
      <c r="FGA1" s="811"/>
      <c r="FGB1" s="811"/>
      <c r="FGC1" s="811"/>
      <c r="FGD1" s="811"/>
      <c r="FGE1" s="811"/>
      <c r="FGF1" s="811"/>
      <c r="FGG1" s="811"/>
      <c r="FGH1" s="811"/>
      <c r="FGI1" s="811"/>
      <c r="FGJ1" s="811"/>
      <c r="FGK1" s="811"/>
      <c r="FGL1" s="811"/>
      <c r="FGM1" s="811"/>
      <c r="FGN1" s="811"/>
      <c r="FGO1" s="811"/>
      <c r="FGP1" s="811"/>
      <c r="FGQ1" s="811"/>
      <c r="FGR1" s="811"/>
      <c r="FGS1" s="811"/>
      <c r="FGT1" s="811"/>
      <c r="FGU1" s="811"/>
      <c r="FGV1" s="811"/>
      <c r="FGW1" s="811"/>
      <c r="FGX1" s="811"/>
      <c r="FGY1" s="811"/>
      <c r="FGZ1" s="811"/>
      <c r="FHA1" s="811"/>
      <c r="FHB1" s="811"/>
      <c r="FHC1" s="811"/>
      <c r="FHD1" s="811"/>
      <c r="FHE1" s="811"/>
      <c r="FHF1" s="811"/>
      <c r="FHG1" s="811"/>
      <c r="FHH1" s="811"/>
      <c r="FHI1" s="811"/>
      <c r="FHJ1" s="811"/>
      <c r="FHK1" s="811"/>
      <c r="FHL1" s="811"/>
      <c r="FHM1" s="811"/>
      <c r="FHN1" s="811"/>
      <c r="FHO1" s="811"/>
      <c r="FHP1" s="811"/>
      <c r="FHQ1" s="811"/>
      <c r="FHR1" s="811"/>
      <c r="FHS1" s="811"/>
      <c r="FHT1" s="811"/>
      <c r="FHU1" s="811"/>
      <c r="FHV1" s="811"/>
      <c r="FHW1" s="811"/>
      <c r="FHX1" s="811"/>
      <c r="FHY1" s="811"/>
      <c r="FHZ1" s="811"/>
      <c r="FIA1" s="811"/>
      <c r="FIB1" s="811"/>
      <c r="FIC1" s="811"/>
      <c r="FID1" s="811"/>
      <c r="FIE1" s="811"/>
      <c r="FIF1" s="811"/>
      <c r="FIG1" s="811"/>
      <c r="FIH1" s="811"/>
      <c r="FII1" s="811"/>
      <c r="FIJ1" s="811"/>
      <c r="FIK1" s="811"/>
      <c r="FIL1" s="811"/>
      <c r="FIM1" s="811"/>
      <c r="FIN1" s="811"/>
      <c r="FIO1" s="811"/>
      <c r="FIP1" s="811"/>
      <c r="FIQ1" s="811"/>
      <c r="FIR1" s="811"/>
      <c r="FIS1" s="811"/>
      <c r="FIT1" s="811"/>
      <c r="FIU1" s="811"/>
      <c r="FIV1" s="811"/>
      <c r="FIW1" s="811"/>
      <c r="FIX1" s="811"/>
      <c r="FIY1" s="811"/>
      <c r="FIZ1" s="811"/>
      <c r="FJA1" s="811"/>
      <c r="FJB1" s="811"/>
      <c r="FJC1" s="811"/>
      <c r="FJD1" s="811"/>
      <c r="FJE1" s="811"/>
      <c r="FJF1" s="811"/>
      <c r="FJG1" s="811"/>
      <c r="FJH1" s="811"/>
      <c r="FJI1" s="811"/>
      <c r="FJJ1" s="811"/>
      <c r="FJK1" s="811"/>
      <c r="FJL1" s="811"/>
      <c r="FJM1" s="811"/>
      <c r="FJN1" s="811"/>
      <c r="FJO1" s="811"/>
      <c r="FJP1" s="811"/>
      <c r="FJQ1" s="811"/>
      <c r="FJR1" s="811"/>
      <c r="FJS1" s="811"/>
      <c r="FJT1" s="811"/>
      <c r="FJU1" s="811"/>
      <c r="FJV1" s="811"/>
      <c r="FJW1" s="811"/>
      <c r="FJX1" s="811"/>
      <c r="FJY1" s="811"/>
      <c r="FJZ1" s="811"/>
      <c r="FKA1" s="811"/>
      <c r="FKB1" s="811"/>
      <c r="FKC1" s="811"/>
      <c r="FKD1" s="811"/>
      <c r="FKE1" s="811"/>
      <c r="FKF1" s="811"/>
      <c r="FKG1" s="811"/>
      <c r="FKH1" s="811"/>
      <c r="FKI1" s="811"/>
      <c r="FKJ1" s="811"/>
      <c r="FKK1" s="811"/>
      <c r="FKL1" s="811"/>
      <c r="FKM1" s="811"/>
      <c r="FKN1" s="811"/>
      <c r="FKO1" s="811"/>
      <c r="FKP1" s="811"/>
      <c r="FKQ1" s="811"/>
      <c r="FKR1" s="811"/>
      <c r="FKS1" s="811"/>
      <c r="FKT1" s="811"/>
      <c r="FKU1" s="811"/>
      <c r="FKV1" s="811"/>
      <c r="FKW1" s="811"/>
      <c r="FKX1" s="811"/>
      <c r="FKY1" s="811"/>
      <c r="FKZ1" s="811"/>
      <c r="FLA1" s="811"/>
      <c r="FLB1" s="811"/>
      <c r="FLC1" s="811"/>
      <c r="FLD1" s="811"/>
      <c r="FLE1" s="811"/>
      <c r="FLF1" s="811"/>
      <c r="FLG1" s="811"/>
      <c r="FLH1" s="811"/>
      <c r="FLI1" s="811"/>
      <c r="FLJ1" s="811"/>
      <c r="FLK1" s="811"/>
      <c r="FLL1" s="811"/>
      <c r="FLM1" s="811"/>
      <c r="FLN1" s="811"/>
      <c r="FLO1" s="811"/>
      <c r="FLP1" s="811"/>
      <c r="FLQ1" s="811"/>
      <c r="FLR1" s="811"/>
      <c r="FLS1" s="811"/>
      <c r="FLT1" s="811"/>
      <c r="FLU1" s="811"/>
      <c r="FLV1" s="811"/>
      <c r="FLW1" s="811"/>
      <c r="FLX1" s="811"/>
      <c r="FLY1" s="811"/>
      <c r="FLZ1" s="811"/>
      <c r="FMA1" s="811"/>
      <c r="FMB1" s="811"/>
      <c r="FMC1" s="811"/>
      <c r="FMD1" s="811"/>
      <c r="FME1" s="811"/>
      <c r="FMF1" s="811"/>
      <c r="FMG1" s="811"/>
      <c r="FMH1" s="811"/>
      <c r="FMI1" s="811"/>
      <c r="FMJ1" s="811"/>
      <c r="FMK1" s="811"/>
      <c r="FML1" s="811"/>
      <c r="FMM1" s="811"/>
      <c r="FMN1" s="811"/>
      <c r="FMO1" s="811"/>
      <c r="FMP1" s="811"/>
      <c r="FMQ1" s="811"/>
      <c r="FMR1" s="811"/>
      <c r="FMS1" s="811"/>
      <c r="FMT1" s="811"/>
      <c r="FMU1" s="811"/>
      <c r="FMV1" s="811"/>
      <c r="FMW1" s="811"/>
      <c r="FMX1" s="811"/>
      <c r="FMY1" s="811"/>
      <c r="FMZ1" s="811"/>
      <c r="FNA1" s="811"/>
      <c r="FNB1" s="811"/>
      <c r="FNC1" s="811"/>
      <c r="FND1" s="811"/>
      <c r="FNE1" s="811"/>
      <c r="FNF1" s="811"/>
      <c r="FNG1" s="811"/>
      <c r="FNH1" s="811"/>
      <c r="FNI1" s="811"/>
      <c r="FNJ1" s="811"/>
      <c r="FNK1" s="811"/>
      <c r="FNL1" s="811"/>
      <c r="FNM1" s="811"/>
      <c r="FNN1" s="811"/>
      <c r="FNO1" s="811"/>
      <c r="FNP1" s="811"/>
      <c r="FNQ1" s="811"/>
      <c r="FNR1" s="811"/>
      <c r="FNS1" s="811"/>
      <c r="FNT1" s="811"/>
      <c r="FNU1" s="811"/>
      <c r="FNV1" s="811"/>
      <c r="FNW1" s="811"/>
      <c r="FNX1" s="811"/>
      <c r="FNY1" s="811"/>
      <c r="FNZ1" s="811"/>
      <c r="FOA1" s="811"/>
      <c r="FOB1" s="811"/>
      <c r="FOC1" s="811"/>
      <c r="FOD1" s="811"/>
      <c r="FOE1" s="811"/>
      <c r="FOF1" s="811"/>
      <c r="FOG1" s="811"/>
      <c r="FOH1" s="811"/>
      <c r="FOI1" s="811"/>
      <c r="FOJ1" s="811"/>
      <c r="FOK1" s="811"/>
      <c r="FOL1" s="811"/>
      <c r="FOM1" s="811"/>
      <c r="FON1" s="811"/>
      <c r="FOO1" s="811"/>
      <c r="FOP1" s="811"/>
      <c r="FOQ1" s="811"/>
      <c r="FOR1" s="811"/>
      <c r="FOS1" s="811"/>
      <c r="FOT1" s="811"/>
      <c r="FOU1" s="811"/>
      <c r="FOV1" s="811"/>
      <c r="FOW1" s="811"/>
      <c r="FOX1" s="811"/>
      <c r="FOY1" s="811"/>
      <c r="FOZ1" s="811"/>
      <c r="FPA1" s="811"/>
      <c r="FPB1" s="811"/>
      <c r="FPC1" s="811"/>
      <c r="FPD1" s="811"/>
      <c r="FPE1" s="811"/>
      <c r="FPF1" s="811"/>
      <c r="FPG1" s="811"/>
      <c r="FPH1" s="811"/>
      <c r="FPI1" s="811"/>
      <c r="FPJ1" s="811"/>
      <c r="FPK1" s="811"/>
      <c r="FPL1" s="811"/>
      <c r="FPM1" s="811"/>
      <c r="FPN1" s="811"/>
      <c r="FPO1" s="811"/>
      <c r="FPP1" s="811"/>
      <c r="FPQ1" s="811"/>
      <c r="FPR1" s="811"/>
      <c r="FPS1" s="811"/>
      <c r="FPT1" s="811"/>
      <c r="FPU1" s="811"/>
      <c r="FPV1" s="811"/>
      <c r="FPW1" s="811"/>
      <c r="FPX1" s="811"/>
      <c r="FPY1" s="811"/>
      <c r="FPZ1" s="811"/>
      <c r="FQA1" s="811"/>
      <c r="FQB1" s="811"/>
      <c r="FQC1" s="811"/>
      <c r="FQD1" s="811"/>
      <c r="FQE1" s="811"/>
      <c r="FQF1" s="811"/>
      <c r="FQG1" s="811"/>
      <c r="FQH1" s="811"/>
      <c r="FQI1" s="811"/>
      <c r="FQJ1" s="811"/>
      <c r="FQK1" s="811"/>
      <c r="FQL1" s="811"/>
      <c r="FQM1" s="811"/>
      <c r="FQN1" s="811"/>
      <c r="FQO1" s="811"/>
      <c r="FQP1" s="811"/>
      <c r="FQQ1" s="811"/>
      <c r="FQR1" s="811"/>
      <c r="FQS1" s="811"/>
      <c r="FQT1" s="811"/>
      <c r="FQU1" s="811"/>
      <c r="FQV1" s="811"/>
      <c r="FQW1" s="811"/>
      <c r="FQX1" s="811"/>
      <c r="FQY1" s="811"/>
      <c r="FQZ1" s="811"/>
      <c r="FRA1" s="811"/>
      <c r="FRB1" s="811"/>
      <c r="FRC1" s="811"/>
      <c r="FRD1" s="811"/>
      <c r="FRE1" s="811"/>
      <c r="FRF1" s="811"/>
      <c r="FRG1" s="811"/>
      <c r="FRH1" s="811"/>
      <c r="FRI1" s="811"/>
      <c r="FRJ1" s="811"/>
      <c r="FRK1" s="811"/>
      <c r="FRL1" s="811"/>
      <c r="FRM1" s="811"/>
      <c r="FRN1" s="811"/>
      <c r="FRO1" s="811"/>
      <c r="FRP1" s="811"/>
      <c r="FRQ1" s="811"/>
      <c r="FRR1" s="811"/>
      <c r="FRS1" s="811"/>
      <c r="FRT1" s="811"/>
      <c r="FRU1" s="811"/>
      <c r="FRV1" s="811"/>
      <c r="FRW1" s="811"/>
      <c r="FRX1" s="811"/>
      <c r="FRY1" s="811"/>
      <c r="FRZ1" s="811"/>
      <c r="FSA1" s="811"/>
      <c r="FSB1" s="811"/>
      <c r="FSC1" s="811"/>
      <c r="FSD1" s="811"/>
      <c r="FSE1" s="811"/>
      <c r="FSF1" s="811"/>
      <c r="FSG1" s="811"/>
      <c r="FSH1" s="811"/>
      <c r="FSI1" s="811"/>
      <c r="FSJ1" s="811"/>
      <c r="FSK1" s="811"/>
      <c r="FSL1" s="811"/>
      <c r="FSM1" s="811"/>
      <c r="FSN1" s="811"/>
      <c r="FSO1" s="811"/>
      <c r="FSP1" s="811"/>
      <c r="FSQ1" s="811"/>
      <c r="FSR1" s="811"/>
      <c r="FSS1" s="811"/>
      <c r="FST1" s="811"/>
      <c r="FSU1" s="811"/>
      <c r="FSV1" s="811"/>
      <c r="FSW1" s="811"/>
      <c r="FSX1" s="811"/>
      <c r="FSY1" s="811"/>
      <c r="FSZ1" s="811"/>
      <c r="FTA1" s="811"/>
      <c r="FTB1" s="811"/>
      <c r="FTC1" s="811"/>
      <c r="FTD1" s="811"/>
      <c r="FTE1" s="811"/>
      <c r="FTF1" s="811"/>
      <c r="FTG1" s="811"/>
      <c r="FTH1" s="811"/>
      <c r="FTI1" s="811"/>
      <c r="FTJ1" s="811"/>
      <c r="FTK1" s="811"/>
      <c r="FTL1" s="811"/>
      <c r="FTM1" s="811"/>
      <c r="FTN1" s="811"/>
      <c r="FTO1" s="811"/>
      <c r="FTP1" s="811"/>
      <c r="FTQ1" s="811"/>
      <c r="FTR1" s="811"/>
      <c r="FTS1" s="811"/>
      <c r="FTT1" s="811"/>
      <c r="FTU1" s="811"/>
      <c r="FTV1" s="811"/>
      <c r="FTW1" s="811"/>
      <c r="FTX1" s="811"/>
      <c r="FTY1" s="811"/>
      <c r="FTZ1" s="811"/>
      <c r="FUA1" s="811"/>
      <c r="FUB1" s="811"/>
      <c r="FUC1" s="811"/>
      <c r="FUD1" s="811"/>
      <c r="FUE1" s="811"/>
      <c r="FUF1" s="811"/>
      <c r="FUG1" s="811"/>
      <c r="FUH1" s="811"/>
      <c r="FUI1" s="811"/>
      <c r="FUJ1" s="811"/>
      <c r="FUK1" s="811"/>
      <c r="FUL1" s="811"/>
      <c r="FUM1" s="811"/>
      <c r="FUN1" s="811"/>
      <c r="FUO1" s="811"/>
      <c r="FUP1" s="811"/>
      <c r="FUQ1" s="811"/>
      <c r="FUR1" s="811"/>
      <c r="FUS1" s="811"/>
      <c r="FUT1" s="811"/>
      <c r="FUU1" s="811"/>
      <c r="FUV1" s="811"/>
      <c r="FUW1" s="811"/>
      <c r="FUX1" s="811"/>
      <c r="FUY1" s="811"/>
      <c r="FUZ1" s="811"/>
      <c r="FVA1" s="811"/>
      <c r="FVB1" s="811"/>
      <c r="FVC1" s="811"/>
      <c r="FVD1" s="811"/>
      <c r="FVE1" s="811"/>
      <c r="FVF1" s="811"/>
      <c r="FVG1" s="811"/>
      <c r="FVH1" s="811"/>
      <c r="FVI1" s="811"/>
      <c r="FVJ1" s="811"/>
      <c r="FVK1" s="811"/>
      <c r="FVL1" s="811"/>
      <c r="FVM1" s="811"/>
      <c r="FVN1" s="811"/>
      <c r="FVO1" s="811"/>
      <c r="FVP1" s="811"/>
      <c r="FVQ1" s="811"/>
      <c r="FVR1" s="811"/>
      <c r="FVS1" s="811"/>
      <c r="FVT1" s="811"/>
      <c r="FVU1" s="811"/>
      <c r="FVV1" s="811"/>
      <c r="FVW1" s="811"/>
      <c r="FVX1" s="811"/>
      <c r="FVY1" s="811"/>
      <c r="FVZ1" s="811"/>
      <c r="FWA1" s="811"/>
      <c r="FWB1" s="811"/>
      <c r="FWC1" s="811"/>
      <c r="FWD1" s="811"/>
      <c r="FWE1" s="811"/>
      <c r="FWF1" s="811"/>
      <c r="FWG1" s="811"/>
      <c r="FWH1" s="811"/>
      <c r="FWI1" s="811"/>
      <c r="FWJ1" s="811"/>
      <c r="FWK1" s="811"/>
      <c r="FWL1" s="811"/>
      <c r="FWM1" s="811"/>
      <c r="FWN1" s="811"/>
      <c r="FWO1" s="811"/>
      <c r="FWP1" s="811"/>
      <c r="FWQ1" s="811"/>
      <c r="FWR1" s="811"/>
      <c r="FWS1" s="811"/>
      <c r="FWT1" s="811"/>
      <c r="FWU1" s="811"/>
      <c r="FWV1" s="811"/>
      <c r="FWW1" s="811"/>
      <c r="FWX1" s="811"/>
      <c r="FWY1" s="811"/>
      <c r="FWZ1" s="811"/>
      <c r="FXA1" s="811"/>
      <c r="FXB1" s="811"/>
      <c r="FXC1" s="811"/>
      <c r="FXD1" s="811"/>
      <c r="FXE1" s="811"/>
      <c r="FXF1" s="811"/>
      <c r="FXG1" s="811"/>
      <c r="FXH1" s="811"/>
      <c r="FXI1" s="811"/>
      <c r="FXJ1" s="811"/>
      <c r="FXK1" s="811"/>
      <c r="FXL1" s="811"/>
      <c r="FXM1" s="811"/>
      <c r="FXN1" s="811"/>
      <c r="FXO1" s="811"/>
      <c r="FXP1" s="811"/>
      <c r="FXQ1" s="811"/>
      <c r="FXR1" s="811"/>
      <c r="FXS1" s="811"/>
      <c r="FXT1" s="811"/>
      <c r="FXU1" s="811"/>
      <c r="FXV1" s="811"/>
      <c r="FXW1" s="811"/>
      <c r="FXX1" s="811"/>
      <c r="FXY1" s="811"/>
      <c r="FXZ1" s="811"/>
      <c r="FYA1" s="811"/>
      <c r="FYB1" s="811"/>
      <c r="FYC1" s="811"/>
      <c r="FYD1" s="811"/>
      <c r="FYE1" s="811"/>
      <c r="FYF1" s="811"/>
      <c r="FYG1" s="811"/>
      <c r="FYH1" s="811"/>
      <c r="FYI1" s="811"/>
      <c r="FYJ1" s="811"/>
      <c r="FYK1" s="811"/>
      <c r="FYL1" s="811"/>
      <c r="FYM1" s="811"/>
      <c r="FYN1" s="811"/>
      <c r="FYO1" s="811"/>
      <c r="FYP1" s="811"/>
      <c r="FYQ1" s="811"/>
      <c r="FYR1" s="811"/>
      <c r="FYS1" s="811"/>
      <c r="FYT1" s="811"/>
      <c r="FYU1" s="811"/>
      <c r="FYV1" s="811"/>
      <c r="FYW1" s="811"/>
      <c r="FYX1" s="811"/>
      <c r="FYY1" s="811"/>
      <c r="FYZ1" s="811"/>
      <c r="FZA1" s="811"/>
      <c r="FZB1" s="811"/>
      <c r="FZC1" s="811"/>
      <c r="FZD1" s="811"/>
      <c r="FZE1" s="811"/>
      <c r="FZF1" s="811"/>
      <c r="FZG1" s="811"/>
      <c r="FZH1" s="811"/>
      <c r="FZI1" s="811"/>
      <c r="FZJ1" s="811"/>
      <c r="FZK1" s="811"/>
      <c r="FZL1" s="811"/>
      <c r="FZM1" s="811"/>
      <c r="FZN1" s="811"/>
      <c r="FZO1" s="811"/>
      <c r="FZP1" s="811"/>
      <c r="FZQ1" s="811"/>
      <c r="FZR1" s="811"/>
      <c r="FZS1" s="811"/>
      <c r="FZT1" s="811"/>
      <c r="FZU1" s="811"/>
      <c r="FZV1" s="811"/>
      <c r="FZW1" s="811"/>
      <c r="FZX1" s="811"/>
      <c r="FZY1" s="811"/>
      <c r="FZZ1" s="811"/>
      <c r="GAA1" s="811"/>
      <c r="GAB1" s="811"/>
      <c r="GAC1" s="811"/>
      <c r="GAD1" s="811"/>
      <c r="GAE1" s="811"/>
      <c r="GAF1" s="811"/>
      <c r="GAG1" s="811"/>
      <c r="GAH1" s="811"/>
      <c r="GAI1" s="811"/>
      <c r="GAJ1" s="811"/>
      <c r="GAK1" s="811"/>
      <c r="GAL1" s="811"/>
      <c r="GAM1" s="811"/>
      <c r="GAN1" s="811"/>
      <c r="GAO1" s="811"/>
      <c r="GAP1" s="811"/>
      <c r="GAQ1" s="811"/>
      <c r="GAR1" s="811"/>
      <c r="GAS1" s="811"/>
      <c r="GAT1" s="811"/>
      <c r="GAU1" s="811"/>
      <c r="GAV1" s="811"/>
      <c r="GAW1" s="811"/>
      <c r="GAX1" s="811"/>
      <c r="GAY1" s="811"/>
      <c r="GAZ1" s="811"/>
      <c r="GBA1" s="811"/>
      <c r="GBB1" s="811"/>
      <c r="GBC1" s="811"/>
      <c r="GBD1" s="811"/>
      <c r="GBE1" s="811"/>
      <c r="GBF1" s="811"/>
      <c r="GBG1" s="811"/>
      <c r="GBH1" s="811"/>
      <c r="GBI1" s="811"/>
      <c r="GBJ1" s="811"/>
      <c r="GBK1" s="811"/>
      <c r="GBL1" s="811"/>
      <c r="GBM1" s="811"/>
      <c r="GBN1" s="811"/>
      <c r="GBO1" s="811"/>
      <c r="GBP1" s="811"/>
      <c r="GBQ1" s="811"/>
      <c r="GBR1" s="811"/>
      <c r="GBS1" s="811"/>
      <c r="GBT1" s="811"/>
      <c r="GBU1" s="811"/>
      <c r="GBV1" s="811"/>
      <c r="GBW1" s="811"/>
      <c r="GBX1" s="811"/>
      <c r="GBY1" s="811"/>
      <c r="GBZ1" s="811"/>
      <c r="GCA1" s="811"/>
      <c r="GCB1" s="811"/>
      <c r="GCC1" s="811"/>
      <c r="GCD1" s="811"/>
      <c r="GCE1" s="811"/>
      <c r="GCF1" s="811"/>
      <c r="GCG1" s="811"/>
      <c r="GCH1" s="811"/>
      <c r="GCI1" s="811"/>
      <c r="GCJ1" s="811"/>
      <c r="GCK1" s="811"/>
      <c r="GCL1" s="811"/>
      <c r="GCM1" s="811"/>
      <c r="GCN1" s="811"/>
      <c r="GCO1" s="811"/>
      <c r="GCP1" s="811"/>
      <c r="GCQ1" s="811"/>
      <c r="GCR1" s="811"/>
      <c r="GCS1" s="811"/>
      <c r="GCT1" s="811"/>
      <c r="GCU1" s="811"/>
      <c r="GCV1" s="811"/>
      <c r="GCW1" s="811"/>
      <c r="GCX1" s="811"/>
      <c r="GCY1" s="811"/>
      <c r="GCZ1" s="811"/>
      <c r="GDA1" s="811"/>
      <c r="GDB1" s="811"/>
      <c r="GDC1" s="811"/>
      <c r="GDD1" s="811"/>
      <c r="GDE1" s="811"/>
      <c r="GDF1" s="811"/>
      <c r="GDG1" s="811"/>
      <c r="GDH1" s="811"/>
      <c r="GDI1" s="811"/>
      <c r="GDJ1" s="811"/>
      <c r="GDK1" s="811"/>
      <c r="GDL1" s="811"/>
      <c r="GDM1" s="811"/>
      <c r="GDN1" s="811"/>
      <c r="GDO1" s="811"/>
      <c r="GDP1" s="811"/>
      <c r="GDQ1" s="811"/>
      <c r="GDR1" s="811"/>
      <c r="GDS1" s="811"/>
      <c r="GDT1" s="811"/>
      <c r="GDU1" s="811"/>
      <c r="GDV1" s="811"/>
      <c r="GDW1" s="811"/>
      <c r="GDX1" s="811"/>
      <c r="GDY1" s="811"/>
      <c r="GDZ1" s="811"/>
      <c r="GEA1" s="811"/>
      <c r="GEB1" s="811"/>
      <c r="GEC1" s="811"/>
      <c r="GED1" s="811"/>
      <c r="GEE1" s="811"/>
      <c r="GEF1" s="811"/>
      <c r="GEG1" s="811"/>
      <c r="GEH1" s="811"/>
      <c r="GEI1" s="811"/>
      <c r="GEJ1" s="811"/>
      <c r="GEK1" s="811"/>
      <c r="GEL1" s="811"/>
      <c r="GEM1" s="811"/>
      <c r="GEN1" s="811"/>
      <c r="GEO1" s="811"/>
      <c r="GEP1" s="811"/>
      <c r="GEQ1" s="811"/>
      <c r="GER1" s="811"/>
      <c r="GES1" s="811"/>
      <c r="GET1" s="811"/>
      <c r="GEU1" s="811"/>
      <c r="GEV1" s="811"/>
      <c r="GEW1" s="811"/>
      <c r="GEX1" s="811"/>
      <c r="GEY1" s="811"/>
      <c r="GEZ1" s="811"/>
      <c r="GFA1" s="811"/>
      <c r="GFB1" s="811"/>
      <c r="GFC1" s="811"/>
      <c r="GFD1" s="811"/>
      <c r="GFE1" s="811"/>
      <c r="GFF1" s="811"/>
      <c r="GFG1" s="811"/>
      <c r="GFH1" s="811"/>
      <c r="GFI1" s="811"/>
      <c r="GFJ1" s="811"/>
      <c r="GFK1" s="811"/>
      <c r="GFL1" s="811"/>
      <c r="GFM1" s="811"/>
      <c r="GFN1" s="811"/>
      <c r="GFO1" s="811"/>
      <c r="GFP1" s="811"/>
      <c r="GFQ1" s="811"/>
      <c r="GFR1" s="811"/>
      <c r="GFS1" s="811"/>
      <c r="GFT1" s="811"/>
      <c r="GFU1" s="811"/>
      <c r="GFV1" s="811"/>
      <c r="GFW1" s="811"/>
      <c r="GFX1" s="811"/>
      <c r="GFY1" s="811"/>
      <c r="GFZ1" s="811"/>
      <c r="GGA1" s="811"/>
      <c r="GGB1" s="811"/>
      <c r="GGC1" s="811"/>
      <c r="GGD1" s="811"/>
      <c r="GGE1" s="811"/>
      <c r="GGF1" s="811"/>
      <c r="GGG1" s="811"/>
      <c r="GGH1" s="811"/>
      <c r="GGI1" s="811"/>
      <c r="GGJ1" s="811"/>
      <c r="GGK1" s="811"/>
      <c r="GGL1" s="811"/>
      <c r="GGM1" s="811"/>
      <c r="GGN1" s="811"/>
      <c r="GGO1" s="811"/>
      <c r="GGP1" s="811"/>
      <c r="GGQ1" s="811"/>
      <c r="GGR1" s="811"/>
      <c r="GGS1" s="811"/>
      <c r="GGT1" s="811"/>
      <c r="GGU1" s="811"/>
      <c r="GGV1" s="811"/>
      <c r="GGW1" s="811"/>
      <c r="GGX1" s="811"/>
      <c r="GGY1" s="811"/>
      <c r="GGZ1" s="811"/>
      <c r="GHA1" s="811"/>
      <c r="GHB1" s="811"/>
      <c r="GHC1" s="811"/>
      <c r="GHD1" s="811"/>
      <c r="GHE1" s="811"/>
      <c r="GHF1" s="811"/>
      <c r="GHG1" s="811"/>
      <c r="GHH1" s="811"/>
      <c r="GHI1" s="811"/>
      <c r="GHJ1" s="811"/>
      <c r="GHK1" s="811"/>
      <c r="GHL1" s="811"/>
      <c r="GHM1" s="811"/>
      <c r="GHN1" s="811"/>
      <c r="GHO1" s="811"/>
      <c r="GHP1" s="811"/>
      <c r="GHQ1" s="811"/>
      <c r="GHR1" s="811"/>
      <c r="GHS1" s="811"/>
      <c r="GHT1" s="811"/>
      <c r="GHU1" s="811"/>
      <c r="GHV1" s="811"/>
      <c r="GHW1" s="811"/>
      <c r="GHX1" s="811"/>
      <c r="GHY1" s="811"/>
      <c r="GHZ1" s="811"/>
      <c r="GIA1" s="811"/>
      <c r="GIB1" s="811"/>
      <c r="GIC1" s="811"/>
      <c r="GID1" s="811"/>
      <c r="GIE1" s="811"/>
      <c r="GIF1" s="811"/>
      <c r="GIG1" s="811"/>
      <c r="GIH1" s="811"/>
      <c r="GII1" s="811"/>
      <c r="GIJ1" s="811"/>
      <c r="GIK1" s="811"/>
      <c r="GIL1" s="811"/>
      <c r="GIM1" s="811"/>
      <c r="GIN1" s="811"/>
      <c r="GIO1" s="811"/>
      <c r="GIP1" s="811"/>
      <c r="GIQ1" s="811"/>
      <c r="GIR1" s="811"/>
      <c r="GIS1" s="811"/>
      <c r="GIT1" s="811"/>
      <c r="GIU1" s="811"/>
      <c r="GIV1" s="811"/>
      <c r="GIW1" s="811"/>
      <c r="GIX1" s="811"/>
      <c r="GIY1" s="811"/>
      <c r="GIZ1" s="811"/>
      <c r="GJA1" s="811"/>
      <c r="GJB1" s="811"/>
      <c r="GJC1" s="811"/>
      <c r="GJD1" s="811"/>
      <c r="GJE1" s="811"/>
      <c r="GJF1" s="811"/>
      <c r="GJG1" s="811"/>
      <c r="GJH1" s="811"/>
      <c r="GJI1" s="811"/>
      <c r="GJJ1" s="811"/>
      <c r="GJK1" s="811"/>
      <c r="GJL1" s="811"/>
      <c r="GJM1" s="811"/>
      <c r="GJN1" s="811"/>
      <c r="GJO1" s="811"/>
      <c r="GJP1" s="811"/>
      <c r="GJQ1" s="811"/>
      <c r="GJR1" s="811"/>
      <c r="GJS1" s="811"/>
      <c r="GJT1" s="811"/>
      <c r="GJU1" s="811"/>
      <c r="GJV1" s="811"/>
      <c r="GJW1" s="811"/>
      <c r="GJX1" s="811"/>
      <c r="GJY1" s="811"/>
      <c r="GJZ1" s="811"/>
      <c r="GKA1" s="811"/>
      <c r="GKB1" s="811"/>
      <c r="GKC1" s="811"/>
      <c r="GKD1" s="811"/>
      <c r="GKE1" s="811"/>
      <c r="GKF1" s="811"/>
      <c r="GKG1" s="811"/>
      <c r="GKH1" s="811"/>
      <c r="GKI1" s="811"/>
      <c r="GKJ1" s="811"/>
      <c r="GKK1" s="811"/>
      <c r="GKL1" s="811"/>
      <c r="GKM1" s="811"/>
      <c r="GKN1" s="811"/>
      <c r="GKO1" s="811"/>
      <c r="GKP1" s="811"/>
      <c r="GKQ1" s="811"/>
      <c r="GKR1" s="811"/>
      <c r="GKS1" s="811"/>
      <c r="GKT1" s="811"/>
      <c r="GKU1" s="811"/>
      <c r="GKV1" s="811"/>
      <c r="GKW1" s="811"/>
      <c r="GKX1" s="811"/>
      <c r="GKY1" s="811"/>
      <c r="GKZ1" s="811"/>
      <c r="GLA1" s="811"/>
      <c r="GLB1" s="811"/>
      <c r="GLC1" s="811"/>
      <c r="GLD1" s="811"/>
      <c r="GLE1" s="811"/>
      <c r="GLF1" s="811"/>
      <c r="GLG1" s="811"/>
      <c r="GLH1" s="811"/>
      <c r="GLI1" s="811"/>
      <c r="GLJ1" s="811"/>
      <c r="GLK1" s="811"/>
      <c r="GLL1" s="811"/>
      <c r="GLM1" s="811"/>
      <c r="GLN1" s="811"/>
      <c r="GLO1" s="811"/>
      <c r="GLP1" s="811"/>
      <c r="GLQ1" s="811"/>
      <c r="GLR1" s="811"/>
      <c r="GLS1" s="811"/>
      <c r="GLT1" s="811"/>
      <c r="GLU1" s="811"/>
      <c r="GLV1" s="811"/>
      <c r="GLW1" s="811"/>
      <c r="GLX1" s="811"/>
      <c r="GLY1" s="811"/>
      <c r="GLZ1" s="811"/>
      <c r="GMA1" s="811"/>
      <c r="GMB1" s="811"/>
      <c r="GMC1" s="811"/>
      <c r="GMD1" s="811"/>
      <c r="GME1" s="811"/>
      <c r="GMF1" s="811"/>
      <c r="GMG1" s="811"/>
      <c r="GMH1" s="811"/>
      <c r="GMI1" s="811"/>
      <c r="GMJ1" s="811"/>
      <c r="GMK1" s="811"/>
      <c r="GML1" s="811"/>
      <c r="GMM1" s="811"/>
      <c r="GMN1" s="811"/>
      <c r="GMO1" s="811"/>
      <c r="GMP1" s="811"/>
      <c r="GMQ1" s="811"/>
      <c r="GMR1" s="811"/>
      <c r="GMS1" s="811"/>
      <c r="GMT1" s="811"/>
      <c r="GMU1" s="811"/>
      <c r="GMV1" s="811"/>
      <c r="GMW1" s="811"/>
      <c r="GMX1" s="811"/>
      <c r="GMY1" s="811"/>
      <c r="GMZ1" s="811"/>
      <c r="GNA1" s="811"/>
      <c r="GNB1" s="811"/>
      <c r="GNC1" s="811"/>
      <c r="GND1" s="811"/>
      <c r="GNE1" s="811"/>
      <c r="GNF1" s="811"/>
      <c r="GNG1" s="811"/>
      <c r="GNH1" s="811"/>
      <c r="GNI1" s="811"/>
      <c r="GNJ1" s="811"/>
      <c r="GNK1" s="811"/>
      <c r="GNL1" s="811"/>
      <c r="GNM1" s="811"/>
      <c r="GNN1" s="811"/>
      <c r="GNO1" s="811"/>
      <c r="GNP1" s="811"/>
      <c r="GNQ1" s="811"/>
      <c r="GNR1" s="811"/>
      <c r="GNS1" s="811"/>
      <c r="GNT1" s="811"/>
      <c r="GNU1" s="811"/>
      <c r="GNV1" s="811"/>
      <c r="GNW1" s="811"/>
      <c r="GNX1" s="811"/>
      <c r="GNY1" s="811"/>
      <c r="GNZ1" s="811"/>
      <c r="GOA1" s="811"/>
      <c r="GOB1" s="811"/>
      <c r="GOC1" s="811"/>
      <c r="GOD1" s="811"/>
      <c r="GOE1" s="811"/>
      <c r="GOF1" s="811"/>
      <c r="GOG1" s="811"/>
      <c r="GOH1" s="811"/>
      <c r="GOI1" s="811"/>
      <c r="GOJ1" s="811"/>
      <c r="GOK1" s="811"/>
      <c r="GOL1" s="811"/>
      <c r="GOM1" s="811"/>
      <c r="GON1" s="811"/>
      <c r="GOO1" s="811"/>
      <c r="GOP1" s="811"/>
      <c r="GOQ1" s="811"/>
      <c r="GOR1" s="811"/>
      <c r="GOS1" s="811"/>
      <c r="GOT1" s="811"/>
      <c r="GOU1" s="811"/>
      <c r="GOV1" s="811"/>
      <c r="GOW1" s="811"/>
      <c r="GOX1" s="811"/>
      <c r="GOY1" s="811"/>
      <c r="GOZ1" s="811"/>
      <c r="GPA1" s="811"/>
      <c r="GPB1" s="811"/>
      <c r="GPC1" s="811"/>
      <c r="GPD1" s="811"/>
      <c r="GPE1" s="811"/>
      <c r="GPF1" s="811"/>
      <c r="GPG1" s="811"/>
      <c r="GPH1" s="811"/>
      <c r="GPI1" s="811"/>
      <c r="GPJ1" s="811"/>
      <c r="GPK1" s="811"/>
      <c r="GPL1" s="811"/>
      <c r="GPM1" s="811"/>
      <c r="GPN1" s="811"/>
      <c r="GPO1" s="811"/>
      <c r="GPP1" s="811"/>
      <c r="GPQ1" s="811"/>
      <c r="GPR1" s="811"/>
      <c r="GPS1" s="811"/>
      <c r="GPT1" s="811"/>
      <c r="GPU1" s="811"/>
      <c r="GPV1" s="811"/>
      <c r="GPW1" s="811"/>
      <c r="GPX1" s="811"/>
      <c r="GPY1" s="811"/>
      <c r="GPZ1" s="811"/>
      <c r="GQA1" s="811"/>
      <c r="GQB1" s="811"/>
      <c r="GQC1" s="811"/>
      <c r="GQD1" s="811"/>
      <c r="GQE1" s="811"/>
      <c r="GQF1" s="811"/>
      <c r="GQG1" s="811"/>
      <c r="GQH1" s="811"/>
      <c r="GQI1" s="811"/>
      <c r="GQJ1" s="811"/>
      <c r="GQK1" s="811"/>
      <c r="GQL1" s="811"/>
      <c r="GQM1" s="811"/>
      <c r="GQN1" s="811"/>
      <c r="GQO1" s="811"/>
      <c r="GQP1" s="811"/>
      <c r="GQQ1" s="811"/>
      <c r="GQR1" s="811"/>
      <c r="GQS1" s="811"/>
      <c r="GQT1" s="811"/>
      <c r="GQU1" s="811"/>
      <c r="GQV1" s="811"/>
      <c r="GQW1" s="811"/>
      <c r="GQX1" s="811"/>
      <c r="GQY1" s="811"/>
      <c r="GQZ1" s="811"/>
      <c r="GRA1" s="811"/>
      <c r="GRB1" s="811"/>
      <c r="GRC1" s="811"/>
      <c r="GRD1" s="811"/>
      <c r="GRE1" s="811"/>
      <c r="GRF1" s="811"/>
      <c r="GRG1" s="811"/>
      <c r="GRH1" s="811"/>
      <c r="GRI1" s="811"/>
      <c r="GRJ1" s="811"/>
      <c r="GRK1" s="811"/>
      <c r="GRL1" s="811"/>
      <c r="GRM1" s="811"/>
      <c r="GRN1" s="811"/>
      <c r="GRO1" s="811"/>
      <c r="GRP1" s="811"/>
      <c r="GRQ1" s="811"/>
      <c r="GRR1" s="811"/>
      <c r="GRS1" s="811"/>
      <c r="GRT1" s="811"/>
      <c r="GRU1" s="811"/>
      <c r="GRV1" s="811"/>
      <c r="GRW1" s="811"/>
      <c r="GRX1" s="811"/>
      <c r="GRY1" s="811"/>
      <c r="GRZ1" s="811"/>
      <c r="GSA1" s="811"/>
      <c r="GSB1" s="811"/>
      <c r="GSC1" s="811"/>
      <c r="GSD1" s="811"/>
      <c r="GSE1" s="811"/>
      <c r="GSF1" s="811"/>
      <c r="GSG1" s="811"/>
      <c r="GSH1" s="811"/>
      <c r="GSI1" s="811"/>
      <c r="GSJ1" s="811"/>
      <c r="GSK1" s="811"/>
      <c r="GSL1" s="811"/>
      <c r="GSM1" s="811"/>
      <c r="GSN1" s="811"/>
      <c r="GSO1" s="811"/>
      <c r="GSP1" s="811"/>
      <c r="GSQ1" s="811"/>
      <c r="GSR1" s="811"/>
      <c r="GSS1" s="811"/>
      <c r="GST1" s="811"/>
      <c r="GSU1" s="811"/>
      <c r="GSV1" s="811"/>
      <c r="GSW1" s="811"/>
      <c r="GSX1" s="811"/>
      <c r="GSY1" s="811"/>
      <c r="GSZ1" s="811"/>
      <c r="GTA1" s="811"/>
      <c r="GTB1" s="811"/>
      <c r="GTC1" s="811"/>
      <c r="GTD1" s="811"/>
      <c r="GTE1" s="811"/>
      <c r="GTF1" s="811"/>
      <c r="GTG1" s="811"/>
      <c r="GTH1" s="811"/>
      <c r="GTI1" s="811"/>
      <c r="GTJ1" s="811"/>
      <c r="GTK1" s="811"/>
      <c r="GTL1" s="811"/>
      <c r="GTM1" s="811"/>
      <c r="GTN1" s="811"/>
      <c r="GTO1" s="811"/>
      <c r="GTP1" s="811"/>
      <c r="GTQ1" s="811"/>
      <c r="GTR1" s="811"/>
      <c r="GTS1" s="811"/>
      <c r="GTT1" s="811"/>
      <c r="GTU1" s="811"/>
      <c r="GTV1" s="811"/>
      <c r="GTW1" s="811"/>
      <c r="GTX1" s="811"/>
      <c r="GTY1" s="811"/>
      <c r="GTZ1" s="811"/>
      <c r="GUA1" s="811"/>
      <c r="GUB1" s="811"/>
      <c r="GUC1" s="811"/>
      <c r="GUD1" s="811"/>
      <c r="GUE1" s="811"/>
      <c r="GUF1" s="811"/>
      <c r="GUG1" s="811"/>
      <c r="GUH1" s="811"/>
      <c r="GUI1" s="811"/>
      <c r="GUJ1" s="811"/>
      <c r="GUK1" s="811"/>
      <c r="GUL1" s="811"/>
      <c r="GUM1" s="811"/>
      <c r="GUN1" s="811"/>
      <c r="GUO1" s="811"/>
      <c r="GUP1" s="811"/>
      <c r="GUQ1" s="811"/>
      <c r="GUR1" s="811"/>
      <c r="GUS1" s="811"/>
      <c r="GUT1" s="811"/>
      <c r="GUU1" s="811"/>
      <c r="GUV1" s="811"/>
      <c r="GUW1" s="811"/>
      <c r="GUX1" s="811"/>
      <c r="GUY1" s="811"/>
      <c r="GUZ1" s="811"/>
      <c r="GVA1" s="811"/>
      <c r="GVB1" s="811"/>
      <c r="GVC1" s="811"/>
      <c r="GVD1" s="811"/>
      <c r="GVE1" s="811"/>
      <c r="GVF1" s="811"/>
      <c r="GVG1" s="811"/>
      <c r="GVH1" s="811"/>
      <c r="GVI1" s="811"/>
      <c r="GVJ1" s="811"/>
      <c r="GVK1" s="811"/>
      <c r="GVL1" s="811"/>
      <c r="GVM1" s="811"/>
      <c r="GVN1" s="811"/>
      <c r="GVO1" s="811"/>
      <c r="GVP1" s="811"/>
      <c r="GVQ1" s="811"/>
      <c r="GVR1" s="811"/>
      <c r="GVS1" s="811"/>
      <c r="GVT1" s="811"/>
      <c r="GVU1" s="811"/>
      <c r="GVV1" s="811"/>
      <c r="GVW1" s="811"/>
      <c r="GVX1" s="811"/>
      <c r="GVY1" s="811"/>
      <c r="GVZ1" s="811"/>
      <c r="GWA1" s="811"/>
      <c r="GWB1" s="811"/>
      <c r="GWC1" s="811"/>
      <c r="GWD1" s="811"/>
      <c r="GWE1" s="811"/>
      <c r="GWF1" s="811"/>
      <c r="GWG1" s="811"/>
      <c r="GWH1" s="811"/>
      <c r="GWI1" s="811"/>
      <c r="GWJ1" s="811"/>
      <c r="GWK1" s="811"/>
      <c r="GWL1" s="811"/>
      <c r="GWM1" s="811"/>
      <c r="GWN1" s="811"/>
      <c r="GWO1" s="811"/>
      <c r="GWP1" s="811"/>
      <c r="GWQ1" s="811"/>
      <c r="GWR1" s="811"/>
      <c r="GWS1" s="811"/>
      <c r="GWT1" s="811"/>
      <c r="GWU1" s="811"/>
      <c r="GWV1" s="811"/>
      <c r="GWW1" s="811"/>
      <c r="GWX1" s="811"/>
      <c r="GWY1" s="811"/>
      <c r="GWZ1" s="811"/>
      <c r="GXA1" s="811"/>
      <c r="GXB1" s="811"/>
      <c r="GXC1" s="811"/>
      <c r="GXD1" s="811"/>
      <c r="GXE1" s="811"/>
      <c r="GXF1" s="811"/>
      <c r="GXG1" s="811"/>
      <c r="GXH1" s="811"/>
      <c r="GXI1" s="811"/>
      <c r="GXJ1" s="811"/>
      <c r="GXK1" s="811"/>
      <c r="GXL1" s="811"/>
      <c r="GXM1" s="811"/>
      <c r="GXN1" s="811"/>
      <c r="GXO1" s="811"/>
      <c r="GXP1" s="811"/>
      <c r="GXQ1" s="811"/>
      <c r="GXR1" s="811"/>
      <c r="GXS1" s="811"/>
      <c r="GXT1" s="811"/>
      <c r="GXU1" s="811"/>
      <c r="GXV1" s="811"/>
      <c r="GXW1" s="811"/>
      <c r="GXX1" s="811"/>
      <c r="GXY1" s="811"/>
      <c r="GXZ1" s="811"/>
      <c r="GYA1" s="811"/>
      <c r="GYB1" s="811"/>
      <c r="GYC1" s="811"/>
      <c r="GYD1" s="811"/>
      <c r="GYE1" s="811"/>
      <c r="GYF1" s="811"/>
      <c r="GYG1" s="811"/>
      <c r="GYH1" s="811"/>
      <c r="GYI1" s="811"/>
      <c r="GYJ1" s="811"/>
      <c r="GYK1" s="811"/>
      <c r="GYL1" s="811"/>
      <c r="GYM1" s="811"/>
      <c r="GYN1" s="811"/>
      <c r="GYO1" s="811"/>
      <c r="GYP1" s="811"/>
      <c r="GYQ1" s="811"/>
      <c r="GYR1" s="811"/>
      <c r="GYS1" s="811"/>
      <c r="GYT1" s="811"/>
      <c r="GYU1" s="811"/>
      <c r="GYV1" s="811"/>
      <c r="GYW1" s="811"/>
      <c r="GYX1" s="811"/>
      <c r="GYY1" s="811"/>
      <c r="GYZ1" s="811"/>
      <c r="GZA1" s="811"/>
      <c r="GZB1" s="811"/>
      <c r="GZC1" s="811"/>
      <c r="GZD1" s="811"/>
      <c r="GZE1" s="811"/>
      <c r="GZF1" s="811"/>
      <c r="GZG1" s="811"/>
      <c r="GZH1" s="811"/>
      <c r="GZI1" s="811"/>
      <c r="GZJ1" s="811"/>
      <c r="GZK1" s="811"/>
      <c r="GZL1" s="811"/>
      <c r="GZM1" s="811"/>
      <c r="GZN1" s="811"/>
      <c r="GZO1" s="811"/>
      <c r="GZP1" s="811"/>
      <c r="GZQ1" s="811"/>
      <c r="GZR1" s="811"/>
      <c r="GZS1" s="811"/>
      <c r="GZT1" s="811"/>
      <c r="GZU1" s="811"/>
      <c r="GZV1" s="811"/>
      <c r="GZW1" s="811"/>
      <c r="GZX1" s="811"/>
      <c r="GZY1" s="811"/>
      <c r="GZZ1" s="811"/>
      <c r="HAA1" s="811"/>
      <c r="HAB1" s="811"/>
      <c r="HAC1" s="811"/>
      <c r="HAD1" s="811"/>
      <c r="HAE1" s="811"/>
      <c r="HAF1" s="811"/>
      <c r="HAG1" s="811"/>
      <c r="HAH1" s="811"/>
      <c r="HAI1" s="811"/>
      <c r="HAJ1" s="811"/>
      <c r="HAK1" s="811"/>
      <c r="HAL1" s="811"/>
      <c r="HAM1" s="811"/>
      <c r="HAN1" s="811"/>
      <c r="HAO1" s="811"/>
      <c r="HAP1" s="811"/>
      <c r="HAQ1" s="811"/>
      <c r="HAR1" s="811"/>
      <c r="HAS1" s="811"/>
      <c r="HAT1" s="811"/>
      <c r="HAU1" s="811"/>
      <c r="HAV1" s="811"/>
      <c r="HAW1" s="811"/>
      <c r="HAX1" s="811"/>
      <c r="HAY1" s="811"/>
      <c r="HAZ1" s="811"/>
      <c r="HBA1" s="811"/>
      <c r="HBB1" s="811"/>
      <c r="HBC1" s="811"/>
      <c r="HBD1" s="811"/>
      <c r="HBE1" s="811"/>
      <c r="HBF1" s="811"/>
      <c r="HBG1" s="811"/>
      <c r="HBH1" s="811"/>
      <c r="HBI1" s="811"/>
      <c r="HBJ1" s="811"/>
      <c r="HBK1" s="811"/>
      <c r="HBL1" s="811"/>
      <c r="HBM1" s="811"/>
      <c r="HBN1" s="811"/>
      <c r="HBO1" s="811"/>
      <c r="HBP1" s="811"/>
      <c r="HBQ1" s="811"/>
      <c r="HBR1" s="811"/>
      <c r="HBS1" s="811"/>
      <c r="HBT1" s="811"/>
      <c r="HBU1" s="811"/>
      <c r="HBV1" s="811"/>
      <c r="HBW1" s="811"/>
      <c r="HBX1" s="811"/>
      <c r="HBY1" s="811"/>
      <c r="HBZ1" s="811"/>
      <c r="HCA1" s="811"/>
      <c r="HCB1" s="811"/>
      <c r="HCC1" s="811"/>
      <c r="HCD1" s="811"/>
      <c r="HCE1" s="811"/>
      <c r="HCF1" s="811"/>
      <c r="HCG1" s="811"/>
      <c r="HCH1" s="811"/>
      <c r="HCI1" s="811"/>
      <c r="HCJ1" s="811"/>
      <c r="HCK1" s="811"/>
      <c r="HCL1" s="811"/>
      <c r="HCM1" s="811"/>
      <c r="HCN1" s="811"/>
      <c r="HCO1" s="811"/>
      <c r="HCP1" s="811"/>
      <c r="HCQ1" s="811"/>
      <c r="HCR1" s="811"/>
      <c r="HCS1" s="811"/>
      <c r="HCT1" s="811"/>
      <c r="HCU1" s="811"/>
      <c r="HCV1" s="811"/>
      <c r="HCW1" s="811"/>
      <c r="HCX1" s="811"/>
      <c r="HCY1" s="811"/>
      <c r="HCZ1" s="811"/>
      <c r="HDA1" s="811"/>
      <c r="HDB1" s="811"/>
      <c r="HDC1" s="811"/>
      <c r="HDD1" s="811"/>
      <c r="HDE1" s="811"/>
      <c r="HDF1" s="811"/>
      <c r="HDG1" s="811"/>
      <c r="HDH1" s="811"/>
      <c r="HDI1" s="811"/>
      <c r="HDJ1" s="811"/>
      <c r="HDK1" s="811"/>
      <c r="HDL1" s="811"/>
      <c r="HDM1" s="811"/>
      <c r="HDN1" s="811"/>
      <c r="HDO1" s="811"/>
      <c r="HDP1" s="811"/>
      <c r="HDQ1" s="811"/>
      <c r="HDR1" s="811"/>
      <c r="HDS1" s="811"/>
      <c r="HDT1" s="811"/>
      <c r="HDU1" s="811"/>
      <c r="HDV1" s="811"/>
      <c r="HDW1" s="811"/>
      <c r="HDX1" s="811"/>
      <c r="HDY1" s="811"/>
      <c r="HDZ1" s="811"/>
      <c r="HEA1" s="811"/>
      <c r="HEB1" s="811"/>
      <c r="HEC1" s="811"/>
      <c r="HED1" s="811"/>
      <c r="HEE1" s="811"/>
      <c r="HEF1" s="811"/>
      <c r="HEG1" s="811"/>
      <c r="HEH1" s="811"/>
      <c r="HEI1" s="811"/>
      <c r="HEJ1" s="811"/>
      <c r="HEK1" s="811"/>
      <c r="HEL1" s="811"/>
      <c r="HEM1" s="811"/>
      <c r="HEN1" s="811"/>
      <c r="HEO1" s="811"/>
      <c r="HEP1" s="811"/>
      <c r="HEQ1" s="811"/>
      <c r="HER1" s="811"/>
      <c r="HES1" s="811"/>
      <c r="HET1" s="811"/>
      <c r="HEU1" s="811"/>
      <c r="HEV1" s="811"/>
      <c r="HEW1" s="811"/>
      <c r="HEX1" s="811"/>
      <c r="HEY1" s="811"/>
      <c r="HEZ1" s="811"/>
      <c r="HFA1" s="811"/>
      <c r="HFB1" s="811"/>
      <c r="HFC1" s="811"/>
      <c r="HFD1" s="811"/>
      <c r="HFE1" s="811"/>
      <c r="HFF1" s="811"/>
      <c r="HFG1" s="811"/>
      <c r="HFH1" s="811"/>
      <c r="HFI1" s="811"/>
      <c r="HFJ1" s="811"/>
      <c r="HFK1" s="811"/>
      <c r="HFL1" s="811"/>
      <c r="HFM1" s="811"/>
      <c r="HFN1" s="811"/>
      <c r="HFO1" s="811"/>
      <c r="HFP1" s="811"/>
      <c r="HFQ1" s="811"/>
      <c r="HFR1" s="811"/>
      <c r="HFS1" s="811"/>
      <c r="HFT1" s="811"/>
      <c r="HFU1" s="811"/>
      <c r="HFV1" s="811"/>
      <c r="HFW1" s="811"/>
      <c r="HFX1" s="811"/>
      <c r="HFY1" s="811"/>
      <c r="HFZ1" s="811"/>
      <c r="HGA1" s="811"/>
      <c r="HGB1" s="811"/>
      <c r="HGC1" s="811"/>
      <c r="HGD1" s="811"/>
      <c r="HGE1" s="811"/>
      <c r="HGF1" s="811"/>
      <c r="HGG1" s="811"/>
      <c r="HGH1" s="811"/>
      <c r="HGI1" s="811"/>
      <c r="HGJ1" s="811"/>
      <c r="HGK1" s="811"/>
      <c r="HGL1" s="811"/>
      <c r="HGM1" s="811"/>
      <c r="HGN1" s="811"/>
      <c r="HGO1" s="811"/>
      <c r="HGP1" s="811"/>
      <c r="HGQ1" s="811"/>
      <c r="HGR1" s="811"/>
      <c r="HGS1" s="811"/>
      <c r="HGT1" s="811"/>
      <c r="HGU1" s="811"/>
      <c r="HGV1" s="811"/>
      <c r="HGW1" s="811"/>
      <c r="HGX1" s="811"/>
      <c r="HGY1" s="811"/>
      <c r="HGZ1" s="811"/>
      <c r="HHA1" s="811"/>
      <c r="HHB1" s="811"/>
      <c r="HHC1" s="811"/>
      <c r="HHD1" s="811"/>
      <c r="HHE1" s="811"/>
      <c r="HHF1" s="811"/>
      <c r="HHG1" s="811"/>
      <c r="HHH1" s="811"/>
      <c r="HHI1" s="811"/>
      <c r="HHJ1" s="811"/>
      <c r="HHK1" s="811"/>
      <c r="HHL1" s="811"/>
      <c r="HHM1" s="811"/>
      <c r="HHN1" s="811"/>
      <c r="HHO1" s="811"/>
      <c r="HHP1" s="811"/>
      <c r="HHQ1" s="811"/>
      <c r="HHR1" s="811"/>
      <c r="HHS1" s="811"/>
      <c r="HHT1" s="811"/>
      <c r="HHU1" s="811"/>
      <c r="HHV1" s="811"/>
      <c r="HHW1" s="811"/>
      <c r="HHX1" s="811"/>
      <c r="HHY1" s="811"/>
      <c r="HHZ1" s="811"/>
      <c r="HIA1" s="811"/>
      <c r="HIB1" s="811"/>
      <c r="HIC1" s="811"/>
      <c r="HID1" s="811"/>
      <c r="HIE1" s="811"/>
      <c r="HIF1" s="811"/>
      <c r="HIG1" s="811"/>
      <c r="HIH1" s="811"/>
      <c r="HII1" s="811"/>
      <c r="HIJ1" s="811"/>
      <c r="HIK1" s="811"/>
      <c r="HIL1" s="811"/>
      <c r="HIM1" s="811"/>
      <c r="HIN1" s="811"/>
      <c r="HIO1" s="811"/>
      <c r="HIP1" s="811"/>
      <c r="HIQ1" s="811"/>
      <c r="HIR1" s="811"/>
      <c r="HIS1" s="811"/>
      <c r="HIT1" s="811"/>
      <c r="HIU1" s="811"/>
      <c r="HIV1" s="811"/>
      <c r="HIW1" s="811"/>
      <c r="HIX1" s="811"/>
      <c r="HIY1" s="811"/>
      <c r="HIZ1" s="811"/>
      <c r="HJA1" s="811"/>
      <c r="HJB1" s="811"/>
      <c r="HJC1" s="811"/>
      <c r="HJD1" s="811"/>
      <c r="HJE1" s="811"/>
      <c r="HJF1" s="811"/>
      <c r="HJG1" s="811"/>
      <c r="HJH1" s="811"/>
      <c r="HJI1" s="811"/>
      <c r="HJJ1" s="811"/>
      <c r="HJK1" s="811"/>
      <c r="HJL1" s="811"/>
      <c r="HJM1" s="811"/>
      <c r="HJN1" s="811"/>
      <c r="HJO1" s="811"/>
      <c r="HJP1" s="811"/>
      <c r="HJQ1" s="811"/>
      <c r="HJR1" s="811"/>
      <c r="HJS1" s="811"/>
      <c r="HJT1" s="811"/>
      <c r="HJU1" s="811"/>
      <c r="HJV1" s="811"/>
      <c r="HJW1" s="811"/>
      <c r="HJX1" s="811"/>
      <c r="HJY1" s="811"/>
      <c r="HJZ1" s="811"/>
      <c r="HKA1" s="811"/>
      <c r="HKB1" s="811"/>
      <c r="HKC1" s="811"/>
      <c r="HKD1" s="811"/>
      <c r="HKE1" s="811"/>
      <c r="HKF1" s="811"/>
      <c r="HKG1" s="811"/>
      <c r="HKH1" s="811"/>
      <c r="HKI1" s="811"/>
      <c r="HKJ1" s="811"/>
      <c r="HKK1" s="811"/>
      <c r="HKL1" s="811"/>
      <c r="HKM1" s="811"/>
      <c r="HKN1" s="811"/>
      <c r="HKO1" s="811"/>
      <c r="HKP1" s="811"/>
      <c r="HKQ1" s="811"/>
      <c r="HKR1" s="811"/>
      <c r="HKS1" s="811"/>
      <c r="HKT1" s="811"/>
      <c r="HKU1" s="811"/>
      <c r="HKV1" s="811"/>
      <c r="HKW1" s="811"/>
      <c r="HKX1" s="811"/>
      <c r="HKY1" s="811"/>
      <c r="HKZ1" s="811"/>
      <c r="HLA1" s="811"/>
      <c r="HLB1" s="811"/>
      <c r="HLC1" s="811"/>
      <c r="HLD1" s="811"/>
      <c r="HLE1" s="811"/>
      <c r="HLF1" s="811"/>
      <c r="HLG1" s="811"/>
      <c r="HLH1" s="811"/>
      <c r="HLI1" s="811"/>
      <c r="HLJ1" s="811"/>
      <c r="HLK1" s="811"/>
      <c r="HLL1" s="811"/>
      <c r="HLM1" s="811"/>
      <c r="HLN1" s="811"/>
      <c r="HLO1" s="811"/>
      <c r="HLP1" s="811"/>
      <c r="HLQ1" s="811"/>
      <c r="HLR1" s="811"/>
      <c r="HLS1" s="811"/>
      <c r="HLT1" s="811"/>
      <c r="HLU1" s="811"/>
      <c r="HLV1" s="811"/>
      <c r="HLW1" s="811"/>
      <c r="HLX1" s="811"/>
      <c r="HLY1" s="811"/>
      <c r="HLZ1" s="811"/>
      <c r="HMA1" s="811"/>
      <c r="HMB1" s="811"/>
      <c r="HMC1" s="811"/>
      <c r="HMD1" s="811"/>
      <c r="HME1" s="811"/>
      <c r="HMF1" s="811"/>
      <c r="HMG1" s="811"/>
      <c r="HMH1" s="811"/>
      <c r="HMI1" s="811"/>
      <c r="HMJ1" s="811"/>
      <c r="HMK1" s="811"/>
      <c r="HML1" s="811"/>
      <c r="HMM1" s="811"/>
      <c r="HMN1" s="811"/>
      <c r="HMO1" s="811"/>
      <c r="HMP1" s="811"/>
      <c r="HMQ1" s="811"/>
      <c r="HMR1" s="811"/>
      <c r="HMS1" s="811"/>
      <c r="HMT1" s="811"/>
      <c r="HMU1" s="811"/>
      <c r="HMV1" s="811"/>
      <c r="HMW1" s="811"/>
      <c r="HMX1" s="811"/>
      <c r="HMY1" s="811"/>
      <c r="HMZ1" s="811"/>
      <c r="HNA1" s="811"/>
      <c r="HNB1" s="811"/>
      <c r="HNC1" s="811"/>
      <c r="HND1" s="811"/>
      <c r="HNE1" s="811"/>
      <c r="HNF1" s="811"/>
      <c r="HNG1" s="811"/>
      <c r="HNH1" s="811"/>
      <c r="HNI1" s="811"/>
      <c r="HNJ1" s="811"/>
      <c r="HNK1" s="811"/>
      <c r="HNL1" s="811"/>
      <c r="HNM1" s="811"/>
      <c r="HNN1" s="811"/>
      <c r="HNO1" s="811"/>
      <c r="HNP1" s="811"/>
      <c r="HNQ1" s="811"/>
      <c r="HNR1" s="811"/>
      <c r="HNS1" s="811"/>
      <c r="HNT1" s="811"/>
      <c r="HNU1" s="811"/>
      <c r="HNV1" s="811"/>
      <c r="HNW1" s="811"/>
      <c r="HNX1" s="811"/>
      <c r="HNY1" s="811"/>
      <c r="HNZ1" s="811"/>
      <c r="HOA1" s="811"/>
      <c r="HOB1" s="811"/>
      <c r="HOC1" s="811"/>
      <c r="HOD1" s="811"/>
      <c r="HOE1" s="811"/>
      <c r="HOF1" s="811"/>
      <c r="HOG1" s="811"/>
      <c r="HOH1" s="811"/>
      <c r="HOI1" s="811"/>
      <c r="HOJ1" s="811"/>
      <c r="HOK1" s="811"/>
      <c r="HOL1" s="811"/>
      <c r="HOM1" s="811"/>
      <c r="HON1" s="811"/>
      <c r="HOO1" s="811"/>
      <c r="HOP1" s="811"/>
      <c r="HOQ1" s="811"/>
      <c r="HOR1" s="811"/>
      <c r="HOS1" s="811"/>
      <c r="HOT1" s="811"/>
      <c r="HOU1" s="811"/>
      <c r="HOV1" s="811"/>
      <c r="HOW1" s="811"/>
      <c r="HOX1" s="811"/>
      <c r="HOY1" s="811"/>
      <c r="HOZ1" s="811"/>
      <c r="HPA1" s="811"/>
      <c r="HPB1" s="811"/>
      <c r="HPC1" s="811"/>
      <c r="HPD1" s="811"/>
      <c r="HPE1" s="811"/>
      <c r="HPF1" s="811"/>
      <c r="HPG1" s="811"/>
      <c r="HPH1" s="811"/>
      <c r="HPI1" s="811"/>
      <c r="HPJ1" s="811"/>
      <c r="HPK1" s="811"/>
      <c r="HPL1" s="811"/>
      <c r="HPM1" s="811"/>
      <c r="HPN1" s="811"/>
      <c r="HPO1" s="811"/>
      <c r="HPP1" s="811"/>
      <c r="HPQ1" s="811"/>
      <c r="HPR1" s="811"/>
      <c r="HPS1" s="811"/>
      <c r="HPT1" s="811"/>
      <c r="HPU1" s="811"/>
      <c r="HPV1" s="811"/>
      <c r="HPW1" s="811"/>
      <c r="HPX1" s="811"/>
      <c r="HPY1" s="811"/>
      <c r="HPZ1" s="811"/>
      <c r="HQA1" s="811"/>
      <c r="HQB1" s="811"/>
      <c r="HQC1" s="811"/>
      <c r="HQD1" s="811"/>
      <c r="HQE1" s="811"/>
      <c r="HQF1" s="811"/>
      <c r="HQG1" s="811"/>
      <c r="HQH1" s="811"/>
      <c r="HQI1" s="811"/>
      <c r="HQJ1" s="811"/>
      <c r="HQK1" s="811"/>
      <c r="HQL1" s="811"/>
      <c r="HQM1" s="811"/>
      <c r="HQN1" s="811"/>
      <c r="HQO1" s="811"/>
      <c r="HQP1" s="811"/>
      <c r="HQQ1" s="811"/>
      <c r="HQR1" s="811"/>
      <c r="HQS1" s="811"/>
      <c r="HQT1" s="811"/>
      <c r="HQU1" s="811"/>
      <c r="HQV1" s="811"/>
      <c r="HQW1" s="811"/>
      <c r="HQX1" s="811"/>
      <c r="HQY1" s="811"/>
      <c r="HQZ1" s="811"/>
      <c r="HRA1" s="811"/>
      <c r="HRB1" s="811"/>
      <c r="HRC1" s="811"/>
      <c r="HRD1" s="811"/>
      <c r="HRE1" s="811"/>
      <c r="HRF1" s="811"/>
      <c r="HRG1" s="811"/>
      <c r="HRH1" s="811"/>
      <c r="HRI1" s="811"/>
      <c r="HRJ1" s="811"/>
      <c r="HRK1" s="811"/>
      <c r="HRL1" s="811"/>
      <c r="HRM1" s="811"/>
      <c r="HRN1" s="811"/>
      <c r="HRO1" s="811"/>
      <c r="HRP1" s="811"/>
      <c r="HRQ1" s="811"/>
      <c r="HRR1" s="811"/>
      <c r="HRS1" s="811"/>
      <c r="HRT1" s="811"/>
      <c r="HRU1" s="811"/>
      <c r="HRV1" s="811"/>
      <c r="HRW1" s="811"/>
      <c r="HRX1" s="811"/>
      <c r="HRY1" s="811"/>
      <c r="HRZ1" s="811"/>
      <c r="HSA1" s="811"/>
      <c r="HSB1" s="811"/>
      <c r="HSC1" s="811"/>
      <c r="HSD1" s="811"/>
      <c r="HSE1" s="811"/>
      <c r="HSF1" s="811"/>
      <c r="HSG1" s="811"/>
      <c r="HSH1" s="811"/>
      <c r="HSI1" s="811"/>
      <c r="HSJ1" s="811"/>
      <c r="HSK1" s="811"/>
      <c r="HSL1" s="811"/>
      <c r="HSM1" s="811"/>
      <c r="HSN1" s="811"/>
      <c r="HSO1" s="811"/>
      <c r="HSP1" s="811"/>
      <c r="HSQ1" s="811"/>
      <c r="HSR1" s="811"/>
      <c r="HSS1" s="811"/>
      <c r="HST1" s="811"/>
      <c r="HSU1" s="811"/>
      <c r="HSV1" s="811"/>
      <c r="HSW1" s="811"/>
      <c r="HSX1" s="811"/>
      <c r="HSY1" s="811"/>
      <c r="HSZ1" s="811"/>
      <c r="HTA1" s="811"/>
      <c r="HTB1" s="811"/>
      <c r="HTC1" s="811"/>
      <c r="HTD1" s="811"/>
      <c r="HTE1" s="811"/>
      <c r="HTF1" s="811"/>
      <c r="HTG1" s="811"/>
      <c r="HTH1" s="811"/>
      <c r="HTI1" s="811"/>
      <c r="HTJ1" s="811"/>
      <c r="HTK1" s="811"/>
      <c r="HTL1" s="811"/>
      <c r="HTM1" s="811"/>
      <c r="HTN1" s="811"/>
      <c r="HTO1" s="811"/>
      <c r="HTP1" s="811"/>
      <c r="HTQ1" s="811"/>
      <c r="HTR1" s="811"/>
      <c r="HTS1" s="811"/>
      <c r="HTT1" s="811"/>
      <c r="HTU1" s="811"/>
      <c r="HTV1" s="811"/>
      <c r="HTW1" s="811"/>
      <c r="HTX1" s="811"/>
      <c r="HTY1" s="811"/>
      <c r="HTZ1" s="811"/>
      <c r="HUA1" s="811"/>
      <c r="HUB1" s="811"/>
      <c r="HUC1" s="811"/>
      <c r="HUD1" s="811"/>
      <c r="HUE1" s="811"/>
      <c r="HUF1" s="811"/>
      <c r="HUG1" s="811"/>
      <c r="HUH1" s="811"/>
      <c r="HUI1" s="811"/>
      <c r="HUJ1" s="811"/>
      <c r="HUK1" s="811"/>
      <c r="HUL1" s="811"/>
      <c r="HUM1" s="811"/>
      <c r="HUN1" s="811"/>
      <c r="HUO1" s="811"/>
      <c r="HUP1" s="811"/>
      <c r="HUQ1" s="811"/>
      <c r="HUR1" s="811"/>
      <c r="HUS1" s="811"/>
      <c r="HUT1" s="811"/>
      <c r="HUU1" s="811"/>
      <c r="HUV1" s="811"/>
      <c r="HUW1" s="811"/>
      <c r="HUX1" s="811"/>
      <c r="HUY1" s="811"/>
      <c r="HUZ1" s="811"/>
      <c r="HVA1" s="811"/>
      <c r="HVB1" s="811"/>
      <c r="HVC1" s="811"/>
      <c r="HVD1" s="811"/>
      <c r="HVE1" s="811"/>
      <c r="HVF1" s="811"/>
      <c r="HVG1" s="811"/>
      <c r="HVH1" s="811"/>
      <c r="HVI1" s="811"/>
      <c r="HVJ1" s="811"/>
      <c r="HVK1" s="811"/>
      <c r="HVL1" s="811"/>
      <c r="HVM1" s="811"/>
      <c r="HVN1" s="811"/>
      <c r="HVO1" s="811"/>
      <c r="HVP1" s="811"/>
      <c r="HVQ1" s="811"/>
      <c r="HVR1" s="811"/>
      <c r="HVS1" s="811"/>
      <c r="HVT1" s="811"/>
      <c r="HVU1" s="811"/>
      <c r="HVV1" s="811"/>
      <c r="HVW1" s="811"/>
      <c r="HVX1" s="811"/>
      <c r="HVY1" s="811"/>
      <c r="HVZ1" s="811"/>
      <c r="HWA1" s="811"/>
      <c r="HWB1" s="811"/>
      <c r="HWC1" s="811"/>
      <c r="HWD1" s="811"/>
      <c r="HWE1" s="811"/>
      <c r="HWF1" s="811"/>
      <c r="HWG1" s="811"/>
      <c r="HWH1" s="811"/>
      <c r="HWI1" s="811"/>
      <c r="HWJ1" s="811"/>
      <c r="HWK1" s="811"/>
      <c r="HWL1" s="811"/>
      <c r="HWM1" s="811"/>
      <c r="HWN1" s="811"/>
      <c r="HWO1" s="811"/>
      <c r="HWP1" s="811"/>
      <c r="HWQ1" s="811"/>
      <c r="HWR1" s="811"/>
      <c r="HWS1" s="811"/>
      <c r="HWT1" s="811"/>
      <c r="HWU1" s="811"/>
      <c r="HWV1" s="811"/>
      <c r="HWW1" s="811"/>
      <c r="HWX1" s="811"/>
      <c r="HWY1" s="811"/>
      <c r="HWZ1" s="811"/>
      <c r="HXA1" s="811"/>
      <c r="HXB1" s="811"/>
      <c r="HXC1" s="811"/>
      <c r="HXD1" s="811"/>
      <c r="HXE1" s="811"/>
      <c r="HXF1" s="811"/>
      <c r="HXG1" s="811"/>
      <c r="HXH1" s="811"/>
      <c r="HXI1" s="811"/>
      <c r="HXJ1" s="811"/>
      <c r="HXK1" s="811"/>
      <c r="HXL1" s="811"/>
      <c r="HXM1" s="811"/>
      <c r="HXN1" s="811"/>
      <c r="HXO1" s="811"/>
      <c r="HXP1" s="811"/>
      <c r="HXQ1" s="811"/>
      <c r="HXR1" s="811"/>
      <c r="HXS1" s="811"/>
      <c r="HXT1" s="811"/>
      <c r="HXU1" s="811"/>
      <c r="HXV1" s="811"/>
      <c r="HXW1" s="811"/>
      <c r="HXX1" s="811"/>
      <c r="HXY1" s="811"/>
      <c r="HXZ1" s="811"/>
      <c r="HYA1" s="811"/>
      <c r="HYB1" s="811"/>
      <c r="HYC1" s="811"/>
      <c r="HYD1" s="811"/>
      <c r="HYE1" s="811"/>
      <c r="HYF1" s="811"/>
      <c r="HYG1" s="811"/>
      <c r="HYH1" s="811"/>
      <c r="HYI1" s="811"/>
      <c r="HYJ1" s="811"/>
      <c r="HYK1" s="811"/>
      <c r="HYL1" s="811"/>
      <c r="HYM1" s="811"/>
      <c r="HYN1" s="811"/>
      <c r="HYO1" s="811"/>
      <c r="HYP1" s="811"/>
      <c r="HYQ1" s="811"/>
      <c r="HYR1" s="811"/>
      <c r="HYS1" s="811"/>
      <c r="HYT1" s="811"/>
      <c r="HYU1" s="811"/>
      <c r="HYV1" s="811"/>
      <c r="HYW1" s="811"/>
      <c r="HYX1" s="811"/>
      <c r="HYY1" s="811"/>
      <c r="HYZ1" s="811"/>
      <c r="HZA1" s="811"/>
      <c r="HZB1" s="811"/>
      <c r="HZC1" s="811"/>
      <c r="HZD1" s="811"/>
      <c r="HZE1" s="811"/>
      <c r="HZF1" s="811"/>
      <c r="HZG1" s="811"/>
      <c r="HZH1" s="811"/>
      <c r="HZI1" s="811"/>
      <c r="HZJ1" s="811"/>
      <c r="HZK1" s="811"/>
      <c r="HZL1" s="811"/>
      <c r="HZM1" s="811"/>
      <c r="HZN1" s="811"/>
      <c r="HZO1" s="811"/>
      <c r="HZP1" s="811"/>
      <c r="HZQ1" s="811"/>
      <c r="HZR1" s="811"/>
      <c r="HZS1" s="811"/>
      <c r="HZT1" s="811"/>
      <c r="HZU1" s="811"/>
      <c r="HZV1" s="811"/>
      <c r="HZW1" s="811"/>
      <c r="HZX1" s="811"/>
      <c r="HZY1" s="811"/>
      <c r="HZZ1" s="811"/>
      <c r="IAA1" s="811"/>
      <c r="IAB1" s="811"/>
      <c r="IAC1" s="811"/>
      <c r="IAD1" s="811"/>
      <c r="IAE1" s="811"/>
      <c r="IAF1" s="811"/>
      <c r="IAG1" s="811"/>
      <c r="IAH1" s="811"/>
      <c r="IAI1" s="811"/>
      <c r="IAJ1" s="811"/>
      <c r="IAK1" s="811"/>
      <c r="IAL1" s="811"/>
      <c r="IAM1" s="811"/>
      <c r="IAN1" s="811"/>
      <c r="IAO1" s="811"/>
      <c r="IAP1" s="811"/>
      <c r="IAQ1" s="811"/>
      <c r="IAR1" s="811"/>
      <c r="IAS1" s="811"/>
      <c r="IAT1" s="811"/>
      <c r="IAU1" s="811"/>
      <c r="IAV1" s="811"/>
      <c r="IAW1" s="811"/>
      <c r="IAX1" s="811"/>
      <c r="IAY1" s="811"/>
      <c r="IAZ1" s="811"/>
      <c r="IBA1" s="811"/>
      <c r="IBB1" s="811"/>
      <c r="IBC1" s="811"/>
      <c r="IBD1" s="811"/>
      <c r="IBE1" s="811"/>
      <c r="IBF1" s="811"/>
      <c r="IBG1" s="811"/>
      <c r="IBH1" s="811"/>
      <c r="IBI1" s="811"/>
      <c r="IBJ1" s="811"/>
      <c r="IBK1" s="811"/>
      <c r="IBL1" s="811"/>
      <c r="IBM1" s="811"/>
      <c r="IBN1" s="811"/>
      <c r="IBO1" s="811"/>
      <c r="IBP1" s="811"/>
      <c r="IBQ1" s="811"/>
      <c r="IBR1" s="811"/>
      <c r="IBS1" s="811"/>
      <c r="IBT1" s="811"/>
      <c r="IBU1" s="811"/>
      <c r="IBV1" s="811"/>
      <c r="IBW1" s="811"/>
      <c r="IBX1" s="811"/>
      <c r="IBY1" s="811"/>
      <c r="IBZ1" s="811"/>
      <c r="ICA1" s="811"/>
      <c r="ICB1" s="811"/>
      <c r="ICC1" s="811"/>
      <c r="ICD1" s="811"/>
      <c r="ICE1" s="811"/>
      <c r="ICF1" s="811"/>
      <c r="ICG1" s="811"/>
      <c r="ICH1" s="811"/>
      <c r="ICI1" s="811"/>
      <c r="ICJ1" s="811"/>
      <c r="ICK1" s="811"/>
      <c r="ICL1" s="811"/>
      <c r="ICM1" s="811"/>
      <c r="ICN1" s="811"/>
      <c r="ICO1" s="811"/>
      <c r="ICP1" s="811"/>
      <c r="ICQ1" s="811"/>
      <c r="ICR1" s="811"/>
      <c r="ICS1" s="811"/>
      <c r="ICT1" s="811"/>
      <c r="ICU1" s="811"/>
      <c r="ICV1" s="811"/>
      <c r="ICW1" s="811"/>
      <c r="ICX1" s="811"/>
      <c r="ICY1" s="811"/>
      <c r="ICZ1" s="811"/>
      <c r="IDA1" s="811"/>
      <c r="IDB1" s="811"/>
      <c r="IDC1" s="811"/>
      <c r="IDD1" s="811"/>
      <c r="IDE1" s="811"/>
      <c r="IDF1" s="811"/>
      <c r="IDG1" s="811"/>
      <c r="IDH1" s="811"/>
      <c r="IDI1" s="811"/>
      <c r="IDJ1" s="811"/>
      <c r="IDK1" s="811"/>
      <c r="IDL1" s="811"/>
      <c r="IDM1" s="811"/>
      <c r="IDN1" s="811"/>
      <c r="IDO1" s="811"/>
      <c r="IDP1" s="811"/>
      <c r="IDQ1" s="811"/>
      <c r="IDR1" s="811"/>
      <c r="IDS1" s="811"/>
      <c r="IDT1" s="811"/>
      <c r="IDU1" s="811"/>
      <c r="IDV1" s="811"/>
      <c r="IDW1" s="811"/>
      <c r="IDX1" s="811"/>
      <c r="IDY1" s="811"/>
      <c r="IDZ1" s="811"/>
      <c r="IEA1" s="811"/>
      <c r="IEB1" s="811"/>
      <c r="IEC1" s="811"/>
      <c r="IED1" s="811"/>
      <c r="IEE1" s="811"/>
      <c r="IEF1" s="811"/>
      <c r="IEG1" s="811"/>
      <c r="IEH1" s="811"/>
      <c r="IEI1" s="811"/>
      <c r="IEJ1" s="811"/>
      <c r="IEK1" s="811"/>
      <c r="IEL1" s="811"/>
      <c r="IEM1" s="811"/>
      <c r="IEN1" s="811"/>
      <c r="IEO1" s="811"/>
      <c r="IEP1" s="811"/>
      <c r="IEQ1" s="811"/>
      <c r="IER1" s="811"/>
      <c r="IES1" s="811"/>
      <c r="IET1" s="811"/>
      <c r="IEU1" s="811"/>
      <c r="IEV1" s="811"/>
      <c r="IEW1" s="811"/>
      <c r="IEX1" s="811"/>
      <c r="IEY1" s="811"/>
      <c r="IEZ1" s="811"/>
      <c r="IFA1" s="811"/>
      <c r="IFB1" s="811"/>
      <c r="IFC1" s="811"/>
      <c r="IFD1" s="811"/>
      <c r="IFE1" s="811"/>
      <c r="IFF1" s="811"/>
      <c r="IFG1" s="811"/>
      <c r="IFH1" s="811"/>
      <c r="IFI1" s="811"/>
      <c r="IFJ1" s="811"/>
      <c r="IFK1" s="811"/>
      <c r="IFL1" s="811"/>
      <c r="IFM1" s="811"/>
      <c r="IFN1" s="811"/>
      <c r="IFO1" s="811"/>
      <c r="IFP1" s="811"/>
      <c r="IFQ1" s="811"/>
      <c r="IFR1" s="811"/>
      <c r="IFS1" s="811"/>
      <c r="IFT1" s="811"/>
      <c r="IFU1" s="811"/>
      <c r="IFV1" s="811"/>
      <c r="IFW1" s="811"/>
      <c r="IFX1" s="811"/>
      <c r="IFY1" s="811"/>
      <c r="IFZ1" s="811"/>
      <c r="IGA1" s="811"/>
      <c r="IGB1" s="811"/>
      <c r="IGC1" s="811"/>
      <c r="IGD1" s="811"/>
      <c r="IGE1" s="811"/>
      <c r="IGF1" s="811"/>
      <c r="IGG1" s="811"/>
      <c r="IGH1" s="811"/>
      <c r="IGI1" s="811"/>
      <c r="IGJ1" s="811"/>
      <c r="IGK1" s="811"/>
      <c r="IGL1" s="811"/>
      <c r="IGM1" s="811"/>
      <c r="IGN1" s="811"/>
      <c r="IGO1" s="811"/>
      <c r="IGP1" s="811"/>
      <c r="IGQ1" s="811"/>
      <c r="IGR1" s="811"/>
      <c r="IGS1" s="811"/>
      <c r="IGT1" s="811"/>
      <c r="IGU1" s="811"/>
      <c r="IGV1" s="811"/>
      <c r="IGW1" s="811"/>
      <c r="IGX1" s="811"/>
      <c r="IGY1" s="811"/>
      <c r="IGZ1" s="811"/>
      <c r="IHA1" s="811"/>
      <c r="IHB1" s="811"/>
      <c r="IHC1" s="811"/>
      <c r="IHD1" s="811"/>
      <c r="IHE1" s="811"/>
      <c r="IHF1" s="811"/>
      <c r="IHG1" s="811"/>
      <c r="IHH1" s="811"/>
      <c r="IHI1" s="811"/>
      <c r="IHJ1" s="811"/>
      <c r="IHK1" s="811"/>
      <c r="IHL1" s="811"/>
      <c r="IHM1" s="811"/>
      <c r="IHN1" s="811"/>
      <c r="IHO1" s="811"/>
      <c r="IHP1" s="811"/>
      <c r="IHQ1" s="811"/>
      <c r="IHR1" s="811"/>
      <c r="IHS1" s="811"/>
      <c r="IHT1" s="811"/>
      <c r="IHU1" s="811"/>
      <c r="IHV1" s="811"/>
      <c r="IHW1" s="811"/>
      <c r="IHX1" s="811"/>
      <c r="IHY1" s="811"/>
      <c r="IHZ1" s="811"/>
      <c r="IIA1" s="811"/>
      <c r="IIB1" s="811"/>
      <c r="IIC1" s="811"/>
      <c r="IID1" s="811"/>
      <c r="IIE1" s="811"/>
      <c r="IIF1" s="811"/>
      <c r="IIG1" s="811"/>
      <c r="IIH1" s="811"/>
      <c r="III1" s="811"/>
      <c r="IIJ1" s="811"/>
      <c r="IIK1" s="811"/>
      <c r="IIL1" s="811"/>
      <c r="IIM1" s="811"/>
      <c r="IIN1" s="811"/>
      <c r="IIO1" s="811"/>
      <c r="IIP1" s="811"/>
      <c r="IIQ1" s="811"/>
      <c r="IIR1" s="811"/>
      <c r="IIS1" s="811"/>
      <c r="IIT1" s="811"/>
      <c r="IIU1" s="811"/>
      <c r="IIV1" s="811"/>
      <c r="IIW1" s="811"/>
      <c r="IIX1" s="811"/>
      <c r="IIY1" s="811"/>
      <c r="IIZ1" s="811"/>
      <c r="IJA1" s="811"/>
      <c r="IJB1" s="811"/>
      <c r="IJC1" s="811"/>
      <c r="IJD1" s="811"/>
      <c r="IJE1" s="811"/>
      <c r="IJF1" s="811"/>
      <c r="IJG1" s="811"/>
      <c r="IJH1" s="811"/>
      <c r="IJI1" s="811"/>
      <c r="IJJ1" s="811"/>
      <c r="IJK1" s="811"/>
      <c r="IJL1" s="811"/>
      <c r="IJM1" s="811"/>
      <c r="IJN1" s="811"/>
      <c r="IJO1" s="811"/>
      <c r="IJP1" s="811"/>
      <c r="IJQ1" s="811"/>
      <c r="IJR1" s="811"/>
      <c r="IJS1" s="811"/>
      <c r="IJT1" s="811"/>
      <c r="IJU1" s="811"/>
      <c r="IJV1" s="811"/>
      <c r="IJW1" s="811"/>
      <c r="IJX1" s="811"/>
      <c r="IJY1" s="811"/>
      <c r="IJZ1" s="811"/>
      <c r="IKA1" s="811"/>
      <c r="IKB1" s="811"/>
      <c r="IKC1" s="811"/>
      <c r="IKD1" s="811"/>
      <c r="IKE1" s="811"/>
      <c r="IKF1" s="811"/>
      <c r="IKG1" s="811"/>
      <c r="IKH1" s="811"/>
      <c r="IKI1" s="811"/>
      <c r="IKJ1" s="811"/>
      <c r="IKK1" s="811"/>
      <c r="IKL1" s="811"/>
      <c r="IKM1" s="811"/>
      <c r="IKN1" s="811"/>
      <c r="IKO1" s="811"/>
      <c r="IKP1" s="811"/>
      <c r="IKQ1" s="811"/>
      <c r="IKR1" s="811"/>
      <c r="IKS1" s="811"/>
      <c r="IKT1" s="811"/>
      <c r="IKU1" s="811"/>
      <c r="IKV1" s="811"/>
      <c r="IKW1" s="811"/>
      <c r="IKX1" s="811"/>
      <c r="IKY1" s="811"/>
      <c r="IKZ1" s="811"/>
      <c r="ILA1" s="811"/>
      <c r="ILB1" s="811"/>
      <c r="ILC1" s="811"/>
      <c r="ILD1" s="811"/>
      <c r="ILE1" s="811"/>
      <c r="ILF1" s="811"/>
      <c r="ILG1" s="811"/>
      <c r="ILH1" s="811"/>
      <c r="ILI1" s="811"/>
      <c r="ILJ1" s="811"/>
      <c r="ILK1" s="811"/>
      <c r="ILL1" s="811"/>
      <c r="ILM1" s="811"/>
      <c r="ILN1" s="811"/>
      <c r="ILO1" s="811"/>
      <c r="ILP1" s="811"/>
      <c r="ILQ1" s="811"/>
      <c r="ILR1" s="811"/>
      <c r="ILS1" s="811"/>
      <c r="ILT1" s="811"/>
      <c r="ILU1" s="811"/>
      <c r="ILV1" s="811"/>
      <c r="ILW1" s="811"/>
      <c r="ILX1" s="811"/>
      <c r="ILY1" s="811"/>
      <c r="ILZ1" s="811"/>
      <c r="IMA1" s="811"/>
      <c r="IMB1" s="811"/>
      <c r="IMC1" s="811"/>
      <c r="IMD1" s="811"/>
      <c r="IME1" s="811"/>
      <c r="IMF1" s="811"/>
      <c r="IMG1" s="811"/>
      <c r="IMH1" s="811"/>
      <c r="IMI1" s="811"/>
      <c r="IMJ1" s="811"/>
      <c r="IMK1" s="811"/>
      <c r="IML1" s="811"/>
      <c r="IMM1" s="811"/>
      <c r="IMN1" s="811"/>
      <c r="IMO1" s="811"/>
      <c r="IMP1" s="811"/>
      <c r="IMQ1" s="811"/>
      <c r="IMR1" s="811"/>
      <c r="IMS1" s="811"/>
      <c r="IMT1" s="811"/>
      <c r="IMU1" s="811"/>
      <c r="IMV1" s="811"/>
      <c r="IMW1" s="811"/>
      <c r="IMX1" s="811"/>
      <c r="IMY1" s="811"/>
      <c r="IMZ1" s="811"/>
      <c r="INA1" s="811"/>
      <c r="INB1" s="811"/>
      <c r="INC1" s="811"/>
      <c r="IND1" s="811"/>
      <c r="INE1" s="811"/>
      <c r="INF1" s="811"/>
      <c r="ING1" s="811"/>
      <c r="INH1" s="811"/>
      <c r="INI1" s="811"/>
      <c r="INJ1" s="811"/>
      <c r="INK1" s="811"/>
      <c r="INL1" s="811"/>
      <c r="INM1" s="811"/>
      <c r="INN1" s="811"/>
      <c r="INO1" s="811"/>
      <c r="INP1" s="811"/>
      <c r="INQ1" s="811"/>
      <c r="INR1" s="811"/>
      <c r="INS1" s="811"/>
      <c r="INT1" s="811"/>
      <c r="INU1" s="811"/>
      <c r="INV1" s="811"/>
      <c r="INW1" s="811"/>
      <c r="INX1" s="811"/>
      <c r="INY1" s="811"/>
      <c r="INZ1" s="811"/>
      <c r="IOA1" s="811"/>
      <c r="IOB1" s="811"/>
      <c r="IOC1" s="811"/>
      <c r="IOD1" s="811"/>
      <c r="IOE1" s="811"/>
      <c r="IOF1" s="811"/>
      <c r="IOG1" s="811"/>
      <c r="IOH1" s="811"/>
      <c r="IOI1" s="811"/>
      <c r="IOJ1" s="811"/>
      <c r="IOK1" s="811"/>
      <c r="IOL1" s="811"/>
      <c r="IOM1" s="811"/>
      <c r="ION1" s="811"/>
      <c r="IOO1" s="811"/>
      <c r="IOP1" s="811"/>
      <c r="IOQ1" s="811"/>
      <c r="IOR1" s="811"/>
      <c r="IOS1" s="811"/>
      <c r="IOT1" s="811"/>
      <c r="IOU1" s="811"/>
      <c r="IOV1" s="811"/>
      <c r="IOW1" s="811"/>
      <c r="IOX1" s="811"/>
      <c r="IOY1" s="811"/>
      <c r="IOZ1" s="811"/>
      <c r="IPA1" s="811"/>
      <c r="IPB1" s="811"/>
      <c r="IPC1" s="811"/>
      <c r="IPD1" s="811"/>
      <c r="IPE1" s="811"/>
      <c r="IPF1" s="811"/>
      <c r="IPG1" s="811"/>
      <c r="IPH1" s="811"/>
      <c r="IPI1" s="811"/>
      <c r="IPJ1" s="811"/>
      <c r="IPK1" s="811"/>
      <c r="IPL1" s="811"/>
      <c r="IPM1" s="811"/>
      <c r="IPN1" s="811"/>
      <c r="IPO1" s="811"/>
      <c r="IPP1" s="811"/>
      <c r="IPQ1" s="811"/>
      <c r="IPR1" s="811"/>
      <c r="IPS1" s="811"/>
      <c r="IPT1" s="811"/>
      <c r="IPU1" s="811"/>
      <c r="IPV1" s="811"/>
      <c r="IPW1" s="811"/>
      <c r="IPX1" s="811"/>
      <c r="IPY1" s="811"/>
      <c r="IPZ1" s="811"/>
      <c r="IQA1" s="811"/>
      <c r="IQB1" s="811"/>
      <c r="IQC1" s="811"/>
      <c r="IQD1" s="811"/>
      <c r="IQE1" s="811"/>
      <c r="IQF1" s="811"/>
      <c r="IQG1" s="811"/>
      <c r="IQH1" s="811"/>
      <c r="IQI1" s="811"/>
      <c r="IQJ1" s="811"/>
      <c r="IQK1" s="811"/>
      <c r="IQL1" s="811"/>
      <c r="IQM1" s="811"/>
      <c r="IQN1" s="811"/>
      <c r="IQO1" s="811"/>
      <c r="IQP1" s="811"/>
      <c r="IQQ1" s="811"/>
      <c r="IQR1" s="811"/>
      <c r="IQS1" s="811"/>
      <c r="IQT1" s="811"/>
      <c r="IQU1" s="811"/>
      <c r="IQV1" s="811"/>
      <c r="IQW1" s="811"/>
      <c r="IQX1" s="811"/>
      <c r="IQY1" s="811"/>
      <c r="IQZ1" s="811"/>
      <c r="IRA1" s="811"/>
      <c r="IRB1" s="811"/>
      <c r="IRC1" s="811"/>
      <c r="IRD1" s="811"/>
      <c r="IRE1" s="811"/>
      <c r="IRF1" s="811"/>
      <c r="IRG1" s="811"/>
      <c r="IRH1" s="811"/>
      <c r="IRI1" s="811"/>
      <c r="IRJ1" s="811"/>
      <c r="IRK1" s="811"/>
      <c r="IRL1" s="811"/>
      <c r="IRM1" s="811"/>
      <c r="IRN1" s="811"/>
      <c r="IRO1" s="811"/>
      <c r="IRP1" s="811"/>
      <c r="IRQ1" s="811"/>
      <c r="IRR1" s="811"/>
      <c r="IRS1" s="811"/>
      <c r="IRT1" s="811"/>
      <c r="IRU1" s="811"/>
      <c r="IRV1" s="811"/>
      <c r="IRW1" s="811"/>
      <c r="IRX1" s="811"/>
      <c r="IRY1" s="811"/>
      <c r="IRZ1" s="811"/>
      <c r="ISA1" s="811"/>
      <c r="ISB1" s="811"/>
      <c r="ISC1" s="811"/>
      <c r="ISD1" s="811"/>
      <c r="ISE1" s="811"/>
      <c r="ISF1" s="811"/>
      <c r="ISG1" s="811"/>
      <c r="ISH1" s="811"/>
      <c r="ISI1" s="811"/>
      <c r="ISJ1" s="811"/>
      <c r="ISK1" s="811"/>
      <c r="ISL1" s="811"/>
      <c r="ISM1" s="811"/>
      <c r="ISN1" s="811"/>
      <c r="ISO1" s="811"/>
      <c r="ISP1" s="811"/>
      <c r="ISQ1" s="811"/>
      <c r="ISR1" s="811"/>
      <c r="ISS1" s="811"/>
      <c r="IST1" s="811"/>
      <c r="ISU1" s="811"/>
      <c r="ISV1" s="811"/>
      <c r="ISW1" s="811"/>
      <c r="ISX1" s="811"/>
      <c r="ISY1" s="811"/>
      <c r="ISZ1" s="811"/>
      <c r="ITA1" s="811"/>
      <c r="ITB1" s="811"/>
      <c r="ITC1" s="811"/>
      <c r="ITD1" s="811"/>
      <c r="ITE1" s="811"/>
      <c r="ITF1" s="811"/>
      <c r="ITG1" s="811"/>
      <c r="ITH1" s="811"/>
      <c r="ITI1" s="811"/>
      <c r="ITJ1" s="811"/>
      <c r="ITK1" s="811"/>
      <c r="ITL1" s="811"/>
      <c r="ITM1" s="811"/>
      <c r="ITN1" s="811"/>
      <c r="ITO1" s="811"/>
      <c r="ITP1" s="811"/>
      <c r="ITQ1" s="811"/>
      <c r="ITR1" s="811"/>
      <c r="ITS1" s="811"/>
      <c r="ITT1" s="811"/>
      <c r="ITU1" s="811"/>
      <c r="ITV1" s="811"/>
      <c r="ITW1" s="811"/>
      <c r="ITX1" s="811"/>
      <c r="ITY1" s="811"/>
      <c r="ITZ1" s="811"/>
      <c r="IUA1" s="811"/>
      <c r="IUB1" s="811"/>
      <c r="IUC1" s="811"/>
      <c r="IUD1" s="811"/>
      <c r="IUE1" s="811"/>
      <c r="IUF1" s="811"/>
      <c r="IUG1" s="811"/>
      <c r="IUH1" s="811"/>
      <c r="IUI1" s="811"/>
      <c r="IUJ1" s="811"/>
      <c r="IUK1" s="811"/>
      <c r="IUL1" s="811"/>
      <c r="IUM1" s="811"/>
      <c r="IUN1" s="811"/>
      <c r="IUO1" s="811"/>
      <c r="IUP1" s="811"/>
      <c r="IUQ1" s="811"/>
      <c r="IUR1" s="811"/>
      <c r="IUS1" s="811"/>
      <c r="IUT1" s="811"/>
      <c r="IUU1" s="811"/>
      <c r="IUV1" s="811"/>
      <c r="IUW1" s="811"/>
      <c r="IUX1" s="811"/>
      <c r="IUY1" s="811"/>
      <c r="IUZ1" s="811"/>
      <c r="IVA1" s="811"/>
      <c r="IVB1" s="811"/>
      <c r="IVC1" s="811"/>
      <c r="IVD1" s="811"/>
      <c r="IVE1" s="811"/>
      <c r="IVF1" s="811"/>
      <c r="IVG1" s="811"/>
      <c r="IVH1" s="811"/>
      <c r="IVI1" s="811"/>
      <c r="IVJ1" s="811"/>
      <c r="IVK1" s="811"/>
      <c r="IVL1" s="811"/>
      <c r="IVM1" s="811"/>
      <c r="IVN1" s="811"/>
      <c r="IVO1" s="811"/>
      <c r="IVP1" s="811"/>
      <c r="IVQ1" s="811"/>
      <c r="IVR1" s="811"/>
      <c r="IVS1" s="811"/>
      <c r="IVT1" s="811"/>
      <c r="IVU1" s="811"/>
      <c r="IVV1" s="811"/>
      <c r="IVW1" s="811"/>
      <c r="IVX1" s="811"/>
      <c r="IVY1" s="811"/>
      <c r="IVZ1" s="811"/>
      <c r="IWA1" s="811"/>
      <c r="IWB1" s="811"/>
      <c r="IWC1" s="811"/>
      <c r="IWD1" s="811"/>
      <c r="IWE1" s="811"/>
      <c r="IWF1" s="811"/>
      <c r="IWG1" s="811"/>
      <c r="IWH1" s="811"/>
      <c r="IWI1" s="811"/>
      <c r="IWJ1" s="811"/>
      <c r="IWK1" s="811"/>
      <c r="IWL1" s="811"/>
      <c r="IWM1" s="811"/>
      <c r="IWN1" s="811"/>
      <c r="IWO1" s="811"/>
      <c r="IWP1" s="811"/>
      <c r="IWQ1" s="811"/>
      <c r="IWR1" s="811"/>
      <c r="IWS1" s="811"/>
      <c r="IWT1" s="811"/>
      <c r="IWU1" s="811"/>
      <c r="IWV1" s="811"/>
      <c r="IWW1" s="811"/>
      <c r="IWX1" s="811"/>
      <c r="IWY1" s="811"/>
      <c r="IWZ1" s="811"/>
      <c r="IXA1" s="811"/>
      <c r="IXB1" s="811"/>
      <c r="IXC1" s="811"/>
      <c r="IXD1" s="811"/>
      <c r="IXE1" s="811"/>
      <c r="IXF1" s="811"/>
      <c r="IXG1" s="811"/>
      <c r="IXH1" s="811"/>
      <c r="IXI1" s="811"/>
      <c r="IXJ1" s="811"/>
      <c r="IXK1" s="811"/>
      <c r="IXL1" s="811"/>
      <c r="IXM1" s="811"/>
      <c r="IXN1" s="811"/>
      <c r="IXO1" s="811"/>
      <c r="IXP1" s="811"/>
      <c r="IXQ1" s="811"/>
      <c r="IXR1" s="811"/>
      <c r="IXS1" s="811"/>
      <c r="IXT1" s="811"/>
      <c r="IXU1" s="811"/>
      <c r="IXV1" s="811"/>
      <c r="IXW1" s="811"/>
      <c r="IXX1" s="811"/>
      <c r="IXY1" s="811"/>
      <c r="IXZ1" s="811"/>
      <c r="IYA1" s="811"/>
      <c r="IYB1" s="811"/>
      <c r="IYC1" s="811"/>
      <c r="IYD1" s="811"/>
      <c r="IYE1" s="811"/>
      <c r="IYF1" s="811"/>
      <c r="IYG1" s="811"/>
      <c r="IYH1" s="811"/>
      <c r="IYI1" s="811"/>
      <c r="IYJ1" s="811"/>
      <c r="IYK1" s="811"/>
      <c r="IYL1" s="811"/>
      <c r="IYM1" s="811"/>
      <c r="IYN1" s="811"/>
      <c r="IYO1" s="811"/>
      <c r="IYP1" s="811"/>
      <c r="IYQ1" s="811"/>
      <c r="IYR1" s="811"/>
      <c r="IYS1" s="811"/>
      <c r="IYT1" s="811"/>
      <c r="IYU1" s="811"/>
      <c r="IYV1" s="811"/>
      <c r="IYW1" s="811"/>
      <c r="IYX1" s="811"/>
      <c r="IYY1" s="811"/>
      <c r="IYZ1" s="811"/>
      <c r="IZA1" s="811"/>
      <c r="IZB1" s="811"/>
      <c r="IZC1" s="811"/>
      <c r="IZD1" s="811"/>
      <c r="IZE1" s="811"/>
      <c r="IZF1" s="811"/>
      <c r="IZG1" s="811"/>
      <c r="IZH1" s="811"/>
      <c r="IZI1" s="811"/>
      <c r="IZJ1" s="811"/>
      <c r="IZK1" s="811"/>
      <c r="IZL1" s="811"/>
      <c r="IZM1" s="811"/>
      <c r="IZN1" s="811"/>
      <c r="IZO1" s="811"/>
      <c r="IZP1" s="811"/>
      <c r="IZQ1" s="811"/>
      <c r="IZR1" s="811"/>
      <c r="IZS1" s="811"/>
      <c r="IZT1" s="811"/>
      <c r="IZU1" s="811"/>
      <c r="IZV1" s="811"/>
      <c r="IZW1" s="811"/>
      <c r="IZX1" s="811"/>
      <c r="IZY1" s="811"/>
      <c r="IZZ1" s="811"/>
      <c r="JAA1" s="811"/>
      <c r="JAB1" s="811"/>
      <c r="JAC1" s="811"/>
      <c r="JAD1" s="811"/>
      <c r="JAE1" s="811"/>
      <c r="JAF1" s="811"/>
      <c r="JAG1" s="811"/>
      <c r="JAH1" s="811"/>
      <c r="JAI1" s="811"/>
      <c r="JAJ1" s="811"/>
      <c r="JAK1" s="811"/>
      <c r="JAL1" s="811"/>
      <c r="JAM1" s="811"/>
      <c r="JAN1" s="811"/>
      <c r="JAO1" s="811"/>
      <c r="JAP1" s="811"/>
      <c r="JAQ1" s="811"/>
      <c r="JAR1" s="811"/>
      <c r="JAS1" s="811"/>
      <c r="JAT1" s="811"/>
      <c r="JAU1" s="811"/>
      <c r="JAV1" s="811"/>
      <c r="JAW1" s="811"/>
      <c r="JAX1" s="811"/>
      <c r="JAY1" s="811"/>
      <c r="JAZ1" s="811"/>
      <c r="JBA1" s="811"/>
      <c r="JBB1" s="811"/>
      <c r="JBC1" s="811"/>
      <c r="JBD1" s="811"/>
      <c r="JBE1" s="811"/>
      <c r="JBF1" s="811"/>
      <c r="JBG1" s="811"/>
      <c r="JBH1" s="811"/>
      <c r="JBI1" s="811"/>
      <c r="JBJ1" s="811"/>
      <c r="JBK1" s="811"/>
      <c r="JBL1" s="811"/>
      <c r="JBM1" s="811"/>
      <c r="JBN1" s="811"/>
      <c r="JBO1" s="811"/>
      <c r="JBP1" s="811"/>
      <c r="JBQ1" s="811"/>
      <c r="JBR1" s="811"/>
      <c r="JBS1" s="811"/>
      <c r="JBT1" s="811"/>
      <c r="JBU1" s="811"/>
      <c r="JBV1" s="811"/>
      <c r="JBW1" s="811"/>
      <c r="JBX1" s="811"/>
      <c r="JBY1" s="811"/>
      <c r="JBZ1" s="811"/>
      <c r="JCA1" s="811"/>
      <c r="JCB1" s="811"/>
      <c r="JCC1" s="811"/>
      <c r="JCD1" s="811"/>
      <c r="JCE1" s="811"/>
      <c r="JCF1" s="811"/>
      <c r="JCG1" s="811"/>
      <c r="JCH1" s="811"/>
      <c r="JCI1" s="811"/>
      <c r="JCJ1" s="811"/>
      <c r="JCK1" s="811"/>
      <c r="JCL1" s="811"/>
      <c r="JCM1" s="811"/>
      <c r="JCN1" s="811"/>
      <c r="JCO1" s="811"/>
      <c r="JCP1" s="811"/>
      <c r="JCQ1" s="811"/>
      <c r="JCR1" s="811"/>
      <c r="JCS1" s="811"/>
      <c r="JCT1" s="811"/>
      <c r="JCU1" s="811"/>
      <c r="JCV1" s="811"/>
      <c r="JCW1" s="811"/>
      <c r="JCX1" s="811"/>
      <c r="JCY1" s="811"/>
      <c r="JCZ1" s="811"/>
      <c r="JDA1" s="811"/>
      <c r="JDB1" s="811"/>
      <c r="JDC1" s="811"/>
      <c r="JDD1" s="811"/>
      <c r="JDE1" s="811"/>
      <c r="JDF1" s="811"/>
      <c r="JDG1" s="811"/>
      <c r="JDH1" s="811"/>
      <c r="JDI1" s="811"/>
      <c r="JDJ1" s="811"/>
      <c r="JDK1" s="811"/>
      <c r="JDL1" s="811"/>
      <c r="JDM1" s="811"/>
      <c r="JDN1" s="811"/>
      <c r="JDO1" s="811"/>
      <c r="JDP1" s="811"/>
      <c r="JDQ1" s="811"/>
      <c r="JDR1" s="811"/>
      <c r="JDS1" s="811"/>
      <c r="JDT1" s="811"/>
      <c r="JDU1" s="811"/>
      <c r="JDV1" s="811"/>
      <c r="JDW1" s="811"/>
      <c r="JDX1" s="811"/>
      <c r="JDY1" s="811"/>
      <c r="JDZ1" s="811"/>
      <c r="JEA1" s="811"/>
      <c r="JEB1" s="811"/>
      <c r="JEC1" s="811"/>
      <c r="JED1" s="811"/>
      <c r="JEE1" s="811"/>
      <c r="JEF1" s="811"/>
      <c r="JEG1" s="811"/>
      <c r="JEH1" s="811"/>
      <c r="JEI1" s="811"/>
      <c r="JEJ1" s="811"/>
      <c r="JEK1" s="811"/>
      <c r="JEL1" s="811"/>
      <c r="JEM1" s="811"/>
      <c r="JEN1" s="811"/>
      <c r="JEO1" s="811"/>
      <c r="JEP1" s="811"/>
      <c r="JEQ1" s="811"/>
      <c r="JER1" s="811"/>
      <c r="JES1" s="811"/>
      <c r="JET1" s="811"/>
      <c r="JEU1" s="811"/>
      <c r="JEV1" s="811"/>
      <c r="JEW1" s="811"/>
      <c r="JEX1" s="811"/>
      <c r="JEY1" s="811"/>
      <c r="JEZ1" s="811"/>
      <c r="JFA1" s="811"/>
      <c r="JFB1" s="811"/>
      <c r="JFC1" s="811"/>
      <c r="JFD1" s="811"/>
      <c r="JFE1" s="811"/>
      <c r="JFF1" s="811"/>
      <c r="JFG1" s="811"/>
      <c r="JFH1" s="811"/>
      <c r="JFI1" s="811"/>
      <c r="JFJ1" s="811"/>
      <c r="JFK1" s="811"/>
      <c r="JFL1" s="811"/>
      <c r="JFM1" s="811"/>
      <c r="JFN1" s="811"/>
      <c r="JFO1" s="811"/>
      <c r="JFP1" s="811"/>
      <c r="JFQ1" s="811"/>
      <c r="JFR1" s="811"/>
      <c r="JFS1" s="811"/>
      <c r="JFT1" s="811"/>
      <c r="JFU1" s="811"/>
      <c r="JFV1" s="811"/>
      <c r="JFW1" s="811"/>
      <c r="JFX1" s="811"/>
      <c r="JFY1" s="811"/>
      <c r="JFZ1" s="811"/>
      <c r="JGA1" s="811"/>
      <c r="JGB1" s="811"/>
      <c r="JGC1" s="811"/>
      <c r="JGD1" s="811"/>
      <c r="JGE1" s="811"/>
      <c r="JGF1" s="811"/>
      <c r="JGG1" s="811"/>
      <c r="JGH1" s="811"/>
      <c r="JGI1" s="811"/>
      <c r="JGJ1" s="811"/>
      <c r="JGK1" s="811"/>
      <c r="JGL1" s="811"/>
      <c r="JGM1" s="811"/>
      <c r="JGN1" s="811"/>
      <c r="JGO1" s="811"/>
      <c r="JGP1" s="811"/>
      <c r="JGQ1" s="811"/>
      <c r="JGR1" s="811"/>
      <c r="JGS1" s="811"/>
      <c r="JGT1" s="811"/>
      <c r="JGU1" s="811"/>
      <c r="JGV1" s="811"/>
      <c r="JGW1" s="811"/>
      <c r="JGX1" s="811"/>
      <c r="JGY1" s="811"/>
      <c r="JGZ1" s="811"/>
      <c r="JHA1" s="811"/>
      <c r="JHB1" s="811"/>
      <c r="JHC1" s="811"/>
      <c r="JHD1" s="811"/>
      <c r="JHE1" s="811"/>
      <c r="JHF1" s="811"/>
      <c r="JHG1" s="811"/>
      <c r="JHH1" s="811"/>
      <c r="JHI1" s="811"/>
      <c r="JHJ1" s="811"/>
      <c r="JHK1" s="811"/>
      <c r="JHL1" s="811"/>
      <c r="JHM1" s="811"/>
      <c r="JHN1" s="811"/>
      <c r="JHO1" s="811"/>
      <c r="JHP1" s="811"/>
      <c r="JHQ1" s="811"/>
      <c r="JHR1" s="811"/>
      <c r="JHS1" s="811"/>
      <c r="JHT1" s="811"/>
      <c r="JHU1" s="811"/>
      <c r="JHV1" s="811"/>
      <c r="JHW1" s="811"/>
      <c r="JHX1" s="811"/>
      <c r="JHY1" s="811"/>
      <c r="JHZ1" s="811"/>
      <c r="JIA1" s="811"/>
      <c r="JIB1" s="811"/>
      <c r="JIC1" s="811"/>
      <c r="JID1" s="811"/>
      <c r="JIE1" s="811"/>
      <c r="JIF1" s="811"/>
      <c r="JIG1" s="811"/>
      <c r="JIH1" s="811"/>
      <c r="JII1" s="811"/>
      <c r="JIJ1" s="811"/>
      <c r="JIK1" s="811"/>
      <c r="JIL1" s="811"/>
      <c r="JIM1" s="811"/>
      <c r="JIN1" s="811"/>
      <c r="JIO1" s="811"/>
      <c r="JIP1" s="811"/>
      <c r="JIQ1" s="811"/>
      <c r="JIR1" s="811"/>
      <c r="JIS1" s="811"/>
      <c r="JIT1" s="811"/>
      <c r="JIU1" s="811"/>
      <c r="JIV1" s="811"/>
      <c r="JIW1" s="811"/>
      <c r="JIX1" s="811"/>
      <c r="JIY1" s="811"/>
      <c r="JIZ1" s="811"/>
      <c r="JJA1" s="811"/>
      <c r="JJB1" s="811"/>
      <c r="JJC1" s="811"/>
      <c r="JJD1" s="811"/>
      <c r="JJE1" s="811"/>
      <c r="JJF1" s="811"/>
      <c r="JJG1" s="811"/>
      <c r="JJH1" s="811"/>
      <c r="JJI1" s="811"/>
      <c r="JJJ1" s="811"/>
      <c r="JJK1" s="811"/>
      <c r="JJL1" s="811"/>
      <c r="JJM1" s="811"/>
      <c r="JJN1" s="811"/>
      <c r="JJO1" s="811"/>
      <c r="JJP1" s="811"/>
      <c r="JJQ1" s="811"/>
      <c r="JJR1" s="811"/>
      <c r="JJS1" s="811"/>
      <c r="JJT1" s="811"/>
      <c r="JJU1" s="811"/>
      <c r="JJV1" s="811"/>
      <c r="JJW1" s="811"/>
      <c r="JJX1" s="811"/>
      <c r="JJY1" s="811"/>
      <c r="JJZ1" s="811"/>
      <c r="JKA1" s="811"/>
      <c r="JKB1" s="811"/>
      <c r="JKC1" s="811"/>
      <c r="JKD1" s="811"/>
      <c r="JKE1" s="811"/>
      <c r="JKF1" s="811"/>
      <c r="JKG1" s="811"/>
      <c r="JKH1" s="811"/>
      <c r="JKI1" s="811"/>
      <c r="JKJ1" s="811"/>
      <c r="JKK1" s="811"/>
      <c r="JKL1" s="811"/>
      <c r="JKM1" s="811"/>
      <c r="JKN1" s="811"/>
      <c r="JKO1" s="811"/>
      <c r="JKP1" s="811"/>
      <c r="JKQ1" s="811"/>
      <c r="JKR1" s="811"/>
      <c r="JKS1" s="811"/>
      <c r="JKT1" s="811"/>
      <c r="JKU1" s="811"/>
      <c r="JKV1" s="811"/>
      <c r="JKW1" s="811"/>
      <c r="JKX1" s="811"/>
      <c r="JKY1" s="811"/>
      <c r="JKZ1" s="811"/>
      <c r="JLA1" s="811"/>
      <c r="JLB1" s="811"/>
      <c r="JLC1" s="811"/>
      <c r="JLD1" s="811"/>
      <c r="JLE1" s="811"/>
      <c r="JLF1" s="811"/>
      <c r="JLG1" s="811"/>
      <c r="JLH1" s="811"/>
      <c r="JLI1" s="811"/>
      <c r="JLJ1" s="811"/>
      <c r="JLK1" s="811"/>
      <c r="JLL1" s="811"/>
      <c r="JLM1" s="811"/>
      <c r="JLN1" s="811"/>
      <c r="JLO1" s="811"/>
      <c r="JLP1" s="811"/>
      <c r="JLQ1" s="811"/>
      <c r="JLR1" s="811"/>
      <c r="JLS1" s="811"/>
      <c r="JLT1" s="811"/>
      <c r="JLU1" s="811"/>
      <c r="JLV1" s="811"/>
      <c r="JLW1" s="811"/>
      <c r="JLX1" s="811"/>
      <c r="JLY1" s="811"/>
      <c r="JLZ1" s="811"/>
      <c r="JMA1" s="811"/>
      <c r="JMB1" s="811"/>
      <c r="JMC1" s="811"/>
      <c r="JMD1" s="811"/>
      <c r="JME1" s="811"/>
      <c r="JMF1" s="811"/>
      <c r="JMG1" s="811"/>
      <c r="JMH1" s="811"/>
      <c r="JMI1" s="811"/>
      <c r="JMJ1" s="811"/>
      <c r="JMK1" s="811"/>
      <c r="JML1" s="811"/>
      <c r="JMM1" s="811"/>
      <c r="JMN1" s="811"/>
      <c r="JMO1" s="811"/>
      <c r="JMP1" s="811"/>
      <c r="JMQ1" s="811"/>
      <c r="JMR1" s="811"/>
      <c r="JMS1" s="811"/>
      <c r="JMT1" s="811"/>
      <c r="JMU1" s="811"/>
      <c r="JMV1" s="811"/>
      <c r="JMW1" s="811"/>
      <c r="JMX1" s="811"/>
      <c r="JMY1" s="811"/>
      <c r="JMZ1" s="811"/>
      <c r="JNA1" s="811"/>
      <c r="JNB1" s="811"/>
      <c r="JNC1" s="811"/>
      <c r="JND1" s="811"/>
      <c r="JNE1" s="811"/>
      <c r="JNF1" s="811"/>
      <c r="JNG1" s="811"/>
      <c r="JNH1" s="811"/>
      <c r="JNI1" s="811"/>
      <c r="JNJ1" s="811"/>
      <c r="JNK1" s="811"/>
      <c r="JNL1" s="811"/>
      <c r="JNM1" s="811"/>
      <c r="JNN1" s="811"/>
      <c r="JNO1" s="811"/>
      <c r="JNP1" s="811"/>
      <c r="JNQ1" s="811"/>
      <c r="JNR1" s="811"/>
      <c r="JNS1" s="811"/>
      <c r="JNT1" s="811"/>
      <c r="JNU1" s="811"/>
      <c r="JNV1" s="811"/>
      <c r="JNW1" s="811"/>
      <c r="JNX1" s="811"/>
      <c r="JNY1" s="811"/>
      <c r="JNZ1" s="811"/>
      <c r="JOA1" s="811"/>
      <c r="JOB1" s="811"/>
      <c r="JOC1" s="811"/>
      <c r="JOD1" s="811"/>
      <c r="JOE1" s="811"/>
      <c r="JOF1" s="811"/>
      <c r="JOG1" s="811"/>
      <c r="JOH1" s="811"/>
      <c r="JOI1" s="811"/>
      <c r="JOJ1" s="811"/>
      <c r="JOK1" s="811"/>
      <c r="JOL1" s="811"/>
      <c r="JOM1" s="811"/>
      <c r="JON1" s="811"/>
      <c r="JOO1" s="811"/>
      <c r="JOP1" s="811"/>
      <c r="JOQ1" s="811"/>
      <c r="JOR1" s="811"/>
      <c r="JOS1" s="811"/>
      <c r="JOT1" s="811"/>
      <c r="JOU1" s="811"/>
      <c r="JOV1" s="811"/>
      <c r="JOW1" s="811"/>
      <c r="JOX1" s="811"/>
      <c r="JOY1" s="811"/>
      <c r="JOZ1" s="811"/>
      <c r="JPA1" s="811"/>
      <c r="JPB1" s="811"/>
      <c r="JPC1" s="811"/>
      <c r="JPD1" s="811"/>
      <c r="JPE1" s="811"/>
      <c r="JPF1" s="811"/>
      <c r="JPG1" s="811"/>
      <c r="JPH1" s="811"/>
      <c r="JPI1" s="811"/>
      <c r="JPJ1" s="811"/>
      <c r="JPK1" s="811"/>
      <c r="JPL1" s="811"/>
      <c r="JPM1" s="811"/>
      <c r="JPN1" s="811"/>
      <c r="JPO1" s="811"/>
      <c r="JPP1" s="811"/>
      <c r="JPQ1" s="811"/>
      <c r="JPR1" s="811"/>
      <c r="JPS1" s="811"/>
      <c r="JPT1" s="811"/>
      <c r="JPU1" s="811"/>
      <c r="JPV1" s="811"/>
      <c r="JPW1" s="811"/>
      <c r="JPX1" s="811"/>
      <c r="JPY1" s="811"/>
      <c r="JPZ1" s="811"/>
      <c r="JQA1" s="811"/>
      <c r="JQB1" s="811"/>
      <c r="JQC1" s="811"/>
      <c r="JQD1" s="811"/>
      <c r="JQE1" s="811"/>
      <c r="JQF1" s="811"/>
      <c r="JQG1" s="811"/>
      <c r="JQH1" s="811"/>
      <c r="JQI1" s="811"/>
      <c r="JQJ1" s="811"/>
      <c r="JQK1" s="811"/>
      <c r="JQL1" s="811"/>
      <c r="JQM1" s="811"/>
      <c r="JQN1" s="811"/>
      <c r="JQO1" s="811"/>
      <c r="JQP1" s="811"/>
      <c r="JQQ1" s="811"/>
      <c r="JQR1" s="811"/>
      <c r="JQS1" s="811"/>
      <c r="JQT1" s="811"/>
      <c r="JQU1" s="811"/>
      <c r="JQV1" s="811"/>
      <c r="JQW1" s="811"/>
      <c r="JQX1" s="811"/>
      <c r="JQY1" s="811"/>
      <c r="JQZ1" s="811"/>
      <c r="JRA1" s="811"/>
      <c r="JRB1" s="811"/>
      <c r="JRC1" s="811"/>
      <c r="JRD1" s="811"/>
      <c r="JRE1" s="811"/>
      <c r="JRF1" s="811"/>
      <c r="JRG1" s="811"/>
      <c r="JRH1" s="811"/>
      <c r="JRI1" s="811"/>
      <c r="JRJ1" s="811"/>
      <c r="JRK1" s="811"/>
      <c r="JRL1" s="811"/>
      <c r="JRM1" s="811"/>
      <c r="JRN1" s="811"/>
      <c r="JRO1" s="811"/>
      <c r="JRP1" s="811"/>
      <c r="JRQ1" s="811"/>
      <c r="JRR1" s="811"/>
      <c r="JRS1" s="811"/>
      <c r="JRT1" s="811"/>
      <c r="JRU1" s="811"/>
      <c r="JRV1" s="811"/>
      <c r="JRW1" s="811"/>
      <c r="JRX1" s="811"/>
      <c r="JRY1" s="811"/>
      <c r="JRZ1" s="811"/>
      <c r="JSA1" s="811"/>
      <c r="JSB1" s="811"/>
      <c r="JSC1" s="811"/>
      <c r="JSD1" s="811"/>
      <c r="JSE1" s="811"/>
      <c r="JSF1" s="811"/>
      <c r="JSG1" s="811"/>
      <c r="JSH1" s="811"/>
      <c r="JSI1" s="811"/>
      <c r="JSJ1" s="811"/>
      <c r="JSK1" s="811"/>
      <c r="JSL1" s="811"/>
      <c r="JSM1" s="811"/>
      <c r="JSN1" s="811"/>
      <c r="JSO1" s="811"/>
      <c r="JSP1" s="811"/>
      <c r="JSQ1" s="811"/>
      <c r="JSR1" s="811"/>
      <c r="JSS1" s="811"/>
      <c r="JST1" s="811"/>
      <c r="JSU1" s="811"/>
      <c r="JSV1" s="811"/>
      <c r="JSW1" s="811"/>
      <c r="JSX1" s="811"/>
      <c r="JSY1" s="811"/>
      <c r="JSZ1" s="811"/>
      <c r="JTA1" s="811"/>
      <c r="JTB1" s="811"/>
      <c r="JTC1" s="811"/>
      <c r="JTD1" s="811"/>
      <c r="JTE1" s="811"/>
      <c r="JTF1" s="811"/>
      <c r="JTG1" s="811"/>
      <c r="JTH1" s="811"/>
      <c r="JTI1" s="811"/>
      <c r="JTJ1" s="811"/>
      <c r="JTK1" s="811"/>
      <c r="JTL1" s="811"/>
      <c r="JTM1" s="811"/>
      <c r="JTN1" s="811"/>
      <c r="JTO1" s="811"/>
      <c r="JTP1" s="811"/>
      <c r="JTQ1" s="811"/>
      <c r="JTR1" s="811"/>
      <c r="JTS1" s="811"/>
      <c r="JTT1" s="811"/>
      <c r="JTU1" s="811"/>
      <c r="JTV1" s="811"/>
      <c r="JTW1" s="811"/>
      <c r="JTX1" s="811"/>
      <c r="JTY1" s="811"/>
      <c r="JTZ1" s="811"/>
      <c r="JUA1" s="811"/>
      <c r="JUB1" s="811"/>
      <c r="JUC1" s="811"/>
      <c r="JUD1" s="811"/>
      <c r="JUE1" s="811"/>
      <c r="JUF1" s="811"/>
      <c r="JUG1" s="811"/>
      <c r="JUH1" s="811"/>
      <c r="JUI1" s="811"/>
      <c r="JUJ1" s="811"/>
      <c r="JUK1" s="811"/>
      <c r="JUL1" s="811"/>
      <c r="JUM1" s="811"/>
      <c r="JUN1" s="811"/>
      <c r="JUO1" s="811"/>
      <c r="JUP1" s="811"/>
      <c r="JUQ1" s="811"/>
      <c r="JUR1" s="811"/>
      <c r="JUS1" s="811"/>
      <c r="JUT1" s="811"/>
      <c r="JUU1" s="811"/>
      <c r="JUV1" s="811"/>
      <c r="JUW1" s="811"/>
      <c r="JUX1" s="811"/>
      <c r="JUY1" s="811"/>
      <c r="JUZ1" s="811"/>
      <c r="JVA1" s="811"/>
      <c r="JVB1" s="811"/>
      <c r="JVC1" s="811"/>
      <c r="JVD1" s="811"/>
      <c r="JVE1" s="811"/>
      <c r="JVF1" s="811"/>
      <c r="JVG1" s="811"/>
      <c r="JVH1" s="811"/>
      <c r="JVI1" s="811"/>
      <c r="JVJ1" s="811"/>
      <c r="JVK1" s="811"/>
      <c r="JVL1" s="811"/>
      <c r="JVM1" s="811"/>
      <c r="JVN1" s="811"/>
      <c r="JVO1" s="811"/>
      <c r="JVP1" s="811"/>
      <c r="JVQ1" s="811"/>
      <c r="JVR1" s="811"/>
      <c r="JVS1" s="811"/>
      <c r="JVT1" s="811"/>
      <c r="JVU1" s="811"/>
      <c r="JVV1" s="811"/>
      <c r="JVW1" s="811"/>
      <c r="JVX1" s="811"/>
      <c r="JVY1" s="811"/>
      <c r="JVZ1" s="811"/>
      <c r="JWA1" s="811"/>
      <c r="JWB1" s="811"/>
      <c r="JWC1" s="811"/>
      <c r="JWD1" s="811"/>
      <c r="JWE1" s="811"/>
      <c r="JWF1" s="811"/>
      <c r="JWG1" s="811"/>
      <c r="JWH1" s="811"/>
      <c r="JWI1" s="811"/>
      <c r="JWJ1" s="811"/>
      <c r="JWK1" s="811"/>
      <c r="JWL1" s="811"/>
      <c r="JWM1" s="811"/>
      <c r="JWN1" s="811"/>
      <c r="JWO1" s="811"/>
      <c r="JWP1" s="811"/>
      <c r="JWQ1" s="811"/>
      <c r="JWR1" s="811"/>
      <c r="JWS1" s="811"/>
      <c r="JWT1" s="811"/>
      <c r="JWU1" s="811"/>
      <c r="JWV1" s="811"/>
      <c r="JWW1" s="811"/>
      <c r="JWX1" s="811"/>
      <c r="JWY1" s="811"/>
      <c r="JWZ1" s="811"/>
      <c r="JXA1" s="811"/>
      <c r="JXB1" s="811"/>
      <c r="JXC1" s="811"/>
      <c r="JXD1" s="811"/>
      <c r="JXE1" s="811"/>
      <c r="JXF1" s="811"/>
      <c r="JXG1" s="811"/>
      <c r="JXH1" s="811"/>
      <c r="JXI1" s="811"/>
      <c r="JXJ1" s="811"/>
      <c r="JXK1" s="811"/>
      <c r="JXL1" s="811"/>
      <c r="JXM1" s="811"/>
      <c r="JXN1" s="811"/>
      <c r="JXO1" s="811"/>
      <c r="JXP1" s="811"/>
      <c r="JXQ1" s="811"/>
      <c r="JXR1" s="811"/>
      <c r="JXS1" s="811"/>
      <c r="JXT1" s="811"/>
      <c r="JXU1" s="811"/>
      <c r="JXV1" s="811"/>
      <c r="JXW1" s="811"/>
      <c r="JXX1" s="811"/>
      <c r="JXY1" s="811"/>
      <c r="JXZ1" s="811"/>
      <c r="JYA1" s="811"/>
      <c r="JYB1" s="811"/>
      <c r="JYC1" s="811"/>
      <c r="JYD1" s="811"/>
      <c r="JYE1" s="811"/>
      <c r="JYF1" s="811"/>
      <c r="JYG1" s="811"/>
      <c r="JYH1" s="811"/>
      <c r="JYI1" s="811"/>
      <c r="JYJ1" s="811"/>
      <c r="JYK1" s="811"/>
      <c r="JYL1" s="811"/>
      <c r="JYM1" s="811"/>
      <c r="JYN1" s="811"/>
      <c r="JYO1" s="811"/>
      <c r="JYP1" s="811"/>
      <c r="JYQ1" s="811"/>
      <c r="JYR1" s="811"/>
      <c r="JYS1" s="811"/>
      <c r="JYT1" s="811"/>
      <c r="JYU1" s="811"/>
      <c r="JYV1" s="811"/>
      <c r="JYW1" s="811"/>
      <c r="JYX1" s="811"/>
      <c r="JYY1" s="811"/>
      <c r="JYZ1" s="811"/>
      <c r="JZA1" s="811"/>
      <c r="JZB1" s="811"/>
      <c r="JZC1" s="811"/>
      <c r="JZD1" s="811"/>
      <c r="JZE1" s="811"/>
      <c r="JZF1" s="811"/>
      <c r="JZG1" s="811"/>
      <c r="JZH1" s="811"/>
      <c r="JZI1" s="811"/>
      <c r="JZJ1" s="811"/>
      <c r="JZK1" s="811"/>
      <c r="JZL1" s="811"/>
      <c r="JZM1" s="811"/>
      <c r="JZN1" s="811"/>
      <c r="JZO1" s="811"/>
      <c r="JZP1" s="811"/>
      <c r="JZQ1" s="811"/>
      <c r="JZR1" s="811"/>
      <c r="JZS1" s="811"/>
      <c r="JZT1" s="811"/>
      <c r="JZU1" s="811"/>
      <c r="JZV1" s="811"/>
      <c r="JZW1" s="811"/>
      <c r="JZX1" s="811"/>
      <c r="JZY1" s="811"/>
      <c r="JZZ1" s="811"/>
      <c r="KAA1" s="811"/>
      <c r="KAB1" s="811"/>
      <c r="KAC1" s="811"/>
      <c r="KAD1" s="811"/>
      <c r="KAE1" s="811"/>
      <c r="KAF1" s="811"/>
      <c r="KAG1" s="811"/>
      <c r="KAH1" s="811"/>
      <c r="KAI1" s="811"/>
      <c r="KAJ1" s="811"/>
      <c r="KAK1" s="811"/>
      <c r="KAL1" s="811"/>
      <c r="KAM1" s="811"/>
      <c r="KAN1" s="811"/>
      <c r="KAO1" s="811"/>
      <c r="KAP1" s="811"/>
      <c r="KAQ1" s="811"/>
      <c r="KAR1" s="811"/>
      <c r="KAS1" s="811"/>
      <c r="KAT1" s="811"/>
      <c r="KAU1" s="811"/>
      <c r="KAV1" s="811"/>
      <c r="KAW1" s="811"/>
      <c r="KAX1" s="811"/>
      <c r="KAY1" s="811"/>
      <c r="KAZ1" s="811"/>
      <c r="KBA1" s="811"/>
      <c r="KBB1" s="811"/>
      <c r="KBC1" s="811"/>
      <c r="KBD1" s="811"/>
      <c r="KBE1" s="811"/>
      <c r="KBF1" s="811"/>
      <c r="KBG1" s="811"/>
      <c r="KBH1" s="811"/>
      <c r="KBI1" s="811"/>
      <c r="KBJ1" s="811"/>
      <c r="KBK1" s="811"/>
      <c r="KBL1" s="811"/>
      <c r="KBM1" s="811"/>
      <c r="KBN1" s="811"/>
      <c r="KBO1" s="811"/>
      <c r="KBP1" s="811"/>
      <c r="KBQ1" s="811"/>
      <c r="KBR1" s="811"/>
      <c r="KBS1" s="811"/>
      <c r="KBT1" s="811"/>
      <c r="KBU1" s="811"/>
      <c r="KBV1" s="811"/>
      <c r="KBW1" s="811"/>
      <c r="KBX1" s="811"/>
      <c r="KBY1" s="811"/>
      <c r="KBZ1" s="811"/>
      <c r="KCA1" s="811"/>
      <c r="KCB1" s="811"/>
      <c r="KCC1" s="811"/>
      <c r="KCD1" s="811"/>
      <c r="KCE1" s="811"/>
      <c r="KCF1" s="811"/>
      <c r="KCG1" s="811"/>
      <c r="KCH1" s="811"/>
      <c r="KCI1" s="811"/>
      <c r="KCJ1" s="811"/>
      <c r="KCK1" s="811"/>
      <c r="KCL1" s="811"/>
      <c r="KCM1" s="811"/>
      <c r="KCN1" s="811"/>
      <c r="KCO1" s="811"/>
      <c r="KCP1" s="811"/>
      <c r="KCQ1" s="811"/>
      <c r="KCR1" s="811"/>
      <c r="KCS1" s="811"/>
      <c r="KCT1" s="811"/>
      <c r="KCU1" s="811"/>
      <c r="KCV1" s="811"/>
      <c r="KCW1" s="811"/>
      <c r="KCX1" s="811"/>
      <c r="KCY1" s="811"/>
      <c r="KCZ1" s="811"/>
      <c r="KDA1" s="811"/>
      <c r="KDB1" s="811"/>
      <c r="KDC1" s="811"/>
      <c r="KDD1" s="811"/>
      <c r="KDE1" s="811"/>
      <c r="KDF1" s="811"/>
      <c r="KDG1" s="811"/>
      <c r="KDH1" s="811"/>
      <c r="KDI1" s="811"/>
      <c r="KDJ1" s="811"/>
      <c r="KDK1" s="811"/>
      <c r="KDL1" s="811"/>
      <c r="KDM1" s="811"/>
      <c r="KDN1" s="811"/>
      <c r="KDO1" s="811"/>
      <c r="KDP1" s="811"/>
      <c r="KDQ1" s="811"/>
      <c r="KDR1" s="811"/>
      <c r="KDS1" s="811"/>
      <c r="KDT1" s="811"/>
      <c r="KDU1" s="811"/>
      <c r="KDV1" s="811"/>
      <c r="KDW1" s="811"/>
      <c r="KDX1" s="811"/>
      <c r="KDY1" s="811"/>
      <c r="KDZ1" s="811"/>
      <c r="KEA1" s="811"/>
      <c r="KEB1" s="811"/>
      <c r="KEC1" s="811"/>
      <c r="KED1" s="811"/>
      <c r="KEE1" s="811"/>
      <c r="KEF1" s="811"/>
      <c r="KEG1" s="811"/>
      <c r="KEH1" s="811"/>
      <c r="KEI1" s="811"/>
      <c r="KEJ1" s="811"/>
      <c r="KEK1" s="811"/>
      <c r="KEL1" s="811"/>
      <c r="KEM1" s="811"/>
      <c r="KEN1" s="811"/>
      <c r="KEO1" s="811"/>
      <c r="KEP1" s="811"/>
      <c r="KEQ1" s="811"/>
      <c r="KER1" s="811"/>
      <c r="KES1" s="811"/>
      <c r="KET1" s="811"/>
      <c r="KEU1" s="811"/>
      <c r="KEV1" s="811"/>
      <c r="KEW1" s="811"/>
      <c r="KEX1" s="811"/>
      <c r="KEY1" s="811"/>
      <c r="KEZ1" s="811"/>
      <c r="KFA1" s="811"/>
      <c r="KFB1" s="811"/>
      <c r="KFC1" s="811"/>
      <c r="KFD1" s="811"/>
      <c r="KFE1" s="811"/>
      <c r="KFF1" s="811"/>
      <c r="KFG1" s="811"/>
      <c r="KFH1" s="811"/>
      <c r="KFI1" s="811"/>
      <c r="KFJ1" s="811"/>
      <c r="KFK1" s="811"/>
      <c r="KFL1" s="811"/>
      <c r="KFM1" s="811"/>
      <c r="KFN1" s="811"/>
      <c r="KFO1" s="811"/>
      <c r="KFP1" s="811"/>
      <c r="KFQ1" s="811"/>
      <c r="KFR1" s="811"/>
      <c r="KFS1" s="811"/>
      <c r="KFT1" s="811"/>
      <c r="KFU1" s="811"/>
      <c r="KFV1" s="811"/>
      <c r="KFW1" s="811"/>
      <c r="KFX1" s="811"/>
      <c r="KFY1" s="811"/>
      <c r="KFZ1" s="811"/>
      <c r="KGA1" s="811"/>
      <c r="KGB1" s="811"/>
      <c r="KGC1" s="811"/>
      <c r="KGD1" s="811"/>
      <c r="KGE1" s="811"/>
      <c r="KGF1" s="811"/>
      <c r="KGG1" s="811"/>
      <c r="KGH1" s="811"/>
      <c r="KGI1" s="811"/>
      <c r="KGJ1" s="811"/>
      <c r="KGK1" s="811"/>
      <c r="KGL1" s="811"/>
      <c r="KGM1" s="811"/>
      <c r="KGN1" s="811"/>
      <c r="KGO1" s="811"/>
      <c r="KGP1" s="811"/>
      <c r="KGQ1" s="811"/>
      <c r="KGR1" s="811"/>
      <c r="KGS1" s="811"/>
      <c r="KGT1" s="811"/>
      <c r="KGU1" s="811"/>
      <c r="KGV1" s="811"/>
      <c r="KGW1" s="811"/>
      <c r="KGX1" s="811"/>
      <c r="KGY1" s="811"/>
      <c r="KGZ1" s="811"/>
      <c r="KHA1" s="811"/>
      <c r="KHB1" s="811"/>
      <c r="KHC1" s="811"/>
      <c r="KHD1" s="811"/>
      <c r="KHE1" s="811"/>
      <c r="KHF1" s="811"/>
      <c r="KHG1" s="811"/>
      <c r="KHH1" s="811"/>
      <c r="KHI1" s="811"/>
      <c r="KHJ1" s="811"/>
      <c r="KHK1" s="811"/>
      <c r="KHL1" s="811"/>
      <c r="KHM1" s="811"/>
      <c r="KHN1" s="811"/>
      <c r="KHO1" s="811"/>
      <c r="KHP1" s="811"/>
      <c r="KHQ1" s="811"/>
      <c r="KHR1" s="811"/>
      <c r="KHS1" s="811"/>
      <c r="KHT1" s="811"/>
      <c r="KHU1" s="811"/>
      <c r="KHV1" s="811"/>
      <c r="KHW1" s="811"/>
      <c r="KHX1" s="811"/>
      <c r="KHY1" s="811"/>
      <c r="KHZ1" s="811"/>
      <c r="KIA1" s="811"/>
      <c r="KIB1" s="811"/>
      <c r="KIC1" s="811"/>
      <c r="KID1" s="811"/>
      <c r="KIE1" s="811"/>
      <c r="KIF1" s="811"/>
      <c r="KIG1" s="811"/>
      <c r="KIH1" s="811"/>
      <c r="KII1" s="811"/>
      <c r="KIJ1" s="811"/>
      <c r="KIK1" s="811"/>
      <c r="KIL1" s="811"/>
      <c r="KIM1" s="811"/>
      <c r="KIN1" s="811"/>
      <c r="KIO1" s="811"/>
      <c r="KIP1" s="811"/>
      <c r="KIQ1" s="811"/>
      <c r="KIR1" s="811"/>
      <c r="KIS1" s="811"/>
      <c r="KIT1" s="811"/>
      <c r="KIU1" s="811"/>
      <c r="KIV1" s="811"/>
      <c r="KIW1" s="811"/>
      <c r="KIX1" s="811"/>
      <c r="KIY1" s="811"/>
      <c r="KIZ1" s="811"/>
      <c r="KJA1" s="811"/>
      <c r="KJB1" s="811"/>
      <c r="KJC1" s="811"/>
      <c r="KJD1" s="811"/>
      <c r="KJE1" s="811"/>
      <c r="KJF1" s="811"/>
      <c r="KJG1" s="811"/>
      <c r="KJH1" s="811"/>
      <c r="KJI1" s="811"/>
      <c r="KJJ1" s="811"/>
      <c r="KJK1" s="811"/>
      <c r="KJL1" s="811"/>
      <c r="KJM1" s="811"/>
      <c r="KJN1" s="811"/>
      <c r="KJO1" s="811"/>
      <c r="KJP1" s="811"/>
      <c r="KJQ1" s="811"/>
      <c r="KJR1" s="811"/>
      <c r="KJS1" s="811"/>
      <c r="KJT1" s="811"/>
      <c r="KJU1" s="811"/>
      <c r="KJV1" s="811"/>
      <c r="KJW1" s="811"/>
      <c r="KJX1" s="811"/>
      <c r="KJY1" s="811"/>
      <c r="KJZ1" s="811"/>
      <c r="KKA1" s="811"/>
      <c r="KKB1" s="811"/>
      <c r="KKC1" s="811"/>
      <c r="KKD1" s="811"/>
      <c r="KKE1" s="811"/>
      <c r="KKF1" s="811"/>
      <c r="KKG1" s="811"/>
      <c r="KKH1" s="811"/>
      <c r="KKI1" s="811"/>
      <c r="KKJ1" s="811"/>
      <c r="KKK1" s="811"/>
      <c r="KKL1" s="811"/>
      <c r="KKM1" s="811"/>
      <c r="KKN1" s="811"/>
      <c r="KKO1" s="811"/>
      <c r="KKP1" s="811"/>
      <c r="KKQ1" s="811"/>
      <c r="KKR1" s="811"/>
      <c r="KKS1" s="811"/>
      <c r="KKT1" s="811"/>
      <c r="KKU1" s="811"/>
      <c r="KKV1" s="811"/>
      <c r="KKW1" s="811"/>
      <c r="KKX1" s="811"/>
      <c r="KKY1" s="811"/>
      <c r="KKZ1" s="811"/>
      <c r="KLA1" s="811"/>
      <c r="KLB1" s="811"/>
      <c r="KLC1" s="811"/>
      <c r="KLD1" s="811"/>
      <c r="KLE1" s="811"/>
      <c r="KLF1" s="811"/>
      <c r="KLG1" s="811"/>
      <c r="KLH1" s="811"/>
      <c r="KLI1" s="811"/>
      <c r="KLJ1" s="811"/>
      <c r="KLK1" s="811"/>
      <c r="KLL1" s="811"/>
      <c r="KLM1" s="811"/>
      <c r="KLN1" s="811"/>
      <c r="KLO1" s="811"/>
      <c r="KLP1" s="811"/>
      <c r="KLQ1" s="811"/>
      <c r="KLR1" s="811"/>
      <c r="KLS1" s="811"/>
      <c r="KLT1" s="811"/>
      <c r="KLU1" s="811"/>
      <c r="KLV1" s="811"/>
      <c r="KLW1" s="811"/>
      <c r="KLX1" s="811"/>
      <c r="KLY1" s="811"/>
      <c r="KLZ1" s="811"/>
      <c r="KMA1" s="811"/>
      <c r="KMB1" s="811"/>
      <c r="KMC1" s="811"/>
      <c r="KMD1" s="811"/>
      <c r="KME1" s="811"/>
      <c r="KMF1" s="811"/>
      <c r="KMG1" s="811"/>
      <c r="KMH1" s="811"/>
      <c r="KMI1" s="811"/>
      <c r="KMJ1" s="811"/>
      <c r="KMK1" s="811"/>
      <c r="KML1" s="811"/>
      <c r="KMM1" s="811"/>
      <c r="KMN1" s="811"/>
      <c r="KMO1" s="811"/>
      <c r="KMP1" s="811"/>
      <c r="KMQ1" s="811"/>
      <c r="KMR1" s="811"/>
      <c r="KMS1" s="811"/>
      <c r="KMT1" s="811"/>
      <c r="KMU1" s="811"/>
      <c r="KMV1" s="811"/>
      <c r="KMW1" s="811"/>
      <c r="KMX1" s="811"/>
      <c r="KMY1" s="811"/>
      <c r="KMZ1" s="811"/>
      <c r="KNA1" s="811"/>
      <c r="KNB1" s="811"/>
      <c r="KNC1" s="811"/>
      <c r="KND1" s="811"/>
      <c r="KNE1" s="811"/>
      <c r="KNF1" s="811"/>
      <c r="KNG1" s="811"/>
      <c r="KNH1" s="811"/>
      <c r="KNI1" s="811"/>
      <c r="KNJ1" s="811"/>
      <c r="KNK1" s="811"/>
      <c r="KNL1" s="811"/>
      <c r="KNM1" s="811"/>
      <c r="KNN1" s="811"/>
      <c r="KNO1" s="811"/>
      <c r="KNP1" s="811"/>
      <c r="KNQ1" s="811"/>
      <c r="KNR1" s="811"/>
      <c r="KNS1" s="811"/>
      <c r="KNT1" s="811"/>
      <c r="KNU1" s="811"/>
      <c r="KNV1" s="811"/>
      <c r="KNW1" s="811"/>
      <c r="KNX1" s="811"/>
      <c r="KNY1" s="811"/>
      <c r="KNZ1" s="811"/>
      <c r="KOA1" s="811"/>
      <c r="KOB1" s="811"/>
      <c r="KOC1" s="811"/>
      <c r="KOD1" s="811"/>
      <c r="KOE1" s="811"/>
      <c r="KOF1" s="811"/>
      <c r="KOG1" s="811"/>
      <c r="KOH1" s="811"/>
      <c r="KOI1" s="811"/>
      <c r="KOJ1" s="811"/>
      <c r="KOK1" s="811"/>
      <c r="KOL1" s="811"/>
      <c r="KOM1" s="811"/>
      <c r="KON1" s="811"/>
      <c r="KOO1" s="811"/>
      <c r="KOP1" s="811"/>
      <c r="KOQ1" s="811"/>
      <c r="KOR1" s="811"/>
      <c r="KOS1" s="811"/>
      <c r="KOT1" s="811"/>
      <c r="KOU1" s="811"/>
      <c r="KOV1" s="811"/>
      <c r="KOW1" s="811"/>
      <c r="KOX1" s="811"/>
      <c r="KOY1" s="811"/>
      <c r="KOZ1" s="811"/>
      <c r="KPA1" s="811"/>
      <c r="KPB1" s="811"/>
      <c r="KPC1" s="811"/>
      <c r="KPD1" s="811"/>
      <c r="KPE1" s="811"/>
      <c r="KPF1" s="811"/>
      <c r="KPG1" s="811"/>
      <c r="KPH1" s="811"/>
      <c r="KPI1" s="811"/>
      <c r="KPJ1" s="811"/>
      <c r="KPK1" s="811"/>
      <c r="KPL1" s="811"/>
      <c r="KPM1" s="811"/>
      <c r="KPN1" s="811"/>
      <c r="KPO1" s="811"/>
      <c r="KPP1" s="811"/>
      <c r="KPQ1" s="811"/>
      <c r="KPR1" s="811"/>
      <c r="KPS1" s="811"/>
      <c r="KPT1" s="811"/>
      <c r="KPU1" s="811"/>
      <c r="KPV1" s="811"/>
      <c r="KPW1" s="811"/>
      <c r="KPX1" s="811"/>
      <c r="KPY1" s="811"/>
      <c r="KPZ1" s="811"/>
      <c r="KQA1" s="811"/>
      <c r="KQB1" s="811"/>
      <c r="KQC1" s="811"/>
      <c r="KQD1" s="811"/>
      <c r="KQE1" s="811"/>
      <c r="KQF1" s="811"/>
      <c r="KQG1" s="811"/>
      <c r="KQH1" s="811"/>
      <c r="KQI1" s="811"/>
      <c r="KQJ1" s="811"/>
      <c r="KQK1" s="811"/>
      <c r="KQL1" s="811"/>
      <c r="KQM1" s="811"/>
      <c r="KQN1" s="811"/>
      <c r="KQO1" s="811"/>
      <c r="KQP1" s="811"/>
      <c r="KQQ1" s="811"/>
      <c r="KQR1" s="811"/>
      <c r="KQS1" s="811"/>
      <c r="KQT1" s="811"/>
      <c r="KQU1" s="811"/>
      <c r="KQV1" s="811"/>
      <c r="KQW1" s="811"/>
      <c r="KQX1" s="811"/>
      <c r="KQY1" s="811"/>
      <c r="KQZ1" s="811"/>
      <c r="KRA1" s="811"/>
      <c r="KRB1" s="811"/>
      <c r="KRC1" s="811"/>
      <c r="KRD1" s="811"/>
      <c r="KRE1" s="811"/>
      <c r="KRF1" s="811"/>
      <c r="KRG1" s="811"/>
      <c r="KRH1" s="811"/>
      <c r="KRI1" s="811"/>
      <c r="KRJ1" s="811"/>
      <c r="KRK1" s="811"/>
      <c r="KRL1" s="811"/>
      <c r="KRM1" s="811"/>
      <c r="KRN1" s="811"/>
      <c r="KRO1" s="811"/>
      <c r="KRP1" s="811"/>
      <c r="KRQ1" s="811"/>
      <c r="KRR1" s="811"/>
      <c r="KRS1" s="811"/>
      <c r="KRT1" s="811"/>
      <c r="KRU1" s="811"/>
      <c r="KRV1" s="811"/>
      <c r="KRW1" s="811"/>
      <c r="KRX1" s="811"/>
      <c r="KRY1" s="811"/>
      <c r="KRZ1" s="811"/>
      <c r="KSA1" s="811"/>
      <c r="KSB1" s="811"/>
      <c r="KSC1" s="811"/>
      <c r="KSD1" s="811"/>
      <c r="KSE1" s="811"/>
      <c r="KSF1" s="811"/>
      <c r="KSG1" s="811"/>
      <c r="KSH1" s="811"/>
      <c r="KSI1" s="811"/>
      <c r="KSJ1" s="811"/>
      <c r="KSK1" s="811"/>
      <c r="KSL1" s="811"/>
      <c r="KSM1" s="811"/>
      <c r="KSN1" s="811"/>
      <c r="KSO1" s="811"/>
      <c r="KSP1" s="811"/>
      <c r="KSQ1" s="811"/>
      <c r="KSR1" s="811"/>
      <c r="KSS1" s="811"/>
      <c r="KST1" s="811"/>
      <c r="KSU1" s="811"/>
      <c r="KSV1" s="811"/>
      <c r="KSW1" s="811"/>
      <c r="KSX1" s="811"/>
      <c r="KSY1" s="811"/>
      <c r="KSZ1" s="811"/>
      <c r="KTA1" s="811"/>
      <c r="KTB1" s="811"/>
      <c r="KTC1" s="811"/>
      <c r="KTD1" s="811"/>
      <c r="KTE1" s="811"/>
      <c r="KTF1" s="811"/>
      <c r="KTG1" s="811"/>
      <c r="KTH1" s="811"/>
      <c r="KTI1" s="811"/>
      <c r="KTJ1" s="811"/>
      <c r="KTK1" s="811"/>
      <c r="KTL1" s="811"/>
      <c r="KTM1" s="811"/>
      <c r="KTN1" s="811"/>
      <c r="KTO1" s="811"/>
      <c r="KTP1" s="811"/>
      <c r="KTQ1" s="811"/>
      <c r="KTR1" s="811"/>
      <c r="KTS1" s="811"/>
      <c r="KTT1" s="811"/>
      <c r="KTU1" s="811"/>
      <c r="KTV1" s="811"/>
      <c r="KTW1" s="811"/>
      <c r="KTX1" s="811"/>
      <c r="KTY1" s="811"/>
      <c r="KTZ1" s="811"/>
      <c r="KUA1" s="811"/>
      <c r="KUB1" s="811"/>
      <c r="KUC1" s="811"/>
      <c r="KUD1" s="811"/>
      <c r="KUE1" s="811"/>
      <c r="KUF1" s="811"/>
      <c r="KUG1" s="811"/>
      <c r="KUH1" s="811"/>
      <c r="KUI1" s="811"/>
      <c r="KUJ1" s="811"/>
      <c r="KUK1" s="811"/>
      <c r="KUL1" s="811"/>
      <c r="KUM1" s="811"/>
      <c r="KUN1" s="811"/>
      <c r="KUO1" s="811"/>
      <c r="KUP1" s="811"/>
      <c r="KUQ1" s="811"/>
      <c r="KUR1" s="811"/>
      <c r="KUS1" s="811"/>
      <c r="KUT1" s="811"/>
      <c r="KUU1" s="811"/>
      <c r="KUV1" s="811"/>
      <c r="KUW1" s="811"/>
      <c r="KUX1" s="811"/>
      <c r="KUY1" s="811"/>
      <c r="KUZ1" s="811"/>
      <c r="KVA1" s="811"/>
      <c r="KVB1" s="811"/>
      <c r="KVC1" s="811"/>
      <c r="KVD1" s="811"/>
      <c r="KVE1" s="811"/>
      <c r="KVF1" s="811"/>
      <c r="KVG1" s="811"/>
      <c r="KVH1" s="811"/>
      <c r="KVI1" s="811"/>
      <c r="KVJ1" s="811"/>
      <c r="KVK1" s="811"/>
      <c r="KVL1" s="811"/>
      <c r="KVM1" s="811"/>
      <c r="KVN1" s="811"/>
      <c r="KVO1" s="811"/>
      <c r="KVP1" s="811"/>
      <c r="KVQ1" s="811"/>
      <c r="KVR1" s="811"/>
      <c r="KVS1" s="811"/>
      <c r="KVT1" s="811"/>
      <c r="KVU1" s="811"/>
      <c r="KVV1" s="811"/>
      <c r="KVW1" s="811"/>
      <c r="KVX1" s="811"/>
      <c r="KVY1" s="811"/>
      <c r="KVZ1" s="811"/>
      <c r="KWA1" s="811"/>
      <c r="KWB1" s="811"/>
      <c r="KWC1" s="811"/>
      <c r="KWD1" s="811"/>
      <c r="KWE1" s="811"/>
      <c r="KWF1" s="811"/>
      <c r="KWG1" s="811"/>
      <c r="KWH1" s="811"/>
      <c r="KWI1" s="811"/>
      <c r="KWJ1" s="811"/>
      <c r="KWK1" s="811"/>
      <c r="KWL1" s="811"/>
      <c r="KWM1" s="811"/>
      <c r="KWN1" s="811"/>
      <c r="KWO1" s="811"/>
      <c r="KWP1" s="811"/>
      <c r="KWQ1" s="811"/>
      <c r="KWR1" s="811"/>
      <c r="KWS1" s="811"/>
      <c r="KWT1" s="811"/>
      <c r="KWU1" s="811"/>
      <c r="KWV1" s="811"/>
      <c r="KWW1" s="811"/>
      <c r="KWX1" s="811"/>
      <c r="KWY1" s="811"/>
      <c r="KWZ1" s="811"/>
      <c r="KXA1" s="811"/>
      <c r="KXB1" s="811"/>
      <c r="KXC1" s="811"/>
      <c r="KXD1" s="811"/>
      <c r="KXE1" s="811"/>
      <c r="KXF1" s="811"/>
      <c r="KXG1" s="811"/>
      <c r="KXH1" s="811"/>
      <c r="KXI1" s="811"/>
      <c r="KXJ1" s="811"/>
      <c r="KXK1" s="811"/>
      <c r="KXL1" s="811"/>
      <c r="KXM1" s="811"/>
      <c r="KXN1" s="811"/>
      <c r="KXO1" s="811"/>
      <c r="KXP1" s="811"/>
      <c r="KXQ1" s="811"/>
      <c r="KXR1" s="811"/>
      <c r="KXS1" s="811"/>
      <c r="KXT1" s="811"/>
      <c r="KXU1" s="811"/>
      <c r="KXV1" s="811"/>
      <c r="KXW1" s="811"/>
      <c r="KXX1" s="811"/>
      <c r="KXY1" s="811"/>
      <c r="KXZ1" s="811"/>
      <c r="KYA1" s="811"/>
      <c r="KYB1" s="811"/>
      <c r="KYC1" s="811"/>
      <c r="KYD1" s="811"/>
      <c r="KYE1" s="811"/>
      <c r="KYF1" s="811"/>
      <c r="KYG1" s="811"/>
      <c r="KYH1" s="811"/>
      <c r="KYI1" s="811"/>
      <c r="KYJ1" s="811"/>
      <c r="KYK1" s="811"/>
      <c r="KYL1" s="811"/>
      <c r="KYM1" s="811"/>
      <c r="KYN1" s="811"/>
      <c r="KYO1" s="811"/>
      <c r="KYP1" s="811"/>
      <c r="KYQ1" s="811"/>
      <c r="KYR1" s="811"/>
      <c r="KYS1" s="811"/>
      <c r="KYT1" s="811"/>
      <c r="KYU1" s="811"/>
      <c r="KYV1" s="811"/>
      <c r="KYW1" s="811"/>
      <c r="KYX1" s="811"/>
      <c r="KYY1" s="811"/>
      <c r="KYZ1" s="811"/>
      <c r="KZA1" s="811"/>
      <c r="KZB1" s="811"/>
      <c r="KZC1" s="811"/>
      <c r="KZD1" s="811"/>
      <c r="KZE1" s="811"/>
      <c r="KZF1" s="811"/>
      <c r="KZG1" s="811"/>
      <c r="KZH1" s="811"/>
      <c r="KZI1" s="811"/>
      <c r="KZJ1" s="811"/>
      <c r="KZK1" s="811"/>
      <c r="KZL1" s="811"/>
      <c r="KZM1" s="811"/>
      <c r="KZN1" s="811"/>
      <c r="KZO1" s="811"/>
      <c r="KZP1" s="811"/>
      <c r="KZQ1" s="811"/>
      <c r="KZR1" s="811"/>
      <c r="KZS1" s="811"/>
      <c r="KZT1" s="811"/>
      <c r="KZU1" s="811"/>
      <c r="KZV1" s="811"/>
      <c r="KZW1" s="811"/>
      <c r="KZX1" s="811"/>
      <c r="KZY1" s="811"/>
      <c r="KZZ1" s="811"/>
      <c r="LAA1" s="811"/>
      <c r="LAB1" s="811"/>
      <c r="LAC1" s="811"/>
      <c r="LAD1" s="811"/>
      <c r="LAE1" s="811"/>
      <c r="LAF1" s="811"/>
      <c r="LAG1" s="811"/>
      <c r="LAH1" s="811"/>
      <c r="LAI1" s="811"/>
      <c r="LAJ1" s="811"/>
      <c r="LAK1" s="811"/>
      <c r="LAL1" s="811"/>
      <c r="LAM1" s="811"/>
      <c r="LAN1" s="811"/>
      <c r="LAO1" s="811"/>
      <c r="LAP1" s="811"/>
      <c r="LAQ1" s="811"/>
      <c r="LAR1" s="811"/>
      <c r="LAS1" s="811"/>
      <c r="LAT1" s="811"/>
      <c r="LAU1" s="811"/>
      <c r="LAV1" s="811"/>
      <c r="LAW1" s="811"/>
      <c r="LAX1" s="811"/>
      <c r="LAY1" s="811"/>
      <c r="LAZ1" s="811"/>
      <c r="LBA1" s="811"/>
      <c r="LBB1" s="811"/>
      <c r="LBC1" s="811"/>
      <c r="LBD1" s="811"/>
      <c r="LBE1" s="811"/>
      <c r="LBF1" s="811"/>
      <c r="LBG1" s="811"/>
      <c r="LBH1" s="811"/>
      <c r="LBI1" s="811"/>
      <c r="LBJ1" s="811"/>
      <c r="LBK1" s="811"/>
      <c r="LBL1" s="811"/>
      <c r="LBM1" s="811"/>
      <c r="LBN1" s="811"/>
      <c r="LBO1" s="811"/>
      <c r="LBP1" s="811"/>
      <c r="LBQ1" s="811"/>
      <c r="LBR1" s="811"/>
      <c r="LBS1" s="811"/>
      <c r="LBT1" s="811"/>
      <c r="LBU1" s="811"/>
      <c r="LBV1" s="811"/>
      <c r="LBW1" s="811"/>
      <c r="LBX1" s="811"/>
      <c r="LBY1" s="811"/>
      <c r="LBZ1" s="811"/>
      <c r="LCA1" s="811"/>
      <c r="LCB1" s="811"/>
      <c r="LCC1" s="811"/>
      <c r="LCD1" s="811"/>
      <c r="LCE1" s="811"/>
      <c r="LCF1" s="811"/>
      <c r="LCG1" s="811"/>
      <c r="LCH1" s="811"/>
      <c r="LCI1" s="811"/>
      <c r="LCJ1" s="811"/>
      <c r="LCK1" s="811"/>
      <c r="LCL1" s="811"/>
      <c r="LCM1" s="811"/>
      <c r="LCN1" s="811"/>
      <c r="LCO1" s="811"/>
      <c r="LCP1" s="811"/>
      <c r="LCQ1" s="811"/>
      <c r="LCR1" s="811"/>
      <c r="LCS1" s="811"/>
      <c r="LCT1" s="811"/>
      <c r="LCU1" s="811"/>
      <c r="LCV1" s="811"/>
      <c r="LCW1" s="811"/>
      <c r="LCX1" s="811"/>
      <c r="LCY1" s="811"/>
      <c r="LCZ1" s="811"/>
      <c r="LDA1" s="811"/>
      <c r="LDB1" s="811"/>
      <c r="LDC1" s="811"/>
      <c r="LDD1" s="811"/>
      <c r="LDE1" s="811"/>
      <c r="LDF1" s="811"/>
      <c r="LDG1" s="811"/>
      <c r="LDH1" s="811"/>
      <c r="LDI1" s="811"/>
      <c r="LDJ1" s="811"/>
      <c r="LDK1" s="811"/>
      <c r="LDL1" s="811"/>
      <c r="LDM1" s="811"/>
      <c r="LDN1" s="811"/>
      <c r="LDO1" s="811"/>
      <c r="LDP1" s="811"/>
      <c r="LDQ1" s="811"/>
      <c r="LDR1" s="811"/>
      <c r="LDS1" s="811"/>
      <c r="LDT1" s="811"/>
      <c r="LDU1" s="811"/>
      <c r="LDV1" s="811"/>
      <c r="LDW1" s="811"/>
      <c r="LDX1" s="811"/>
      <c r="LDY1" s="811"/>
      <c r="LDZ1" s="811"/>
      <c r="LEA1" s="811"/>
      <c r="LEB1" s="811"/>
      <c r="LEC1" s="811"/>
      <c r="LED1" s="811"/>
      <c r="LEE1" s="811"/>
      <c r="LEF1" s="811"/>
      <c r="LEG1" s="811"/>
      <c r="LEH1" s="811"/>
      <c r="LEI1" s="811"/>
      <c r="LEJ1" s="811"/>
      <c r="LEK1" s="811"/>
      <c r="LEL1" s="811"/>
      <c r="LEM1" s="811"/>
      <c r="LEN1" s="811"/>
      <c r="LEO1" s="811"/>
      <c r="LEP1" s="811"/>
      <c r="LEQ1" s="811"/>
      <c r="LER1" s="811"/>
      <c r="LES1" s="811"/>
      <c r="LET1" s="811"/>
      <c r="LEU1" s="811"/>
      <c r="LEV1" s="811"/>
      <c r="LEW1" s="811"/>
      <c r="LEX1" s="811"/>
      <c r="LEY1" s="811"/>
      <c r="LEZ1" s="811"/>
      <c r="LFA1" s="811"/>
      <c r="LFB1" s="811"/>
      <c r="LFC1" s="811"/>
      <c r="LFD1" s="811"/>
      <c r="LFE1" s="811"/>
      <c r="LFF1" s="811"/>
      <c r="LFG1" s="811"/>
      <c r="LFH1" s="811"/>
      <c r="LFI1" s="811"/>
      <c r="LFJ1" s="811"/>
      <c r="LFK1" s="811"/>
      <c r="LFL1" s="811"/>
      <c r="LFM1" s="811"/>
      <c r="LFN1" s="811"/>
      <c r="LFO1" s="811"/>
      <c r="LFP1" s="811"/>
      <c r="LFQ1" s="811"/>
      <c r="LFR1" s="811"/>
      <c r="LFS1" s="811"/>
      <c r="LFT1" s="811"/>
      <c r="LFU1" s="811"/>
      <c r="LFV1" s="811"/>
      <c r="LFW1" s="811"/>
      <c r="LFX1" s="811"/>
      <c r="LFY1" s="811"/>
      <c r="LFZ1" s="811"/>
      <c r="LGA1" s="811"/>
      <c r="LGB1" s="811"/>
      <c r="LGC1" s="811"/>
      <c r="LGD1" s="811"/>
      <c r="LGE1" s="811"/>
      <c r="LGF1" s="811"/>
      <c r="LGG1" s="811"/>
      <c r="LGH1" s="811"/>
      <c r="LGI1" s="811"/>
      <c r="LGJ1" s="811"/>
      <c r="LGK1" s="811"/>
      <c r="LGL1" s="811"/>
      <c r="LGM1" s="811"/>
      <c r="LGN1" s="811"/>
      <c r="LGO1" s="811"/>
      <c r="LGP1" s="811"/>
      <c r="LGQ1" s="811"/>
      <c r="LGR1" s="811"/>
      <c r="LGS1" s="811"/>
      <c r="LGT1" s="811"/>
      <c r="LGU1" s="811"/>
      <c r="LGV1" s="811"/>
      <c r="LGW1" s="811"/>
      <c r="LGX1" s="811"/>
      <c r="LGY1" s="811"/>
      <c r="LGZ1" s="811"/>
      <c r="LHA1" s="811"/>
      <c r="LHB1" s="811"/>
      <c r="LHC1" s="811"/>
      <c r="LHD1" s="811"/>
      <c r="LHE1" s="811"/>
      <c r="LHF1" s="811"/>
      <c r="LHG1" s="811"/>
      <c r="LHH1" s="811"/>
      <c r="LHI1" s="811"/>
      <c r="LHJ1" s="811"/>
      <c r="LHK1" s="811"/>
      <c r="LHL1" s="811"/>
      <c r="LHM1" s="811"/>
      <c r="LHN1" s="811"/>
      <c r="LHO1" s="811"/>
      <c r="LHP1" s="811"/>
      <c r="LHQ1" s="811"/>
      <c r="LHR1" s="811"/>
      <c r="LHS1" s="811"/>
      <c r="LHT1" s="811"/>
      <c r="LHU1" s="811"/>
      <c r="LHV1" s="811"/>
      <c r="LHW1" s="811"/>
      <c r="LHX1" s="811"/>
      <c r="LHY1" s="811"/>
      <c r="LHZ1" s="811"/>
      <c r="LIA1" s="811"/>
      <c r="LIB1" s="811"/>
      <c r="LIC1" s="811"/>
      <c r="LID1" s="811"/>
      <c r="LIE1" s="811"/>
      <c r="LIF1" s="811"/>
      <c r="LIG1" s="811"/>
      <c r="LIH1" s="811"/>
      <c r="LII1" s="811"/>
      <c r="LIJ1" s="811"/>
      <c r="LIK1" s="811"/>
      <c r="LIL1" s="811"/>
      <c r="LIM1" s="811"/>
      <c r="LIN1" s="811"/>
      <c r="LIO1" s="811"/>
      <c r="LIP1" s="811"/>
      <c r="LIQ1" s="811"/>
      <c r="LIR1" s="811"/>
      <c r="LIS1" s="811"/>
      <c r="LIT1" s="811"/>
      <c r="LIU1" s="811"/>
      <c r="LIV1" s="811"/>
      <c r="LIW1" s="811"/>
      <c r="LIX1" s="811"/>
      <c r="LIY1" s="811"/>
      <c r="LIZ1" s="811"/>
      <c r="LJA1" s="811"/>
      <c r="LJB1" s="811"/>
      <c r="LJC1" s="811"/>
      <c r="LJD1" s="811"/>
      <c r="LJE1" s="811"/>
      <c r="LJF1" s="811"/>
      <c r="LJG1" s="811"/>
      <c r="LJH1" s="811"/>
      <c r="LJI1" s="811"/>
      <c r="LJJ1" s="811"/>
      <c r="LJK1" s="811"/>
      <c r="LJL1" s="811"/>
      <c r="LJM1" s="811"/>
      <c r="LJN1" s="811"/>
      <c r="LJO1" s="811"/>
      <c r="LJP1" s="811"/>
      <c r="LJQ1" s="811"/>
      <c r="LJR1" s="811"/>
      <c r="LJS1" s="811"/>
      <c r="LJT1" s="811"/>
      <c r="LJU1" s="811"/>
      <c r="LJV1" s="811"/>
      <c r="LJW1" s="811"/>
      <c r="LJX1" s="811"/>
      <c r="LJY1" s="811"/>
      <c r="LJZ1" s="811"/>
      <c r="LKA1" s="811"/>
      <c r="LKB1" s="811"/>
      <c r="LKC1" s="811"/>
      <c r="LKD1" s="811"/>
      <c r="LKE1" s="811"/>
      <c r="LKF1" s="811"/>
      <c r="LKG1" s="811"/>
      <c r="LKH1" s="811"/>
      <c r="LKI1" s="811"/>
      <c r="LKJ1" s="811"/>
      <c r="LKK1" s="811"/>
      <c r="LKL1" s="811"/>
      <c r="LKM1" s="811"/>
      <c r="LKN1" s="811"/>
      <c r="LKO1" s="811"/>
      <c r="LKP1" s="811"/>
      <c r="LKQ1" s="811"/>
      <c r="LKR1" s="811"/>
      <c r="LKS1" s="811"/>
      <c r="LKT1" s="811"/>
      <c r="LKU1" s="811"/>
      <c r="LKV1" s="811"/>
      <c r="LKW1" s="811"/>
      <c r="LKX1" s="811"/>
      <c r="LKY1" s="811"/>
      <c r="LKZ1" s="811"/>
      <c r="LLA1" s="811"/>
      <c r="LLB1" s="811"/>
      <c r="LLC1" s="811"/>
      <c r="LLD1" s="811"/>
      <c r="LLE1" s="811"/>
      <c r="LLF1" s="811"/>
      <c r="LLG1" s="811"/>
      <c r="LLH1" s="811"/>
      <c r="LLI1" s="811"/>
      <c r="LLJ1" s="811"/>
      <c r="LLK1" s="811"/>
      <c r="LLL1" s="811"/>
      <c r="LLM1" s="811"/>
      <c r="LLN1" s="811"/>
      <c r="LLO1" s="811"/>
      <c r="LLP1" s="811"/>
      <c r="LLQ1" s="811"/>
      <c r="LLR1" s="811"/>
      <c r="LLS1" s="811"/>
      <c r="LLT1" s="811"/>
      <c r="LLU1" s="811"/>
      <c r="LLV1" s="811"/>
      <c r="LLW1" s="811"/>
      <c r="LLX1" s="811"/>
      <c r="LLY1" s="811"/>
      <c r="LLZ1" s="811"/>
      <c r="LMA1" s="811"/>
      <c r="LMB1" s="811"/>
      <c r="LMC1" s="811"/>
      <c r="LMD1" s="811"/>
      <c r="LME1" s="811"/>
      <c r="LMF1" s="811"/>
      <c r="LMG1" s="811"/>
      <c r="LMH1" s="811"/>
      <c r="LMI1" s="811"/>
      <c r="LMJ1" s="811"/>
      <c r="LMK1" s="811"/>
      <c r="LML1" s="811"/>
      <c r="LMM1" s="811"/>
      <c r="LMN1" s="811"/>
      <c r="LMO1" s="811"/>
      <c r="LMP1" s="811"/>
      <c r="LMQ1" s="811"/>
      <c r="LMR1" s="811"/>
      <c r="LMS1" s="811"/>
      <c r="LMT1" s="811"/>
      <c r="LMU1" s="811"/>
      <c r="LMV1" s="811"/>
      <c r="LMW1" s="811"/>
      <c r="LMX1" s="811"/>
      <c r="LMY1" s="811"/>
      <c r="LMZ1" s="811"/>
      <c r="LNA1" s="811"/>
      <c r="LNB1" s="811"/>
      <c r="LNC1" s="811"/>
      <c r="LND1" s="811"/>
      <c r="LNE1" s="811"/>
      <c r="LNF1" s="811"/>
      <c r="LNG1" s="811"/>
      <c r="LNH1" s="811"/>
      <c r="LNI1" s="811"/>
      <c r="LNJ1" s="811"/>
      <c r="LNK1" s="811"/>
      <c r="LNL1" s="811"/>
      <c r="LNM1" s="811"/>
      <c r="LNN1" s="811"/>
      <c r="LNO1" s="811"/>
      <c r="LNP1" s="811"/>
      <c r="LNQ1" s="811"/>
      <c r="LNR1" s="811"/>
      <c r="LNS1" s="811"/>
      <c r="LNT1" s="811"/>
      <c r="LNU1" s="811"/>
      <c r="LNV1" s="811"/>
      <c r="LNW1" s="811"/>
      <c r="LNX1" s="811"/>
      <c r="LNY1" s="811"/>
      <c r="LNZ1" s="811"/>
      <c r="LOA1" s="811"/>
      <c r="LOB1" s="811"/>
      <c r="LOC1" s="811"/>
      <c r="LOD1" s="811"/>
      <c r="LOE1" s="811"/>
      <c r="LOF1" s="811"/>
      <c r="LOG1" s="811"/>
      <c r="LOH1" s="811"/>
      <c r="LOI1" s="811"/>
      <c r="LOJ1" s="811"/>
      <c r="LOK1" s="811"/>
      <c r="LOL1" s="811"/>
      <c r="LOM1" s="811"/>
      <c r="LON1" s="811"/>
      <c r="LOO1" s="811"/>
      <c r="LOP1" s="811"/>
      <c r="LOQ1" s="811"/>
      <c r="LOR1" s="811"/>
      <c r="LOS1" s="811"/>
      <c r="LOT1" s="811"/>
      <c r="LOU1" s="811"/>
      <c r="LOV1" s="811"/>
      <c r="LOW1" s="811"/>
      <c r="LOX1" s="811"/>
      <c r="LOY1" s="811"/>
      <c r="LOZ1" s="811"/>
      <c r="LPA1" s="811"/>
      <c r="LPB1" s="811"/>
      <c r="LPC1" s="811"/>
      <c r="LPD1" s="811"/>
      <c r="LPE1" s="811"/>
      <c r="LPF1" s="811"/>
      <c r="LPG1" s="811"/>
      <c r="LPH1" s="811"/>
      <c r="LPI1" s="811"/>
      <c r="LPJ1" s="811"/>
      <c r="LPK1" s="811"/>
      <c r="LPL1" s="811"/>
      <c r="LPM1" s="811"/>
      <c r="LPN1" s="811"/>
      <c r="LPO1" s="811"/>
      <c r="LPP1" s="811"/>
      <c r="LPQ1" s="811"/>
      <c r="LPR1" s="811"/>
      <c r="LPS1" s="811"/>
      <c r="LPT1" s="811"/>
      <c r="LPU1" s="811"/>
      <c r="LPV1" s="811"/>
      <c r="LPW1" s="811"/>
      <c r="LPX1" s="811"/>
      <c r="LPY1" s="811"/>
      <c r="LPZ1" s="811"/>
      <c r="LQA1" s="811"/>
      <c r="LQB1" s="811"/>
      <c r="LQC1" s="811"/>
      <c r="LQD1" s="811"/>
      <c r="LQE1" s="811"/>
      <c r="LQF1" s="811"/>
      <c r="LQG1" s="811"/>
      <c r="LQH1" s="811"/>
      <c r="LQI1" s="811"/>
      <c r="LQJ1" s="811"/>
      <c r="LQK1" s="811"/>
      <c r="LQL1" s="811"/>
      <c r="LQM1" s="811"/>
      <c r="LQN1" s="811"/>
      <c r="LQO1" s="811"/>
      <c r="LQP1" s="811"/>
      <c r="LQQ1" s="811"/>
      <c r="LQR1" s="811"/>
      <c r="LQS1" s="811"/>
      <c r="LQT1" s="811"/>
      <c r="LQU1" s="811"/>
      <c r="LQV1" s="811"/>
      <c r="LQW1" s="811"/>
      <c r="LQX1" s="811"/>
      <c r="LQY1" s="811"/>
      <c r="LQZ1" s="811"/>
      <c r="LRA1" s="811"/>
      <c r="LRB1" s="811"/>
      <c r="LRC1" s="811"/>
      <c r="LRD1" s="811"/>
      <c r="LRE1" s="811"/>
      <c r="LRF1" s="811"/>
      <c r="LRG1" s="811"/>
      <c r="LRH1" s="811"/>
      <c r="LRI1" s="811"/>
      <c r="LRJ1" s="811"/>
      <c r="LRK1" s="811"/>
      <c r="LRL1" s="811"/>
      <c r="LRM1" s="811"/>
      <c r="LRN1" s="811"/>
      <c r="LRO1" s="811"/>
      <c r="LRP1" s="811"/>
      <c r="LRQ1" s="811"/>
      <c r="LRR1" s="811"/>
      <c r="LRS1" s="811"/>
      <c r="LRT1" s="811"/>
      <c r="LRU1" s="811"/>
      <c r="LRV1" s="811"/>
      <c r="LRW1" s="811"/>
      <c r="LRX1" s="811"/>
      <c r="LRY1" s="811"/>
      <c r="LRZ1" s="811"/>
      <c r="LSA1" s="811"/>
      <c r="LSB1" s="811"/>
      <c r="LSC1" s="811"/>
      <c r="LSD1" s="811"/>
      <c r="LSE1" s="811"/>
      <c r="LSF1" s="811"/>
      <c r="LSG1" s="811"/>
      <c r="LSH1" s="811"/>
      <c r="LSI1" s="811"/>
      <c r="LSJ1" s="811"/>
      <c r="LSK1" s="811"/>
      <c r="LSL1" s="811"/>
      <c r="LSM1" s="811"/>
      <c r="LSN1" s="811"/>
      <c r="LSO1" s="811"/>
      <c r="LSP1" s="811"/>
      <c r="LSQ1" s="811"/>
      <c r="LSR1" s="811"/>
      <c r="LSS1" s="811"/>
      <c r="LST1" s="811"/>
      <c r="LSU1" s="811"/>
      <c r="LSV1" s="811"/>
      <c r="LSW1" s="811"/>
      <c r="LSX1" s="811"/>
      <c r="LSY1" s="811"/>
      <c r="LSZ1" s="811"/>
      <c r="LTA1" s="811"/>
      <c r="LTB1" s="811"/>
      <c r="LTC1" s="811"/>
      <c r="LTD1" s="811"/>
      <c r="LTE1" s="811"/>
      <c r="LTF1" s="811"/>
      <c r="LTG1" s="811"/>
      <c r="LTH1" s="811"/>
      <c r="LTI1" s="811"/>
      <c r="LTJ1" s="811"/>
      <c r="LTK1" s="811"/>
      <c r="LTL1" s="811"/>
      <c r="LTM1" s="811"/>
      <c r="LTN1" s="811"/>
      <c r="LTO1" s="811"/>
      <c r="LTP1" s="811"/>
      <c r="LTQ1" s="811"/>
      <c r="LTR1" s="811"/>
      <c r="LTS1" s="811"/>
      <c r="LTT1" s="811"/>
      <c r="LTU1" s="811"/>
      <c r="LTV1" s="811"/>
      <c r="LTW1" s="811"/>
      <c r="LTX1" s="811"/>
      <c r="LTY1" s="811"/>
      <c r="LTZ1" s="811"/>
      <c r="LUA1" s="811"/>
      <c r="LUB1" s="811"/>
      <c r="LUC1" s="811"/>
      <c r="LUD1" s="811"/>
      <c r="LUE1" s="811"/>
      <c r="LUF1" s="811"/>
      <c r="LUG1" s="811"/>
      <c r="LUH1" s="811"/>
      <c r="LUI1" s="811"/>
      <c r="LUJ1" s="811"/>
      <c r="LUK1" s="811"/>
      <c r="LUL1" s="811"/>
      <c r="LUM1" s="811"/>
      <c r="LUN1" s="811"/>
      <c r="LUO1" s="811"/>
      <c r="LUP1" s="811"/>
      <c r="LUQ1" s="811"/>
      <c r="LUR1" s="811"/>
      <c r="LUS1" s="811"/>
      <c r="LUT1" s="811"/>
      <c r="LUU1" s="811"/>
      <c r="LUV1" s="811"/>
      <c r="LUW1" s="811"/>
      <c r="LUX1" s="811"/>
      <c r="LUY1" s="811"/>
      <c r="LUZ1" s="811"/>
      <c r="LVA1" s="811"/>
      <c r="LVB1" s="811"/>
      <c r="LVC1" s="811"/>
      <c r="LVD1" s="811"/>
      <c r="LVE1" s="811"/>
      <c r="LVF1" s="811"/>
      <c r="LVG1" s="811"/>
      <c r="LVH1" s="811"/>
      <c r="LVI1" s="811"/>
      <c r="LVJ1" s="811"/>
      <c r="LVK1" s="811"/>
      <c r="LVL1" s="811"/>
      <c r="LVM1" s="811"/>
      <c r="LVN1" s="811"/>
      <c r="LVO1" s="811"/>
      <c r="LVP1" s="811"/>
      <c r="LVQ1" s="811"/>
      <c r="LVR1" s="811"/>
      <c r="LVS1" s="811"/>
      <c r="LVT1" s="811"/>
      <c r="LVU1" s="811"/>
      <c r="LVV1" s="811"/>
      <c r="LVW1" s="811"/>
      <c r="LVX1" s="811"/>
      <c r="LVY1" s="811"/>
      <c r="LVZ1" s="811"/>
      <c r="LWA1" s="811"/>
      <c r="LWB1" s="811"/>
      <c r="LWC1" s="811"/>
      <c r="LWD1" s="811"/>
      <c r="LWE1" s="811"/>
      <c r="LWF1" s="811"/>
      <c r="LWG1" s="811"/>
      <c r="LWH1" s="811"/>
      <c r="LWI1" s="811"/>
      <c r="LWJ1" s="811"/>
      <c r="LWK1" s="811"/>
      <c r="LWL1" s="811"/>
      <c r="LWM1" s="811"/>
      <c r="LWN1" s="811"/>
      <c r="LWO1" s="811"/>
      <c r="LWP1" s="811"/>
      <c r="LWQ1" s="811"/>
      <c r="LWR1" s="811"/>
      <c r="LWS1" s="811"/>
      <c r="LWT1" s="811"/>
      <c r="LWU1" s="811"/>
      <c r="LWV1" s="811"/>
      <c r="LWW1" s="811"/>
      <c r="LWX1" s="811"/>
      <c r="LWY1" s="811"/>
      <c r="LWZ1" s="811"/>
      <c r="LXA1" s="811"/>
      <c r="LXB1" s="811"/>
      <c r="LXC1" s="811"/>
      <c r="LXD1" s="811"/>
      <c r="LXE1" s="811"/>
      <c r="LXF1" s="811"/>
      <c r="LXG1" s="811"/>
      <c r="LXH1" s="811"/>
      <c r="LXI1" s="811"/>
      <c r="LXJ1" s="811"/>
      <c r="LXK1" s="811"/>
      <c r="LXL1" s="811"/>
      <c r="LXM1" s="811"/>
      <c r="LXN1" s="811"/>
      <c r="LXO1" s="811"/>
      <c r="LXP1" s="811"/>
      <c r="LXQ1" s="811"/>
      <c r="LXR1" s="811"/>
      <c r="LXS1" s="811"/>
      <c r="LXT1" s="811"/>
      <c r="LXU1" s="811"/>
      <c r="LXV1" s="811"/>
      <c r="LXW1" s="811"/>
      <c r="LXX1" s="811"/>
      <c r="LXY1" s="811"/>
      <c r="LXZ1" s="811"/>
      <c r="LYA1" s="811"/>
      <c r="LYB1" s="811"/>
      <c r="LYC1" s="811"/>
      <c r="LYD1" s="811"/>
      <c r="LYE1" s="811"/>
      <c r="LYF1" s="811"/>
      <c r="LYG1" s="811"/>
      <c r="LYH1" s="811"/>
      <c r="LYI1" s="811"/>
      <c r="LYJ1" s="811"/>
      <c r="LYK1" s="811"/>
      <c r="LYL1" s="811"/>
      <c r="LYM1" s="811"/>
      <c r="LYN1" s="811"/>
      <c r="LYO1" s="811"/>
      <c r="LYP1" s="811"/>
      <c r="LYQ1" s="811"/>
      <c r="LYR1" s="811"/>
      <c r="LYS1" s="811"/>
      <c r="LYT1" s="811"/>
      <c r="LYU1" s="811"/>
      <c r="LYV1" s="811"/>
      <c r="LYW1" s="811"/>
      <c r="LYX1" s="811"/>
      <c r="LYY1" s="811"/>
      <c r="LYZ1" s="811"/>
      <c r="LZA1" s="811"/>
      <c r="LZB1" s="811"/>
      <c r="LZC1" s="811"/>
      <c r="LZD1" s="811"/>
      <c r="LZE1" s="811"/>
      <c r="LZF1" s="811"/>
      <c r="LZG1" s="811"/>
      <c r="LZH1" s="811"/>
      <c r="LZI1" s="811"/>
      <c r="LZJ1" s="811"/>
      <c r="LZK1" s="811"/>
      <c r="LZL1" s="811"/>
      <c r="LZM1" s="811"/>
      <c r="LZN1" s="811"/>
      <c r="LZO1" s="811"/>
      <c r="LZP1" s="811"/>
      <c r="LZQ1" s="811"/>
      <c r="LZR1" s="811"/>
      <c r="LZS1" s="811"/>
      <c r="LZT1" s="811"/>
      <c r="LZU1" s="811"/>
      <c r="LZV1" s="811"/>
      <c r="LZW1" s="811"/>
      <c r="LZX1" s="811"/>
      <c r="LZY1" s="811"/>
      <c r="LZZ1" s="811"/>
      <c r="MAA1" s="811"/>
      <c r="MAB1" s="811"/>
      <c r="MAC1" s="811"/>
      <c r="MAD1" s="811"/>
      <c r="MAE1" s="811"/>
      <c r="MAF1" s="811"/>
      <c r="MAG1" s="811"/>
      <c r="MAH1" s="811"/>
      <c r="MAI1" s="811"/>
      <c r="MAJ1" s="811"/>
      <c r="MAK1" s="811"/>
      <c r="MAL1" s="811"/>
      <c r="MAM1" s="811"/>
      <c r="MAN1" s="811"/>
      <c r="MAO1" s="811"/>
      <c r="MAP1" s="811"/>
      <c r="MAQ1" s="811"/>
      <c r="MAR1" s="811"/>
      <c r="MAS1" s="811"/>
      <c r="MAT1" s="811"/>
      <c r="MAU1" s="811"/>
      <c r="MAV1" s="811"/>
      <c r="MAW1" s="811"/>
      <c r="MAX1" s="811"/>
      <c r="MAY1" s="811"/>
      <c r="MAZ1" s="811"/>
      <c r="MBA1" s="811"/>
      <c r="MBB1" s="811"/>
      <c r="MBC1" s="811"/>
      <c r="MBD1" s="811"/>
      <c r="MBE1" s="811"/>
      <c r="MBF1" s="811"/>
      <c r="MBG1" s="811"/>
      <c r="MBH1" s="811"/>
      <c r="MBI1" s="811"/>
      <c r="MBJ1" s="811"/>
      <c r="MBK1" s="811"/>
      <c r="MBL1" s="811"/>
      <c r="MBM1" s="811"/>
      <c r="MBN1" s="811"/>
      <c r="MBO1" s="811"/>
      <c r="MBP1" s="811"/>
      <c r="MBQ1" s="811"/>
      <c r="MBR1" s="811"/>
      <c r="MBS1" s="811"/>
      <c r="MBT1" s="811"/>
      <c r="MBU1" s="811"/>
      <c r="MBV1" s="811"/>
      <c r="MBW1" s="811"/>
      <c r="MBX1" s="811"/>
      <c r="MBY1" s="811"/>
      <c r="MBZ1" s="811"/>
      <c r="MCA1" s="811"/>
      <c r="MCB1" s="811"/>
      <c r="MCC1" s="811"/>
      <c r="MCD1" s="811"/>
      <c r="MCE1" s="811"/>
      <c r="MCF1" s="811"/>
      <c r="MCG1" s="811"/>
      <c r="MCH1" s="811"/>
      <c r="MCI1" s="811"/>
      <c r="MCJ1" s="811"/>
      <c r="MCK1" s="811"/>
      <c r="MCL1" s="811"/>
      <c r="MCM1" s="811"/>
      <c r="MCN1" s="811"/>
      <c r="MCO1" s="811"/>
      <c r="MCP1" s="811"/>
      <c r="MCQ1" s="811"/>
      <c r="MCR1" s="811"/>
      <c r="MCS1" s="811"/>
      <c r="MCT1" s="811"/>
      <c r="MCU1" s="811"/>
      <c r="MCV1" s="811"/>
      <c r="MCW1" s="811"/>
      <c r="MCX1" s="811"/>
      <c r="MCY1" s="811"/>
      <c r="MCZ1" s="811"/>
      <c r="MDA1" s="811"/>
      <c r="MDB1" s="811"/>
      <c r="MDC1" s="811"/>
      <c r="MDD1" s="811"/>
      <c r="MDE1" s="811"/>
      <c r="MDF1" s="811"/>
      <c r="MDG1" s="811"/>
      <c r="MDH1" s="811"/>
      <c r="MDI1" s="811"/>
      <c r="MDJ1" s="811"/>
      <c r="MDK1" s="811"/>
      <c r="MDL1" s="811"/>
      <c r="MDM1" s="811"/>
      <c r="MDN1" s="811"/>
      <c r="MDO1" s="811"/>
      <c r="MDP1" s="811"/>
      <c r="MDQ1" s="811"/>
      <c r="MDR1" s="811"/>
      <c r="MDS1" s="811"/>
      <c r="MDT1" s="811"/>
      <c r="MDU1" s="811"/>
      <c r="MDV1" s="811"/>
      <c r="MDW1" s="811"/>
      <c r="MDX1" s="811"/>
      <c r="MDY1" s="811"/>
      <c r="MDZ1" s="811"/>
      <c r="MEA1" s="811"/>
      <c r="MEB1" s="811"/>
      <c r="MEC1" s="811"/>
      <c r="MED1" s="811"/>
      <c r="MEE1" s="811"/>
      <c r="MEF1" s="811"/>
      <c r="MEG1" s="811"/>
      <c r="MEH1" s="811"/>
      <c r="MEI1" s="811"/>
      <c r="MEJ1" s="811"/>
      <c r="MEK1" s="811"/>
      <c r="MEL1" s="811"/>
      <c r="MEM1" s="811"/>
      <c r="MEN1" s="811"/>
      <c r="MEO1" s="811"/>
      <c r="MEP1" s="811"/>
      <c r="MEQ1" s="811"/>
      <c r="MER1" s="811"/>
      <c r="MES1" s="811"/>
      <c r="MET1" s="811"/>
      <c r="MEU1" s="811"/>
      <c r="MEV1" s="811"/>
      <c r="MEW1" s="811"/>
      <c r="MEX1" s="811"/>
      <c r="MEY1" s="811"/>
      <c r="MEZ1" s="811"/>
      <c r="MFA1" s="811"/>
      <c r="MFB1" s="811"/>
      <c r="MFC1" s="811"/>
      <c r="MFD1" s="811"/>
      <c r="MFE1" s="811"/>
      <c r="MFF1" s="811"/>
      <c r="MFG1" s="811"/>
      <c r="MFH1" s="811"/>
      <c r="MFI1" s="811"/>
      <c r="MFJ1" s="811"/>
      <c r="MFK1" s="811"/>
      <c r="MFL1" s="811"/>
      <c r="MFM1" s="811"/>
      <c r="MFN1" s="811"/>
      <c r="MFO1" s="811"/>
      <c r="MFP1" s="811"/>
      <c r="MFQ1" s="811"/>
      <c r="MFR1" s="811"/>
      <c r="MFS1" s="811"/>
      <c r="MFT1" s="811"/>
      <c r="MFU1" s="811"/>
      <c r="MFV1" s="811"/>
      <c r="MFW1" s="811"/>
      <c r="MFX1" s="811"/>
      <c r="MFY1" s="811"/>
      <c r="MFZ1" s="811"/>
      <c r="MGA1" s="811"/>
      <c r="MGB1" s="811"/>
      <c r="MGC1" s="811"/>
      <c r="MGD1" s="811"/>
      <c r="MGE1" s="811"/>
      <c r="MGF1" s="811"/>
      <c r="MGG1" s="811"/>
      <c r="MGH1" s="811"/>
      <c r="MGI1" s="811"/>
      <c r="MGJ1" s="811"/>
      <c r="MGK1" s="811"/>
      <c r="MGL1" s="811"/>
      <c r="MGM1" s="811"/>
      <c r="MGN1" s="811"/>
      <c r="MGO1" s="811"/>
      <c r="MGP1" s="811"/>
      <c r="MGQ1" s="811"/>
      <c r="MGR1" s="811"/>
      <c r="MGS1" s="811"/>
      <c r="MGT1" s="811"/>
      <c r="MGU1" s="811"/>
      <c r="MGV1" s="811"/>
      <c r="MGW1" s="811"/>
      <c r="MGX1" s="811"/>
      <c r="MGY1" s="811"/>
      <c r="MGZ1" s="811"/>
      <c r="MHA1" s="811"/>
      <c r="MHB1" s="811"/>
      <c r="MHC1" s="811"/>
      <c r="MHD1" s="811"/>
      <c r="MHE1" s="811"/>
      <c r="MHF1" s="811"/>
      <c r="MHG1" s="811"/>
      <c r="MHH1" s="811"/>
      <c r="MHI1" s="811"/>
      <c r="MHJ1" s="811"/>
      <c r="MHK1" s="811"/>
      <c r="MHL1" s="811"/>
      <c r="MHM1" s="811"/>
      <c r="MHN1" s="811"/>
      <c r="MHO1" s="811"/>
      <c r="MHP1" s="811"/>
      <c r="MHQ1" s="811"/>
      <c r="MHR1" s="811"/>
      <c r="MHS1" s="811"/>
      <c r="MHT1" s="811"/>
      <c r="MHU1" s="811"/>
      <c r="MHV1" s="811"/>
      <c r="MHW1" s="811"/>
      <c r="MHX1" s="811"/>
      <c r="MHY1" s="811"/>
      <c r="MHZ1" s="811"/>
      <c r="MIA1" s="811"/>
      <c r="MIB1" s="811"/>
      <c r="MIC1" s="811"/>
      <c r="MID1" s="811"/>
      <c r="MIE1" s="811"/>
      <c r="MIF1" s="811"/>
      <c r="MIG1" s="811"/>
      <c r="MIH1" s="811"/>
      <c r="MII1" s="811"/>
      <c r="MIJ1" s="811"/>
      <c r="MIK1" s="811"/>
      <c r="MIL1" s="811"/>
      <c r="MIM1" s="811"/>
      <c r="MIN1" s="811"/>
      <c r="MIO1" s="811"/>
      <c r="MIP1" s="811"/>
      <c r="MIQ1" s="811"/>
      <c r="MIR1" s="811"/>
      <c r="MIS1" s="811"/>
      <c r="MIT1" s="811"/>
      <c r="MIU1" s="811"/>
      <c r="MIV1" s="811"/>
      <c r="MIW1" s="811"/>
      <c r="MIX1" s="811"/>
      <c r="MIY1" s="811"/>
      <c r="MIZ1" s="811"/>
      <c r="MJA1" s="811"/>
      <c r="MJB1" s="811"/>
      <c r="MJC1" s="811"/>
      <c r="MJD1" s="811"/>
      <c r="MJE1" s="811"/>
      <c r="MJF1" s="811"/>
      <c r="MJG1" s="811"/>
      <c r="MJH1" s="811"/>
      <c r="MJI1" s="811"/>
      <c r="MJJ1" s="811"/>
      <c r="MJK1" s="811"/>
      <c r="MJL1" s="811"/>
      <c r="MJM1" s="811"/>
      <c r="MJN1" s="811"/>
      <c r="MJO1" s="811"/>
      <c r="MJP1" s="811"/>
      <c r="MJQ1" s="811"/>
      <c r="MJR1" s="811"/>
      <c r="MJS1" s="811"/>
      <c r="MJT1" s="811"/>
      <c r="MJU1" s="811"/>
      <c r="MJV1" s="811"/>
      <c r="MJW1" s="811"/>
      <c r="MJX1" s="811"/>
      <c r="MJY1" s="811"/>
      <c r="MJZ1" s="811"/>
      <c r="MKA1" s="811"/>
      <c r="MKB1" s="811"/>
      <c r="MKC1" s="811"/>
      <c r="MKD1" s="811"/>
      <c r="MKE1" s="811"/>
      <c r="MKF1" s="811"/>
      <c r="MKG1" s="811"/>
      <c r="MKH1" s="811"/>
      <c r="MKI1" s="811"/>
      <c r="MKJ1" s="811"/>
      <c r="MKK1" s="811"/>
      <c r="MKL1" s="811"/>
      <c r="MKM1" s="811"/>
      <c r="MKN1" s="811"/>
      <c r="MKO1" s="811"/>
      <c r="MKP1" s="811"/>
      <c r="MKQ1" s="811"/>
      <c r="MKR1" s="811"/>
      <c r="MKS1" s="811"/>
      <c r="MKT1" s="811"/>
      <c r="MKU1" s="811"/>
      <c r="MKV1" s="811"/>
      <c r="MKW1" s="811"/>
      <c r="MKX1" s="811"/>
      <c r="MKY1" s="811"/>
      <c r="MKZ1" s="811"/>
      <c r="MLA1" s="811"/>
      <c r="MLB1" s="811"/>
      <c r="MLC1" s="811"/>
      <c r="MLD1" s="811"/>
      <c r="MLE1" s="811"/>
      <c r="MLF1" s="811"/>
      <c r="MLG1" s="811"/>
      <c r="MLH1" s="811"/>
      <c r="MLI1" s="811"/>
      <c r="MLJ1" s="811"/>
      <c r="MLK1" s="811"/>
      <c r="MLL1" s="811"/>
      <c r="MLM1" s="811"/>
      <c r="MLN1" s="811"/>
      <c r="MLO1" s="811"/>
      <c r="MLP1" s="811"/>
      <c r="MLQ1" s="811"/>
      <c r="MLR1" s="811"/>
      <c r="MLS1" s="811"/>
      <c r="MLT1" s="811"/>
      <c r="MLU1" s="811"/>
      <c r="MLV1" s="811"/>
      <c r="MLW1" s="811"/>
      <c r="MLX1" s="811"/>
      <c r="MLY1" s="811"/>
      <c r="MLZ1" s="811"/>
      <c r="MMA1" s="811"/>
      <c r="MMB1" s="811"/>
      <c r="MMC1" s="811"/>
      <c r="MMD1" s="811"/>
      <c r="MME1" s="811"/>
      <c r="MMF1" s="811"/>
      <c r="MMG1" s="811"/>
      <c r="MMH1" s="811"/>
      <c r="MMI1" s="811"/>
      <c r="MMJ1" s="811"/>
      <c r="MMK1" s="811"/>
      <c r="MML1" s="811"/>
      <c r="MMM1" s="811"/>
      <c r="MMN1" s="811"/>
      <c r="MMO1" s="811"/>
      <c r="MMP1" s="811"/>
      <c r="MMQ1" s="811"/>
      <c r="MMR1" s="811"/>
      <c r="MMS1" s="811"/>
      <c r="MMT1" s="811"/>
      <c r="MMU1" s="811"/>
      <c r="MMV1" s="811"/>
      <c r="MMW1" s="811"/>
      <c r="MMX1" s="811"/>
      <c r="MMY1" s="811"/>
      <c r="MMZ1" s="811"/>
      <c r="MNA1" s="811"/>
      <c r="MNB1" s="811"/>
      <c r="MNC1" s="811"/>
      <c r="MND1" s="811"/>
      <c r="MNE1" s="811"/>
      <c r="MNF1" s="811"/>
      <c r="MNG1" s="811"/>
      <c r="MNH1" s="811"/>
      <c r="MNI1" s="811"/>
      <c r="MNJ1" s="811"/>
      <c r="MNK1" s="811"/>
      <c r="MNL1" s="811"/>
      <c r="MNM1" s="811"/>
      <c r="MNN1" s="811"/>
      <c r="MNO1" s="811"/>
      <c r="MNP1" s="811"/>
      <c r="MNQ1" s="811"/>
      <c r="MNR1" s="811"/>
      <c r="MNS1" s="811"/>
      <c r="MNT1" s="811"/>
      <c r="MNU1" s="811"/>
      <c r="MNV1" s="811"/>
      <c r="MNW1" s="811"/>
      <c r="MNX1" s="811"/>
      <c r="MNY1" s="811"/>
      <c r="MNZ1" s="811"/>
      <c r="MOA1" s="811"/>
      <c r="MOB1" s="811"/>
      <c r="MOC1" s="811"/>
      <c r="MOD1" s="811"/>
      <c r="MOE1" s="811"/>
      <c r="MOF1" s="811"/>
      <c r="MOG1" s="811"/>
      <c r="MOH1" s="811"/>
      <c r="MOI1" s="811"/>
      <c r="MOJ1" s="811"/>
      <c r="MOK1" s="811"/>
      <c r="MOL1" s="811"/>
      <c r="MOM1" s="811"/>
      <c r="MON1" s="811"/>
      <c r="MOO1" s="811"/>
      <c r="MOP1" s="811"/>
      <c r="MOQ1" s="811"/>
      <c r="MOR1" s="811"/>
      <c r="MOS1" s="811"/>
      <c r="MOT1" s="811"/>
      <c r="MOU1" s="811"/>
      <c r="MOV1" s="811"/>
      <c r="MOW1" s="811"/>
      <c r="MOX1" s="811"/>
      <c r="MOY1" s="811"/>
      <c r="MOZ1" s="811"/>
      <c r="MPA1" s="811"/>
      <c r="MPB1" s="811"/>
      <c r="MPC1" s="811"/>
      <c r="MPD1" s="811"/>
      <c r="MPE1" s="811"/>
      <c r="MPF1" s="811"/>
      <c r="MPG1" s="811"/>
      <c r="MPH1" s="811"/>
      <c r="MPI1" s="811"/>
      <c r="MPJ1" s="811"/>
      <c r="MPK1" s="811"/>
      <c r="MPL1" s="811"/>
      <c r="MPM1" s="811"/>
      <c r="MPN1" s="811"/>
      <c r="MPO1" s="811"/>
      <c r="MPP1" s="811"/>
      <c r="MPQ1" s="811"/>
      <c r="MPR1" s="811"/>
      <c r="MPS1" s="811"/>
      <c r="MPT1" s="811"/>
      <c r="MPU1" s="811"/>
      <c r="MPV1" s="811"/>
      <c r="MPW1" s="811"/>
      <c r="MPX1" s="811"/>
      <c r="MPY1" s="811"/>
      <c r="MPZ1" s="811"/>
      <c r="MQA1" s="811"/>
      <c r="MQB1" s="811"/>
      <c r="MQC1" s="811"/>
      <c r="MQD1" s="811"/>
      <c r="MQE1" s="811"/>
      <c r="MQF1" s="811"/>
      <c r="MQG1" s="811"/>
      <c r="MQH1" s="811"/>
      <c r="MQI1" s="811"/>
      <c r="MQJ1" s="811"/>
      <c r="MQK1" s="811"/>
      <c r="MQL1" s="811"/>
      <c r="MQM1" s="811"/>
      <c r="MQN1" s="811"/>
      <c r="MQO1" s="811"/>
      <c r="MQP1" s="811"/>
      <c r="MQQ1" s="811"/>
      <c r="MQR1" s="811"/>
      <c r="MQS1" s="811"/>
      <c r="MQT1" s="811"/>
      <c r="MQU1" s="811"/>
      <c r="MQV1" s="811"/>
      <c r="MQW1" s="811"/>
      <c r="MQX1" s="811"/>
      <c r="MQY1" s="811"/>
      <c r="MQZ1" s="811"/>
      <c r="MRA1" s="811"/>
      <c r="MRB1" s="811"/>
      <c r="MRC1" s="811"/>
      <c r="MRD1" s="811"/>
      <c r="MRE1" s="811"/>
      <c r="MRF1" s="811"/>
      <c r="MRG1" s="811"/>
      <c r="MRH1" s="811"/>
      <c r="MRI1" s="811"/>
      <c r="MRJ1" s="811"/>
      <c r="MRK1" s="811"/>
      <c r="MRL1" s="811"/>
      <c r="MRM1" s="811"/>
      <c r="MRN1" s="811"/>
      <c r="MRO1" s="811"/>
      <c r="MRP1" s="811"/>
      <c r="MRQ1" s="811"/>
      <c r="MRR1" s="811"/>
      <c r="MRS1" s="811"/>
      <c r="MRT1" s="811"/>
      <c r="MRU1" s="811"/>
      <c r="MRV1" s="811"/>
      <c r="MRW1" s="811"/>
      <c r="MRX1" s="811"/>
      <c r="MRY1" s="811"/>
      <c r="MRZ1" s="811"/>
      <c r="MSA1" s="811"/>
      <c r="MSB1" s="811"/>
      <c r="MSC1" s="811"/>
      <c r="MSD1" s="811"/>
      <c r="MSE1" s="811"/>
      <c r="MSF1" s="811"/>
      <c r="MSG1" s="811"/>
      <c r="MSH1" s="811"/>
      <c r="MSI1" s="811"/>
      <c r="MSJ1" s="811"/>
      <c r="MSK1" s="811"/>
      <c r="MSL1" s="811"/>
      <c r="MSM1" s="811"/>
      <c r="MSN1" s="811"/>
      <c r="MSO1" s="811"/>
      <c r="MSP1" s="811"/>
      <c r="MSQ1" s="811"/>
      <c r="MSR1" s="811"/>
      <c r="MSS1" s="811"/>
      <c r="MST1" s="811"/>
      <c r="MSU1" s="811"/>
      <c r="MSV1" s="811"/>
      <c r="MSW1" s="811"/>
      <c r="MSX1" s="811"/>
      <c r="MSY1" s="811"/>
      <c r="MSZ1" s="811"/>
      <c r="MTA1" s="811"/>
      <c r="MTB1" s="811"/>
      <c r="MTC1" s="811"/>
      <c r="MTD1" s="811"/>
      <c r="MTE1" s="811"/>
      <c r="MTF1" s="811"/>
      <c r="MTG1" s="811"/>
      <c r="MTH1" s="811"/>
      <c r="MTI1" s="811"/>
      <c r="MTJ1" s="811"/>
      <c r="MTK1" s="811"/>
      <c r="MTL1" s="811"/>
      <c r="MTM1" s="811"/>
      <c r="MTN1" s="811"/>
      <c r="MTO1" s="811"/>
      <c r="MTP1" s="811"/>
      <c r="MTQ1" s="811"/>
      <c r="MTR1" s="811"/>
      <c r="MTS1" s="811"/>
      <c r="MTT1" s="811"/>
      <c r="MTU1" s="811"/>
      <c r="MTV1" s="811"/>
      <c r="MTW1" s="811"/>
      <c r="MTX1" s="811"/>
      <c r="MTY1" s="811"/>
      <c r="MTZ1" s="811"/>
      <c r="MUA1" s="811"/>
      <c r="MUB1" s="811"/>
      <c r="MUC1" s="811"/>
      <c r="MUD1" s="811"/>
      <c r="MUE1" s="811"/>
      <c r="MUF1" s="811"/>
      <c r="MUG1" s="811"/>
      <c r="MUH1" s="811"/>
      <c r="MUI1" s="811"/>
      <c r="MUJ1" s="811"/>
      <c r="MUK1" s="811"/>
      <c r="MUL1" s="811"/>
      <c r="MUM1" s="811"/>
      <c r="MUN1" s="811"/>
      <c r="MUO1" s="811"/>
      <c r="MUP1" s="811"/>
      <c r="MUQ1" s="811"/>
      <c r="MUR1" s="811"/>
      <c r="MUS1" s="811"/>
      <c r="MUT1" s="811"/>
      <c r="MUU1" s="811"/>
      <c r="MUV1" s="811"/>
      <c r="MUW1" s="811"/>
      <c r="MUX1" s="811"/>
      <c r="MUY1" s="811"/>
      <c r="MUZ1" s="811"/>
      <c r="MVA1" s="811"/>
      <c r="MVB1" s="811"/>
      <c r="MVC1" s="811"/>
      <c r="MVD1" s="811"/>
      <c r="MVE1" s="811"/>
      <c r="MVF1" s="811"/>
      <c r="MVG1" s="811"/>
      <c r="MVH1" s="811"/>
      <c r="MVI1" s="811"/>
      <c r="MVJ1" s="811"/>
      <c r="MVK1" s="811"/>
      <c r="MVL1" s="811"/>
      <c r="MVM1" s="811"/>
      <c r="MVN1" s="811"/>
      <c r="MVO1" s="811"/>
      <c r="MVP1" s="811"/>
      <c r="MVQ1" s="811"/>
      <c r="MVR1" s="811"/>
      <c r="MVS1" s="811"/>
      <c r="MVT1" s="811"/>
      <c r="MVU1" s="811"/>
      <c r="MVV1" s="811"/>
      <c r="MVW1" s="811"/>
      <c r="MVX1" s="811"/>
      <c r="MVY1" s="811"/>
      <c r="MVZ1" s="811"/>
      <c r="MWA1" s="811"/>
      <c r="MWB1" s="811"/>
      <c r="MWC1" s="811"/>
      <c r="MWD1" s="811"/>
      <c r="MWE1" s="811"/>
      <c r="MWF1" s="811"/>
      <c r="MWG1" s="811"/>
      <c r="MWH1" s="811"/>
      <c r="MWI1" s="811"/>
      <c r="MWJ1" s="811"/>
      <c r="MWK1" s="811"/>
      <c r="MWL1" s="811"/>
      <c r="MWM1" s="811"/>
      <c r="MWN1" s="811"/>
      <c r="MWO1" s="811"/>
      <c r="MWP1" s="811"/>
      <c r="MWQ1" s="811"/>
      <c r="MWR1" s="811"/>
      <c r="MWS1" s="811"/>
      <c r="MWT1" s="811"/>
      <c r="MWU1" s="811"/>
      <c r="MWV1" s="811"/>
      <c r="MWW1" s="811"/>
      <c r="MWX1" s="811"/>
      <c r="MWY1" s="811"/>
      <c r="MWZ1" s="811"/>
      <c r="MXA1" s="811"/>
      <c r="MXB1" s="811"/>
      <c r="MXC1" s="811"/>
      <c r="MXD1" s="811"/>
      <c r="MXE1" s="811"/>
      <c r="MXF1" s="811"/>
      <c r="MXG1" s="811"/>
      <c r="MXH1" s="811"/>
      <c r="MXI1" s="811"/>
      <c r="MXJ1" s="811"/>
      <c r="MXK1" s="811"/>
      <c r="MXL1" s="811"/>
      <c r="MXM1" s="811"/>
      <c r="MXN1" s="811"/>
      <c r="MXO1" s="811"/>
      <c r="MXP1" s="811"/>
      <c r="MXQ1" s="811"/>
      <c r="MXR1" s="811"/>
      <c r="MXS1" s="811"/>
      <c r="MXT1" s="811"/>
      <c r="MXU1" s="811"/>
      <c r="MXV1" s="811"/>
      <c r="MXW1" s="811"/>
      <c r="MXX1" s="811"/>
      <c r="MXY1" s="811"/>
      <c r="MXZ1" s="811"/>
      <c r="MYA1" s="811"/>
      <c r="MYB1" s="811"/>
      <c r="MYC1" s="811"/>
      <c r="MYD1" s="811"/>
      <c r="MYE1" s="811"/>
      <c r="MYF1" s="811"/>
      <c r="MYG1" s="811"/>
      <c r="MYH1" s="811"/>
      <c r="MYI1" s="811"/>
      <c r="MYJ1" s="811"/>
      <c r="MYK1" s="811"/>
      <c r="MYL1" s="811"/>
      <c r="MYM1" s="811"/>
      <c r="MYN1" s="811"/>
      <c r="MYO1" s="811"/>
      <c r="MYP1" s="811"/>
      <c r="MYQ1" s="811"/>
      <c r="MYR1" s="811"/>
      <c r="MYS1" s="811"/>
      <c r="MYT1" s="811"/>
      <c r="MYU1" s="811"/>
      <c r="MYV1" s="811"/>
      <c r="MYW1" s="811"/>
      <c r="MYX1" s="811"/>
      <c r="MYY1" s="811"/>
      <c r="MYZ1" s="811"/>
      <c r="MZA1" s="811"/>
      <c r="MZB1" s="811"/>
      <c r="MZC1" s="811"/>
      <c r="MZD1" s="811"/>
      <c r="MZE1" s="811"/>
      <c r="MZF1" s="811"/>
      <c r="MZG1" s="811"/>
      <c r="MZH1" s="811"/>
      <c r="MZI1" s="811"/>
      <c r="MZJ1" s="811"/>
      <c r="MZK1" s="811"/>
      <c r="MZL1" s="811"/>
      <c r="MZM1" s="811"/>
      <c r="MZN1" s="811"/>
      <c r="MZO1" s="811"/>
      <c r="MZP1" s="811"/>
      <c r="MZQ1" s="811"/>
      <c r="MZR1" s="811"/>
      <c r="MZS1" s="811"/>
      <c r="MZT1" s="811"/>
      <c r="MZU1" s="811"/>
      <c r="MZV1" s="811"/>
      <c r="MZW1" s="811"/>
      <c r="MZX1" s="811"/>
      <c r="MZY1" s="811"/>
      <c r="MZZ1" s="811"/>
      <c r="NAA1" s="811"/>
      <c r="NAB1" s="811"/>
      <c r="NAC1" s="811"/>
      <c r="NAD1" s="811"/>
      <c r="NAE1" s="811"/>
      <c r="NAF1" s="811"/>
      <c r="NAG1" s="811"/>
      <c r="NAH1" s="811"/>
      <c r="NAI1" s="811"/>
      <c r="NAJ1" s="811"/>
      <c r="NAK1" s="811"/>
      <c r="NAL1" s="811"/>
      <c r="NAM1" s="811"/>
      <c r="NAN1" s="811"/>
      <c r="NAO1" s="811"/>
      <c r="NAP1" s="811"/>
      <c r="NAQ1" s="811"/>
      <c r="NAR1" s="811"/>
      <c r="NAS1" s="811"/>
      <c r="NAT1" s="811"/>
      <c r="NAU1" s="811"/>
      <c r="NAV1" s="811"/>
      <c r="NAW1" s="811"/>
      <c r="NAX1" s="811"/>
      <c r="NAY1" s="811"/>
      <c r="NAZ1" s="811"/>
      <c r="NBA1" s="811"/>
      <c r="NBB1" s="811"/>
      <c r="NBC1" s="811"/>
      <c r="NBD1" s="811"/>
      <c r="NBE1" s="811"/>
      <c r="NBF1" s="811"/>
      <c r="NBG1" s="811"/>
      <c r="NBH1" s="811"/>
      <c r="NBI1" s="811"/>
      <c r="NBJ1" s="811"/>
      <c r="NBK1" s="811"/>
      <c r="NBL1" s="811"/>
      <c r="NBM1" s="811"/>
      <c r="NBN1" s="811"/>
      <c r="NBO1" s="811"/>
      <c r="NBP1" s="811"/>
      <c r="NBQ1" s="811"/>
      <c r="NBR1" s="811"/>
      <c r="NBS1" s="811"/>
      <c r="NBT1" s="811"/>
      <c r="NBU1" s="811"/>
      <c r="NBV1" s="811"/>
      <c r="NBW1" s="811"/>
      <c r="NBX1" s="811"/>
      <c r="NBY1" s="811"/>
      <c r="NBZ1" s="811"/>
      <c r="NCA1" s="811"/>
      <c r="NCB1" s="811"/>
      <c r="NCC1" s="811"/>
      <c r="NCD1" s="811"/>
      <c r="NCE1" s="811"/>
      <c r="NCF1" s="811"/>
      <c r="NCG1" s="811"/>
      <c r="NCH1" s="811"/>
      <c r="NCI1" s="811"/>
      <c r="NCJ1" s="811"/>
      <c r="NCK1" s="811"/>
      <c r="NCL1" s="811"/>
      <c r="NCM1" s="811"/>
      <c r="NCN1" s="811"/>
      <c r="NCO1" s="811"/>
      <c r="NCP1" s="811"/>
      <c r="NCQ1" s="811"/>
      <c r="NCR1" s="811"/>
      <c r="NCS1" s="811"/>
      <c r="NCT1" s="811"/>
      <c r="NCU1" s="811"/>
      <c r="NCV1" s="811"/>
      <c r="NCW1" s="811"/>
      <c r="NCX1" s="811"/>
      <c r="NCY1" s="811"/>
      <c r="NCZ1" s="811"/>
      <c r="NDA1" s="811"/>
      <c r="NDB1" s="811"/>
      <c r="NDC1" s="811"/>
      <c r="NDD1" s="811"/>
      <c r="NDE1" s="811"/>
      <c r="NDF1" s="811"/>
      <c r="NDG1" s="811"/>
      <c r="NDH1" s="811"/>
      <c r="NDI1" s="811"/>
      <c r="NDJ1" s="811"/>
      <c r="NDK1" s="811"/>
      <c r="NDL1" s="811"/>
      <c r="NDM1" s="811"/>
      <c r="NDN1" s="811"/>
      <c r="NDO1" s="811"/>
      <c r="NDP1" s="811"/>
      <c r="NDQ1" s="811"/>
      <c r="NDR1" s="811"/>
      <c r="NDS1" s="811"/>
      <c r="NDT1" s="811"/>
      <c r="NDU1" s="811"/>
      <c r="NDV1" s="811"/>
      <c r="NDW1" s="811"/>
      <c r="NDX1" s="811"/>
      <c r="NDY1" s="811"/>
      <c r="NDZ1" s="811"/>
      <c r="NEA1" s="811"/>
      <c r="NEB1" s="811"/>
      <c r="NEC1" s="811"/>
      <c r="NED1" s="811"/>
      <c r="NEE1" s="811"/>
      <c r="NEF1" s="811"/>
      <c r="NEG1" s="811"/>
      <c r="NEH1" s="811"/>
      <c r="NEI1" s="811"/>
      <c r="NEJ1" s="811"/>
      <c r="NEK1" s="811"/>
      <c r="NEL1" s="811"/>
      <c r="NEM1" s="811"/>
      <c r="NEN1" s="811"/>
      <c r="NEO1" s="811"/>
      <c r="NEP1" s="811"/>
      <c r="NEQ1" s="811"/>
      <c r="NER1" s="811"/>
      <c r="NES1" s="811"/>
      <c r="NET1" s="811"/>
      <c r="NEU1" s="811"/>
      <c r="NEV1" s="811"/>
      <c r="NEW1" s="811"/>
      <c r="NEX1" s="811"/>
      <c r="NEY1" s="811"/>
      <c r="NEZ1" s="811"/>
      <c r="NFA1" s="811"/>
      <c r="NFB1" s="811"/>
      <c r="NFC1" s="811"/>
      <c r="NFD1" s="811"/>
      <c r="NFE1" s="811"/>
      <c r="NFF1" s="811"/>
      <c r="NFG1" s="811"/>
      <c r="NFH1" s="811"/>
      <c r="NFI1" s="811"/>
      <c r="NFJ1" s="811"/>
      <c r="NFK1" s="811"/>
      <c r="NFL1" s="811"/>
      <c r="NFM1" s="811"/>
      <c r="NFN1" s="811"/>
      <c r="NFO1" s="811"/>
      <c r="NFP1" s="811"/>
      <c r="NFQ1" s="811"/>
      <c r="NFR1" s="811"/>
      <c r="NFS1" s="811"/>
      <c r="NFT1" s="811"/>
      <c r="NFU1" s="811"/>
      <c r="NFV1" s="811"/>
      <c r="NFW1" s="811"/>
      <c r="NFX1" s="811"/>
      <c r="NFY1" s="811"/>
      <c r="NFZ1" s="811"/>
      <c r="NGA1" s="811"/>
      <c r="NGB1" s="811"/>
      <c r="NGC1" s="811"/>
      <c r="NGD1" s="811"/>
      <c r="NGE1" s="811"/>
      <c r="NGF1" s="811"/>
      <c r="NGG1" s="811"/>
      <c r="NGH1" s="811"/>
      <c r="NGI1" s="811"/>
      <c r="NGJ1" s="811"/>
      <c r="NGK1" s="811"/>
      <c r="NGL1" s="811"/>
      <c r="NGM1" s="811"/>
      <c r="NGN1" s="811"/>
      <c r="NGO1" s="811"/>
      <c r="NGP1" s="811"/>
      <c r="NGQ1" s="811"/>
      <c r="NGR1" s="811"/>
      <c r="NGS1" s="811"/>
      <c r="NGT1" s="811"/>
      <c r="NGU1" s="811"/>
      <c r="NGV1" s="811"/>
      <c r="NGW1" s="811"/>
      <c r="NGX1" s="811"/>
      <c r="NGY1" s="811"/>
      <c r="NGZ1" s="811"/>
      <c r="NHA1" s="811"/>
      <c r="NHB1" s="811"/>
      <c r="NHC1" s="811"/>
      <c r="NHD1" s="811"/>
      <c r="NHE1" s="811"/>
      <c r="NHF1" s="811"/>
      <c r="NHG1" s="811"/>
      <c r="NHH1" s="811"/>
      <c r="NHI1" s="811"/>
      <c r="NHJ1" s="811"/>
      <c r="NHK1" s="811"/>
      <c r="NHL1" s="811"/>
      <c r="NHM1" s="811"/>
      <c r="NHN1" s="811"/>
      <c r="NHO1" s="811"/>
      <c r="NHP1" s="811"/>
      <c r="NHQ1" s="811"/>
      <c r="NHR1" s="811"/>
      <c r="NHS1" s="811"/>
      <c r="NHT1" s="811"/>
      <c r="NHU1" s="811"/>
      <c r="NHV1" s="811"/>
      <c r="NHW1" s="811"/>
      <c r="NHX1" s="811"/>
      <c r="NHY1" s="811"/>
      <c r="NHZ1" s="811"/>
      <c r="NIA1" s="811"/>
      <c r="NIB1" s="811"/>
      <c r="NIC1" s="811"/>
      <c r="NID1" s="811"/>
      <c r="NIE1" s="811"/>
      <c r="NIF1" s="811"/>
      <c r="NIG1" s="811"/>
      <c r="NIH1" s="811"/>
      <c r="NII1" s="811"/>
      <c r="NIJ1" s="811"/>
      <c r="NIK1" s="811"/>
      <c r="NIL1" s="811"/>
      <c r="NIM1" s="811"/>
      <c r="NIN1" s="811"/>
      <c r="NIO1" s="811"/>
      <c r="NIP1" s="811"/>
      <c r="NIQ1" s="811"/>
      <c r="NIR1" s="811"/>
      <c r="NIS1" s="811"/>
      <c r="NIT1" s="811"/>
      <c r="NIU1" s="811"/>
      <c r="NIV1" s="811"/>
      <c r="NIW1" s="811"/>
      <c r="NIX1" s="811"/>
      <c r="NIY1" s="811"/>
      <c r="NIZ1" s="811"/>
      <c r="NJA1" s="811"/>
      <c r="NJB1" s="811"/>
      <c r="NJC1" s="811"/>
      <c r="NJD1" s="811"/>
      <c r="NJE1" s="811"/>
      <c r="NJF1" s="811"/>
      <c r="NJG1" s="811"/>
      <c r="NJH1" s="811"/>
      <c r="NJI1" s="811"/>
      <c r="NJJ1" s="811"/>
      <c r="NJK1" s="811"/>
      <c r="NJL1" s="811"/>
      <c r="NJM1" s="811"/>
      <c r="NJN1" s="811"/>
      <c r="NJO1" s="811"/>
      <c r="NJP1" s="811"/>
      <c r="NJQ1" s="811"/>
      <c r="NJR1" s="811"/>
      <c r="NJS1" s="811"/>
      <c r="NJT1" s="811"/>
      <c r="NJU1" s="811"/>
      <c r="NJV1" s="811"/>
      <c r="NJW1" s="811"/>
      <c r="NJX1" s="811"/>
      <c r="NJY1" s="811"/>
      <c r="NJZ1" s="811"/>
      <c r="NKA1" s="811"/>
      <c r="NKB1" s="811"/>
      <c r="NKC1" s="811"/>
      <c r="NKD1" s="811"/>
      <c r="NKE1" s="811"/>
      <c r="NKF1" s="811"/>
      <c r="NKG1" s="811"/>
      <c r="NKH1" s="811"/>
      <c r="NKI1" s="811"/>
      <c r="NKJ1" s="811"/>
      <c r="NKK1" s="811"/>
      <c r="NKL1" s="811"/>
      <c r="NKM1" s="811"/>
      <c r="NKN1" s="811"/>
      <c r="NKO1" s="811"/>
      <c r="NKP1" s="811"/>
      <c r="NKQ1" s="811"/>
      <c r="NKR1" s="811"/>
      <c r="NKS1" s="811"/>
      <c r="NKT1" s="811"/>
      <c r="NKU1" s="811"/>
      <c r="NKV1" s="811"/>
      <c r="NKW1" s="811"/>
      <c r="NKX1" s="811"/>
      <c r="NKY1" s="811"/>
      <c r="NKZ1" s="811"/>
      <c r="NLA1" s="811"/>
      <c r="NLB1" s="811"/>
      <c r="NLC1" s="811"/>
      <c r="NLD1" s="811"/>
      <c r="NLE1" s="811"/>
      <c r="NLF1" s="811"/>
      <c r="NLG1" s="811"/>
      <c r="NLH1" s="811"/>
      <c r="NLI1" s="811"/>
      <c r="NLJ1" s="811"/>
      <c r="NLK1" s="811"/>
      <c r="NLL1" s="811"/>
      <c r="NLM1" s="811"/>
      <c r="NLN1" s="811"/>
      <c r="NLO1" s="811"/>
      <c r="NLP1" s="811"/>
      <c r="NLQ1" s="811"/>
      <c r="NLR1" s="811"/>
      <c r="NLS1" s="811"/>
      <c r="NLT1" s="811"/>
      <c r="NLU1" s="811"/>
      <c r="NLV1" s="811"/>
      <c r="NLW1" s="811"/>
      <c r="NLX1" s="811"/>
      <c r="NLY1" s="811"/>
      <c r="NLZ1" s="811"/>
      <c r="NMA1" s="811"/>
      <c r="NMB1" s="811"/>
      <c r="NMC1" s="811"/>
      <c r="NMD1" s="811"/>
      <c r="NME1" s="811"/>
      <c r="NMF1" s="811"/>
      <c r="NMG1" s="811"/>
      <c r="NMH1" s="811"/>
      <c r="NMI1" s="811"/>
      <c r="NMJ1" s="811"/>
      <c r="NMK1" s="811"/>
      <c r="NML1" s="811"/>
      <c r="NMM1" s="811"/>
      <c r="NMN1" s="811"/>
      <c r="NMO1" s="811"/>
      <c r="NMP1" s="811"/>
      <c r="NMQ1" s="811"/>
      <c r="NMR1" s="811"/>
      <c r="NMS1" s="811"/>
      <c r="NMT1" s="811"/>
      <c r="NMU1" s="811"/>
      <c r="NMV1" s="811"/>
      <c r="NMW1" s="811"/>
      <c r="NMX1" s="811"/>
      <c r="NMY1" s="811"/>
      <c r="NMZ1" s="811"/>
      <c r="NNA1" s="811"/>
      <c r="NNB1" s="811"/>
      <c r="NNC1" s="811"/>
      <c r="NND1" s="811"/>
      <c r="NNE1" s="811"/>
      <c r="NNF1" s="811"/>
      <c r="NNG1" s="811"/>
      <c r="NNH1" s="811"/>
      <c r="NNI1" s="811"/>
      <c r="NNJ1" s="811"/>
      <c r="NNK1" s="811"/>
      <c r="NNL1" s="811"/>
      <c r="NNM1" s="811"/>
      <c r="NNN1" s="811"/>
      <c r="NNO1" s="811"/>
      <c r="NNP1" s="811"/>
      <c r="NNQ1" s="811"/>
      <c r="NNR1" s="811"/>
      <c r="NNS1" s="811"/>
      <c r="NNT1" s="811"/>
      <c r="NNU1" s="811"/>
      <c r="NNV1" s="811"/>
      <c r="NNW1" s="811"/>
      <c r="NNX1" s="811"/>
      <c r="NNY1" s="811"/>
      <c r="NNZ1" s="811"/>
      <c r="NOA1" s="811"/>
      <c r="NOB1" s="811"/>
      <c r="NOC1" s="811"/>
      <c r="NOD1" s="811"/>
      <c r="NOE1" s="811"/>
      <c r="NOF1" s="811"/>
      <c r="NOG1" s="811"/>
      <c r="NOH1" s="811"/>
      <c r="NOI1" s="811"/>
      <c r="NOJ1" s="811"/>
      <c r="NOK1" s="811"/>
      <c r="NOL1" s="811"/>
      <c r="NOM1" s="811"/>
      <c r="NON1" s="811"/>
      <c r="NOO1" s="811"/>
      <c r="NOP1" s="811"/>
      <c r="NOQ1" s="811"/>
      <c r="NOR1" s="811"/>
      <c r="NOS1" s="811"/>
      <c r="NOT1" s="811"/>
      <c r="NOU1" s="811"/>
      <c r="NOV1" s="811"/>
      <c r="NOW1" s="811"/>
      <c r="NOX1" s="811"/>
      <c r="NOY1" s="811"/>
      <c r="NOZ1" s="811"/>
      <c r="NPA1" s="811"/>
      <c r="NPB1" s="811"/>
      <c r="NPC1" s="811"/>
      <c r="NPD1" s="811"/>
      <c r="NPE1" s="811"/>
      <c r="NPF1" s="811"/>
      <c r="NPG1" s="811"/>
      <c r="NPH1" s="811"/>
      <c r="NPI1" s="811"/>
      <c r="NPJ1" s="811"/>
      <c r="NPK1" s="811"/>
      <c r="NPL1" s="811"/>
      <c r="NPM1" s="811"/>
      <c r="NPN1" s="811"/>
      <c r="NPO1" s="811"/>
      <c r="NPP1" s="811"/>
      <c r="NPQ1" s="811"/>
      <c r="NPR1" s="811"/>
      <c r="NPS1" s="811"/>
      <c r="NPT1" s="811"/>
      <c r="NPU1" s="811"/>
      <c r="NPV1" s="811"/>
      <c r="NPW1" s="811"/>
      <c r="NPX1" s="811"/>
      <c r="NPY1" s="811"/>
      <c r="NPZ1" s="811"/>
      <c r="NQA1" s="811"/>
      <c r="NQB1" s="811"/>
      <c r="NQC1" s="811"/>
      <c r="NQD1" s="811"/>
      <c r="NQE1" s="811"/>
      <c r="NQF1" s="811"/>
      <c r="NQG1" s="811"/>
      <c r="NQH1" s="811"/>
      <c r="NQI1" s="811"/>
      <c r="NQJ1" s="811"/>
      <c r="NQK1" s="811"/>
      <c r="NQL1" s="811"/>
      <c r="NQM1" s="811"/>
      <c r="NQN1" s="811"/>
      <c r="NQO1" s="811"/>
      <c r="NQP1" s="811"/>
      <c r="NQQ1" s="811"/>
      <c r="NQR1" s="811"/>
      <c r="NQS1" s="811"/>
      <c r="NQT1" s="811"/>
      <c r="NQU1" s="811"/>
      <c r="NQV1" s="811"/>
      <c r="NQW1" s="811"/>
      <c r="NQX1" s="811"/>
      <c r="NQY1" s="811"/>
      <c r="NQZ1" s="811"/>
      <c r="NRA1" s="811"/>
      <c r="NRB1" s="811"/>
      <c r="NRC1" s="811"/>
      <c r="NRD1" s="811"/>
      <c r="NRE1" s="811"/>
      <c r="NRF1" s="811"/>
      <c r="NRG1" s="811"/>
      <c r="NRH1" s="811"/>
      <c r="NRI1" s="811"/>
      <c r="NRJ1" s="811"/>
      <c r="NRK1" s="811"/>
      <c r="NRL1" s="811"/>
      <c r="NRM1" s="811"/>
      <c r="NRN1" s="811"/>
      <c r="NRO1" s="811"/>
      <c r="NRP1" s="811"/>
      <c r="NRQ1" s="811"/>
      <c r="NRR1" s="811"/>
      <c r="NRS1" s="811"/>
      <c r="NRT1" s="811"/>
      <c r="NRU1" s="811"/>
      <c r="NRV1" s="811"/>
      <c r="NRW1" s="811"/>
      <c r="NRX1" s="811"/>
      <c r="NRY1" s="811"/>
      <c r="NRZ1" s="811"/>
      <c r="NSA1" s="811"/>
      <c r="NSB1" s="811"/>
      <c r="NSC1" s="811"/>
      <c r="NSD1" s="811"/>
      <c r="NSE1" s="811"/>
      <c r="NSF1" s="811"/>
      <c r="NSG1" s="811"/>
      <c r="NSH1" s="811"/>
      <c r="NSI1" s="811"/>
      <c r="NSJ1" s="811"/>
      <c r="NSK1" s="811"/>
      <c r="NSL1" s="811"/>
      <c r="NSM1" s="811"/>
      <c r="NSN1" s="811"/>
      <c r="NSO1" s="811"/>
      <c r="NSP1" s="811"/>
      <c r="NSQ1" s="811"/>
      <c r="NSR1" s="811"/>
      <c r="NSS1" s="811"/>
      <c r="NST1" s="811"/>
      <c r="NSU1" s="811"/>
      <c r="NSV1" s="811"/>
      <c r="NSW1" s="811"/>
      <c r="NSX1" s="811"/>
      <c r="NSY1" s="811"/>
      <c r="NSZ1" s="811"/>
      <c r="NTA1" s="811"/>
      <c r="NTB1" s="811"/>
      <c r="NTC1" s="811"/>
      <c r="NTD1" s="811"/>
      <c r="NTE1" s="811"/>
      <c r="NTF1" s="811"/>
      <c r="NTG1" s="811"/>
      <c r="NTH1" s="811"/>
      <c r="NTI1" s="811"/>
      <c r="NTJ1" s="811"/>
      <c r="NTK1" s="811"/>
      <c r="NTL1" s="811"/>
      <c r="NTM1" s="811"/>
      <c r="NTN1" s="811"/>
      <c r="NTO1" s="811"/>
      <c r="NTP1" s="811"/>
      <c r="NTQ1" s="811"/>
      <c r="NTR1" s="811"/>
      <c r="NTS1" s="811"/>
      <c r="NTT1" s="811"/>
      <c r="NTU1" s="811"/>
      <c r="NTV1" s="811"/>
      <c r="NTW1" s="811"/>
      <c r="NTX1" s="811"/>
      <c r="NTY1" s="811"/>
      <c r="NTZ1" s="811"/>
      <c r="NUA1" s="811"/>
      <c r="NUB1" s="811"/>
      <c r="NUC1" s="811"/>
      <c r="NUD1" s="811"/>
      <c r="NUE1" s="811"/>
      <c r="NUF1" s="811"/>
      <c r="NUG1" s="811"/>
      <c r="NUH1" s="811"/>
      <c r="NUI1" s="811"/>
      <c r="NUJ1" s="811"/>
      <c r="NUK1" s="811"/>
      <c r="NUL1" s="811"/>
      <c r="NUM1" s="811"/>
      <c r="NUN1" s="811"/>
      <c r="NUO1" s="811"/>
      <c r="NUP1" s="811"/>
      <c r="NUQ1" s="811"/>
      <c r="NUR1" s="811"/>
      <c r="NUS1" s="811"/>
      <c r="NUT1" s="811"/>
      <c r="NUU1" s="811"/>
      <c r="NUV1" s="811"/>
      <c r="NUW1" s="811"/>
      <c r="NUX1" s="811"/>
      <c r="NUY1" s="811"/>
      <c r="NUZ1" s="811"/>
      <c r="NVA1" s="811"/>
      <c r="NVB1" s="811"/>
      <c r="NVC1" s="811"/>
      <c r="NVD1" s="811"/>
      <c r="NVE1" s="811"/>
      <c r="NVF1" s="811"/>
      <c r="NVG1" s="811"/>
      <c r="NVH1" s="811"/>
      <c r="NVI1" s="811"/>
      <c r="NVJ1" s="811"/>
      <c r="NVK1" s="811"/>
      <c r="NVL1" s="811"/>
      <c r="NVM1" s="811"/>
      <c r="NVN1" s="811"/>
      <c r="NVO1" s="811"/>
      <c r="NVP1" s="811"/>
      <c r="NVQ1" s="811"/>
      <c r="NVR1" s="811"/>
      <c r="NVS1" s="811"/>
      <c r="NVT1" s="811"/>
      <c r="NVU1" s="811"/>
      <c r="NVV1" s="811"/>
      <c r="NVW1" s="811"/>
      <c r="NVX1" s="811"/>
      <c r="NVY1" s="811"/>
      <c r="NVZ1" s="811"/>
      <c r="NWA1" s="811"/>
      <c r="NWB1" s="811"/>
      <c r="NWC1" s="811"/>
      <c r="NWD1" s="811"/>
      <c r="NWE1" s="811"/>
      <c r="NWF1" s="811"/>
      <c r="NWG1" s="811"/>
      <c r="NWH1" s="811"/>
      <c r="NWI1" s="811"/>
      <c r="NWJ1" s="811"/>
      <c r="NWK1" s="811"/>
      <c r="NWL1" s="811"/>
      <c r="NWM1" s="811"/>
      <c r="NWN1" s="811"/>
      <c r="NWO1" s="811"/>
      <c r="NWP1" s="811"/>
      <c r="NWQ1" s="811"/>
      <c r="NWR1" s="811"/>
      <c r="NWS1" s="811"/>
      <c r="NWT1" s="811"/>
      <c r="NWU1" s="811"/>
      <c r="NWV1" s="811"/>
      <c r="NWW1" s="811"/>
      <c r="NWX1" s="811"/>
      <c r="NWY1" s="811"/>
      <c r="NWZ1" s="811"/>
      <c r="NXA1" s="811"/>
      <c r="NXB1" s="811"/>
      <c r="NXC1" s="811"/>
      <c r="NXD1" s="811"/>
      <c r="NXE1" s="811"/>
      <c r="NXF1" s="811"/>
      <c r="NXG1" s="811"/>
      <c r="NXH1" s="811"/>
      <c r="NXI1" s="811"/>
      <c r="NXJ1" s="811"/>
      <c r="NXK1" s="811"/>
      <c r="NXL1" s="811"/>
      <c r="NXM1" s="811"/>
      <c r="NXN1" s="811"/>
      <c r="NXO1" s="811"/>
      <c r="NXP1" s="811"/>
      <c r="NXQ1" s="811"/>
      <c r="NXR1" s="811"/>
      <c r="NXS1" s="811"/>
      <c r="NXT1" s="811"/>
      <c r="NXU1" s="811"/>
      <c r="NXV1" s="811"/>
      <c r="NXW1" s="811"/>
      <c r="NXX1" s="811"/>
      <c r="NXY1" s="811"/>
      <c r="NXZ1" s="811"/>
      <c r="NYA1" s="811"/>
      <c r="NYB1" s="811"/>
      <c r="NYC1" s="811"/>
      <c r="NYD1" s="811"/>
      <c r="NYE1" s="811"/>
      <c r="NYF1" s="811"/>
      <c r="NYG1" s="811"/>
      <c r="NYH1" s="811"/>
      <c r="NYI1" s="811"/>
      <c r="NYJ1" s="811"/>
      <c r="NYK1" s="811"/>
      <c r="NYL1" s="811"/>
      <c r="NYM1" s="811"/>
      <c r="NYN1" s="811"/>
      <c r="NYO1" s="811"/>
      <c r="NYP1" s="811"/>
      <c r="NYQ1" s="811"/>
      <c r="NYR1" s="811"/>
      <c r="NYS1" s="811"/>
      <c r="NYT1" s="811"/>
      <c r="NYU1" s="811"/>
      <c r="NYV1" s="811"/>
      <c r="NYW1" s="811"/>
      <c r="NYX1" s="811"/>
      <c r="NYY1" s="811"/>
      <c r="NYZ1" s="811"/>
      <c r="NZA1" s="811"/>
      <c r="NZB1" s="811"/>
      <c r="NZC1" s="811"/>
      <c r="NZD1" s="811"/>
      <c r="NZE1" s="811"/>
      <c r="NZF1" s="811"/>
      <c r="NZG1" s="811"/>
      <c r="NZH1" s="811"/>
      <c r="NZI1" s="811"/>
      <c r="NZJ1" s="811"/>
      <c r="NZK1" s="811"/>
      <c r="NZL1" s="811"/>
      <c r="NZM1" s="811"/>
      <c r="NZN1" s="811"/>
      <c r="NZO1" s="811"/>
      <c r="NZP1" s="811"/>
      <c r="NZQ1" s="811"/>
      <c r="NZR1" s="811"/>
      <c r="NZS1" s="811"/>
      <c r="NZT1" s="811"/>
      <c r="NZU1" s="811"/>
      <c r="NZV1" s="811"/>
      <c r="NZW1" s="811"/>
      <c r="NZX1" s="811"/>
      <c r="NZY1" s="811"/>
      <c r="NZZ1" s="811"/>
      <c r="OAA1" s="811"/>
      <c r="OAB1" s="811"/>
      <c r="OAC1" s="811"/>
      <c r="OAD1" s="811"/>
      <c r="OAE1" s="811"/>
      <c r="OAF1" s="811"/>
      <c r="OAG1" s="811"/>
      <c r="OAH1" s="811"/>
      <c r="OAI1" s="811"/>
      <c r="OAJ1" s="811"/>
      <c r="OAK1" s="811"/>
      <c r="OAL1" s="811"/>
      <c r="OAM1" s="811"/>
      <c r="OAN1" s="811"/>
      <c r="OAO1" s="811"/>
      <c r="OAP1" s="811"/>
      <c r="OAQ1" s="811"/>
      <c r="OAR1" s="811"/>
      <c r="OAS1" s="811"/>
      <c r="OAT1" s="811"/>
      <c r="OAU1" s="811"/>
      <c r="OAV1" s="811"/>
      <c r="OAW1" s="811"/>
      <c r="OAX1" s="811"/>
      <c r="OAY1" s="811"/>
      <c r="OAZ1" s="811"/>
      <c r="OBA1" s="811"/>
      <c r="OBB1" s="811"/>
      <c r="OBC1" s="811"/>
      <c r="OBD1" s="811"/>
      <c r="OBE1" s="811"/>
      <c r="OBF1" s="811"/>
      <c r="OBG1" s="811"/>
      <c r="OBH1" s="811"/>
      <c r="OBI1" s="811"/>
      <c r="OBJ1" s="811"/>
      <c r="OBK1" s="811"/>
      <c r="OBL1" s="811"/>
      <c r="OBM1" s="811"/>
      <c r="OBN1" s="811"/>
      <c r="OBO1" s="811"/>
      <c r="OBP1" s="811"/>
      <c r="OBQ1" s="811"/>
      <c r="OBR1" s="811"/>
      <c r="OBS1" s="811"/>
      <c r="OBT1" s="811"/>
      <c r="OBU1" s="811"/>
      <c r="OBV1" s="811"/>
      <c r="OBW1" s="811"/>
      <c r="OBX1" s="811"/>
      <c r="OBY1" s="811"/>
      <c r="OBZ1" s="811"/>
      <c r="OCA1" s="811"/>
      <c r="OCB1" s="811"/>
      <c r="OCC1" s="811"/>
      <c r="OCD1" s="811"/>
      <c r="OCE1" s="811"/>
      <c r="OCF1" s="811"/>
      <c r="OCG1" s="811"/>
      <c r="OCH1" s="811"/>
      <c r="OCI1" s="811"/>
      <c r="OCJ1" s="811"/>
      <c r="OCK1" s="811"/>
      <c r="OCL1" s="811"/>
      <c r="OCM1" s="811"/>
      <c r="OCN1" s="811"/>
      <c r="OCO1" s="811"/>
      <c r="OCP1" s="811"/>
      <c r="OCQ1" s="811"/>
      <c r="OCR1" s="811"/>
      <c r="OCS1" s="811"/>
      <c r="OCT1" s="811"/>
      <c r="OCU1" s="811"/>
      <c r="OCV1" s="811"/>
      <c r="OCW1" s="811"/>
      <c r="OCX1" s="811"/>
      <c r="OCY1" s="811"/>
      <c r="OCZ1" s="811"/>
      <c r="ODA1" s="811"/>
      <c r="ODB1" s="811"/>
      <c r="ODC1" s="811"/>
      <c r="ODD1" s="811"/>
      <c r="ODE1" s="811"/>
      <c r="ODF1" s="811"/>
      <c r="ODG1" s="811"/>
      <c r="ODH1" s="811"/>
      <c r="ODI1" s="811"/>
      <c r="ODJ1" s="811"/>
      <c r="ODK1" s="811"/>
      <c r="ODL1" s="811"/>
      <c r="ODM1" s="811"/>
      <c r="ODN1" s="811"/>
      <c r="ODO1" s="811"/>
      <c r="ODP1" s="811"/>
      <c r="ODQ1" s="811"/>
      <c r="ODR1" s="811"/>
      <c r="ODS1" s="811"/>
      <c r="ODT1" s="811"/>
      <c r="ODU1" s="811"/>
      <c r="ODV1" s="811"/>
      <c r="ODW1" s="811"/>
      <c r="ODX1" s="811"/>
      <c r="ODY1" s="811"/>
      <c r="ODZ1" s="811"/>
      <c r="OEA1" s="811"/>
      <c r="OEB1" s="811"/>
      <c r="OEC1" s="811"/>
      <c r="OED1" s="811"/>
      <c r="OEE1" s="811"/>
      <c r="OEF1" s="811"/>
      <c r="OEG1" s="811"/>
      <c r="OEH1" s="811"/>
      <c r="OEI1" s="811"/>
      <c r="OEJ1" s="811"/>
      <c r="OEK1" s="811"/>
      <c r="OEL1" s="811"/>
      <c r="OEM1" s="811"/>
      <c r="OEN1" s="811"/>
      <c r="OEO1" s="811"/>
      <c r="OEP1" s="811"/>
      <c r="OEQ1" s="811"/>
      <c r="OER1" s="811"/>
      <c r="OES1" s="811"/>
      <c r="OET1" s="811"/>
      <c r="OEU1" s="811"/>
      <c r="OEV1" s="811"/>
      <c r="OEW1" s="811"/>
      <c r="OEX1" s="811"/>
      <c r="OEY1" s="811"/>
      <c r="OEZ1" s="811"/>
      <c r="OFA1" s="811"/>
      <c r="OFB1" s="811"/>
      <c r="OFC1" s="811"/>
      <c r="OFD1" s="811"/>
      <c r="OFE1" s="811"/>
      <c r="OFF1" s="811"/>
      <c r="OFG1" s="811"/>
      <c r="OFH1" s="811"/>
      <c r="OFI1" s="811"/>
      <c r="OFJ1" s="811"/>
      <c r="OFK1" s="811"/>
      <c r="OFL1" s="811"/>
      <c r="OFM1" s="811"/>
      <c r="OFN1" s="811"/>
      <c r="OFO1" s="811"/>
      <c r="OFP1" s="811"/>
      <c r="OFQ1" s="811"/>
      <c r="OFR1" s="811"/>
      <c r="OFS1" s="811"/>
      <c r="OFT1" s="811"/>
      <c r="OFU1" s="811"/>
      <c r="OFV1" s="811"/>
      <c r="OFW1" s="811"/>
      <c r="OFX1" s="811"/>
      <c r="OFY1" s="811"/>
      <c r="OFZ1" s="811"/>
      <c r="OGA1" s="811"/>
      <c r="OGB1" s="811"/>
      <c r="OGC1" s="811"/>
      <c r="OGD1" s="811"/>
      <c r="OGE1" s="811"/>
      <c r="OGF1" s="811"/>
      <c r="OGG1" s="811"/>
      <c r="OGH1" s="811"/>
      <c r="OGI1" s="811"/>
      <c r="OGJ1" s="811"/>
      <c r="OGK1" s="811"/>
      <c r="OGL1" s="811"/>
      <c r="OGM1" s="811"/>
      <c r="OGN1" s="811"/>
      <c r="OGO1" s="811"/>
      <c r="OGP1" s="811"/>
      <c r="OGQ1" s="811"/>
      <c r="OGR1" s="811"/>
      <c r="OGS1" s="811"/>
      <c r="OGT1" s="811"/>
      <c r="OGU1" s="811"/>
      <c r="OGV1" s="811"/>
      <c r="OGW1" s="811"/>
      <c r="OGX1" s="811"/>
      <c r="OGY1" s="811"/>
      <c r="OGZ1" s="811"/>
      <c r="OHA1" s="811"/>
      <c r="OHB1" s="811"/>
      <c r="OHC1" s="811"/>
      <c r="OHD1" s="811"/>
      <c r="OHE1" s="811"/>
      <c r="OHF1" s="811"/>
      <c r="OHG1" s="811"/>
      <c r="OHH1" s="811"/>
      <c r="OHI1" s="811"/>
      <c r="OHJ1" s="811"/>
      <c r="OHK1" s="811"/>
      <c r="OHL1" s="811"/>
      <c r="OHM1" s="811"/>
      <c r="OHN1" s="811"/>
      <c r="OHO1" s="811"/>
      <c r="OHP1" s="811"/>
      <c r="OHQ1" s="811"/>
      <c r="OHR1" s="811"/>
      <c r="OHS1" s="811"/>
      <c r="OHT1" s="811"/>
      <c r="OHU1" s="811"/>
      <c r="OHV1" s="811"/>
      <c r="OHW1" s="811"/>
      <c r="OHX1" s="811"/>
      <c r="OHY1" s="811"/>
      <c r="OHZ1" s="811"/>
      <c r="OIA1" s="811"/>
      <c r="OIB1" s="811"/>
      <c r="OIC1" s="811"/>
      <c r="OID1" s="811"/>
      <c r="OIE1" s="811"/>
      <c r="OIF1" s="811"/>
      <c r="OIG1" s="811"/>
      <c r="OIH1" s="811"/>
      <c r="OII1" s="811"/>
      <c r="OIJ1" s="811"/>
      <c r="OIK1" s="811"/>
      <c r="OIL1" s="811"/>
      <c r="OIM1" s="811"/>
      <c r="OIN1" s="811"/>
      <c r="OIO1" s="811"/>
      <c r="OIP1" s="811"/>
      <c r="OIQ1" s="811"/>
      <c r="OIR1" s="811"/>
      <c r="OIS1" s="811"/>
      <c r="OIT1" s="811"/>
      <c r="OIU1" s="811"/>
      <c r="OIV1" s="811"/>
      <c r="OIW1" s="811"/>
      <c r="OIX1" s="811"/>
      <c r="OIY1" s="811"/>
      <c r="OIZ1" s="811"/>
      <c r="OJA1" s="811"/>
      <c r="OJB1" s="811"/>
      <c r="OJC1" s="811"/>
      <c r="OJD1" s="811"/>
      <c r="OJE1" s="811"/>
      <c r="OJF1" s="811"/>
      <c r="OJG1" s="811"/>
      <c r="OJH1" s="811"/>
      <c r="OJI1" s="811"/>
      <c r="OJJ1" s="811"/>
      <c r="OJK1" s="811"/>
      <c r="OJL1" s="811"/>
      <c r="OJM1" s="811"/>
      <c r="OJN1" s="811"/>
      <c r="OJO1" s="811"/>
      <c r="OJP1" s="811"/>
      <c r="OJQ1" s="811"/>
      <c r="OJR1" s="811"/>
      <c r="OJS1" s="811"/>
      <c r="OJT1" s="811"/>
      <c r="OJU1" s="811"/>
      <c r="OJV1" s="811"/>
      <c r="OJW1" s="811"/>
      <c r="OJX1" s="811"/>
      <c r="OJY1" s="811"/>
      <c r="OJZ1" s="811"/>
      <c r="OKA1" s="811"/>
      <c r="OKB1" s="811"/>
      <c r="OKC1" s="811"/>
      <c r="OKD1" s="811"/>
      <c r="OKE1" s="811"/>
      <c r="OKF1" s="811"/>
      <c r="OKG1" s="811"/>
      <c r="OKH1" s="811"/>
      <c r="OKI1" s="811"/>
      <c r="OKJ1" s="811"/>
      <c r="OKK1" s="811"/>
      <c r="OKL1" s="811"/>
      <c r="OKM1" s="811"/>
      <c r="OKN1" s="811"/>
      <c r="OKO1" s="811"/>
      <c r="OKP1" s="811"/>
      <c r="OKQ1" s="811"/>
      <c r="OKR1" s="811"/>
      <c r="OKS1" s="811"/>
      <c r="OKT1" s="811"/>
      <c r="OKU1" s="811"/>
      <c r="OKV1" s="811"/>
      <c r="OKW1" s="811"/>
      <c r="OKX1" s="811"/>
      <c r="OKY1" s="811"/>
      <c r="OKZ1" s="811"/>
      <c r="OLA1" s="811"/>
      <c r="OLB1" s="811"/>
      <c r="OLC1" s="811"/>
      <c r="OLD1" s="811"/>
      <c r="OLE1" s="811"/>
      <c r="OLF1" s="811"/>
      <c r="OLG1" s="811"/>
      <c r="OLH1" s="811"/>
      <c r="OLI1" s="811"/>
      <c r="OLJ1" s="811"/>
      <c r="OLK1" s="811"/>
      <c r="OLL1" s="811"/>
      <c r="OLM1" s="811"/>
      <c r="OLN1" s="811"/>
      <c r="OLO1" s="811"/>
      <c r="OLP1" s="811"/>
      <c r="OLQ1" s="811"/>
      <c r="OLR1" s="811"/>
      <c r="OLS1" s="811"/>
      <c r="OLT1" s="811"/>
      <c r="OLU1" s="811"/>
      <c r="OLV1" s="811"/>
      <c r="OLW1" s="811"/>
      <c r="OLX1" s="811"/>
      <c r="OLY1" s="811"/>
      <c r="OLZ1" s="811"/>
      <c r="OMA1" s="811"/>
      <c r="OMB1" s="811"/>
      <c r="OMC1" s="811"/>
      <c r="OMD1" s="811"/>
      <c r="OME1" s="811"/>
      <c r="OMF1" s="811"/>
      <c r="OMG1" s="811"/>
      <c r="OMH1" s="811"/>
      <c r="OMI1" s="811"/>
      <c r="OMJ1" s="811"/>
      <c r="OMK1" s="811"/>
      <c r="OML1" s="811"/>
      <c r="OMM1" s="811"/>
      <c r="OMN1" s="811"/>
      <c r="OMO1" s="811"/>
      <c r="OMP1" s="811"/>
      <c r="OMQ1" s="811"/>
      <c r="OMR1" s="811"/>
      <c r="OMS1" s="811"/>
      <c r="OMT1" s="811"/>
      <c r="OMU1" s="811"/>
      <c r="OMV1" s="811"/>
      <c r="OMW1" s="811"/>
      <c r="OMX1" s="811"/>
      <c r="OMY1" s="811"/>
      <c r="OMZ1" s="811"/>
      <c r="ONA1" s="811"/>
      <c r="ONB1" s="811"/>
      <c r="ONC1" s="811"/>
      <c r="OND1" s="811"/>
      <c r="ONE1" s="811"/>
      <c r="ONF1" s="811"/>
      <c r="ONG1" s="811"/>
      <c r="ONH1" s="811"/>
      <c r="ONI1" s="811"/>
      <c r="ONJ1" s="811"/>
      <c r="ONK1" s="811"/>
      <c r="ONL1" s="811"/>
      <c r="ONM1" s="811"/>
      <c r="ONN1" s="811"/>
      <c r="ONO1" s="811"/>
      <c r="ONP1" s="811"/>
      <c r="ONQ1" s="811"/>
      <c r="ONR1" s="811"/>
      <c r="ONS1" s="811"/>
      <c r="ONT1" s="811"/>
      <c r="ONU1" s="811"/>
      <c r="ONV1" s="811"/>
      <c r="ONW1" s="811"/>
      <c r="ONX1" s="811"/>
      <c r="ONY1" s="811"/>
      <c r="ONZ1" s="811"/>
      <c r="OOA1" s="811"/>
      <c r="OOB1" s="811"/>
      <c r="OOC1" s="811"/>
      <c r="OOD1" s="811"/>
      <c r="OOE1" s="811"/>
      <c r="OOF1" s="811"/>
      <c r="OOG1" s="811"/>
      <c r="OOH1" s="811"/>
      <c r="OOI1" s="811"/>
      <c r="OOJ1" s="811"/>
      <c r="OOK1" s="811"/>
      <c r="OOL1" s="811"/>
      <c r="OOM1" s="811"/>
      <c r="OON1" s="811"/>
      <c r="OOO1" s="811"/>
      <c r="OOP1" s="811"/>
      <c r="OOQ1" s="811"/>
      <c r="OOR1" s="811"/>
      <c r="OOS1" s="811"/>
      <c r="OOT1" s="811"/>
      <c r="OOU1" s="811"/>
      <c r="OOV1" s="811"/>
      <c r="OOW1" s="811"/>
      <c r="OOX1" s="811"/>
      <c r="OOY1" s="811"/>
      <c r="OOZ1" s="811"/>
      <c r="OPA1" s="811"/>
      <c r="OPB1" s="811"/>
      <c r="OPC1" s="811"/>
      <c r="OPD1" s="811"/>
      <c r="OPE1" s="811"/>
      <c r="OPF1" s="811"/>
      <c r="OPG1" s="811"/>
      <c r="OPH1" s="811"/>
      <c r="OPI1" s="811"/>
      <c r="OPJ1" s="811"/>
      <c r="OPK1" s="811"/>
      <c r="OPL1" s="811"/>
      <c r="OPM1" s="811"/>
      <c r="OPN1" s="811"/>
      <c r="OPO1" s="811"/>
      <c r="OPP1" s="811"/>
      <c r="OPQ1" s="811"/>
      <c r="OPR1" s="811"/>
      <c r="OPS1" s="811"/>
      <c r="OPT1" s="811"/>
      <c r="OPU1" s="811"/>
      <c r="OPV1" s="811"/>
      <c r="OPW1" s="811"/>
      <c r="OPX1" s="811"/>
      <c r="OPY1" s="811"/>
      <c r="OPZ1" s="811"/>
      <c r="OQA1" s="811"/>
      <c r="OQB1" s="811"/>
      <c r="OQC1" s="811"/>
      <c r="OQD1" s="811"/>
      <c r="OQE1" s="811"/>
      <c r="OQF1" s="811"/>
      <c r="OQG1" s="811"/>
      <c r="OQH1" s="811"/>
      <c r="OQI1" s="811"/>
      <c r="OQJ1" s="811"/>
      <c r="OQK1" s="811"/>
      <c r="OQL1" s="811"/>
      <c r="OQM1" s="811"/>
      <c r="OQN1" s="811"/>
      <c r="OQO1" s="811"/>
      <c r="OQP1" s="811"/>
      <c r="OQQ1" s="811"/>
      <c r="OQR1" s="811"/>
      <c r="OQS1" s="811"/>
      <c r="OQT1" s="811"/>
      <c r="OQU1" s="811"/>
      <c r="OQV1" s="811"/>
      <c r="OQW1" s="811"/>
      <c r="OQX1" s="811"/>
      <c r="OQY1" s="811"/>
      <c r="OQZ1" s="811"/>
      <c r="ORA1" s="811"/>
      <c r="ORB1" s="811"/>
      <c r="ORC1" s="811"/>
      <c r="ORD1" s="811"/>
      <c r="ORE1" s="811"/>
      <c r="ORF1" s="811"/>
      <c r="ORG1" s="811"/>
      <c r="ORH1" s="811"/>
      <c r="ORI1" s="811"/>
      <c r="ORJ1" s="811"/>
      <c r="ORK1" s="811"/>
      <c r="ORL1" s="811"/>
      <c r="ORM1" s="811"/>
      <c r="ORN1" s="811"/>
      <c r="ORO1" s="811"/>
      <c r="ORP1" s="811"/>
      <c r="ORQ1" s="811"/>
      <c r="ORR1" s="811"/>
      <c r="ORS1" s="811"/>
      <c r="ORT1" s="811"/>
      <c r="ORU1" s="811"/>
      <c r="ORV1" s="811"/>
      <c r="ORW1" s="811"/>
      <c r="ORX1" s="811"/>
      <c r="ORY1" s="811"/>
      <c r="ORZ1" s="811"/>
      <c r="OSA1" s="811"/>
      <c r="OSB1" s="811"/>
      <c r="OSC1" s="811"/>
      <c r="OSD1" s="811"/>
      <c r="OSE1" s="811"/>
      <c r="OSF1" s="811"/>
      <c r="OSG1" s="811"/>
      <c r="OSH1" s="811"/>
      <c r="OSI1" s="811"/>
      <c r="OSJ1" s="811"/>
      <c r="OSK1" s="811"/>
      <c r="OSL1" s="811"/>
      <c r="OSM1" s="811"/>
      <c r="OSN1" s="811"/>
      <c r="OSO1" s="811"/>
      <c r="OSP1" s="811"/>
      <c r="OSQ1" s="811"/>
      <c r="OSR1" s="811"/>
      <c r="OSS1" s="811"/>
      <c r="OST1" s="811"/>
      <c r="OSU1" s="811"/>
      <c r="OSV1" s="811"/>
      <c r="OSW1" s="811"/>
      <c r="OSX1" s="811"/>
      <c r="OSY1" s="811"/>
      <c r="OSZ1" s="811"/>
      <c r="OTA1" s="811"/>
      <c r="OTB1" s="811"/>
      <c r="OTC1" s="811"/>
      <c r="OTD1" s="811"/>
      <c r="OTE1" s="811"/>
      <c r="OTF1" s="811"/>
      <c r="OTG1" s="811"/>
      <c r="OTH1" s="811"/>
      <c r="OTI1" s="811"/>
      <c r="OTJ1" s="811"/>
      <c r="OTK1" s="811"/>
      <c r="OTL1" s="811"/>
      <c r="OTM1" s="811"/>
      <c r="OTN1" s="811"/>
      <c r="OTO1" s="811"/>
      <c r="OTP1" s="811"/>
      <c r="OTQ1" s="811"/>
      <c r="OTR1" s="811"/>
      <c r="OTS1" s="811"/>
      <c r="OTT1" s="811"/>
      <c r="OTU1" s="811"/>
      <c r="OTV1" s="811"/>
      <c r="OTW1" s="811"/>
      <c r="OTX1" s="811"/>
      <c r="OTY1" s="811"/>
      <c r="OTZ1" s="811"/>
      <c r="OUA1" s="811"/>
      <c r="OUB1" s="811"/>
      <c r="OUC1" s="811"/>
      <c r="OUD1" s="811"/>
      <c r="OUE1" s="811"/>
      <c r="OUF1" s="811"/>
      <c r="OUG1" s="811"/>
      <c r="OUH1" s="811"/>
      <c r="OUI1" s="811"/>
      <c r="OUJ1" s="811"/>
      <c r="OUK1" s="811"/>
      <c r="OUL1" s="811"/>
      <c r="OUM1" s="811"/>
      <c r="OUN1" s="811"/>
      <c r="OUO1" s="811"/>
      <c r="OUP1" s="811"/>
      <c r="OUQ1" s="811"/>
      <c r="OUR1" s="811"/>
      <c r="OUS1" s="811"/>
      <c r="OUT1" s="811"/>
      <c r="OUU1" s="811"/>
      <c r="OUV1" s="811"/>
      <c r="OUW1" s="811"/>
      <c r="OUX1" s="811"/>
      <c r="OUY1" s="811"/>
      <c r="OUZ1" s="811"/>
      <c r="OVA1" s="811"/>
      <c r="OVB1" s="811"/>
      <c r="OVC1" s="811"/>
      <c r="OVD1" s="811"/>
      <c r="OVE1" s="811"/>
      <c r="OVF1" s="811"/>
      <c r="OVG1" s="811"/>
      <c r="OVH1" s="811"/>
      <c r="OVI1" s="811"/>
      <c r="OVJ1" s="811"/>
      <c r="OVK1" s="811"/>
      <c r="OVL1" s="811"/>
      <c r="OVM1" s="811"/>
      <c r="OVN1" s="811"/>
      <c r="OVO1" s="811"/>
      <c r="OVP1" s="811"/>
      <c r="OVQ1" s="811"/>
      <c r="OVR1" s="811"/>
      <c r="OVS1" s="811"/>
      <c r="OVT1" s="811"/>
      <c r="OVU1" s="811"/>
      <c r="OVV1" s="811"/>
      <c r="OVW1" s="811"/>
      <c r="OVX1" s="811"/>
      <c r="OVY1" s="811"/>
      <c r="OVZ1" s="811"/>
      <c r="OWA1" s="811"/>
      <c r="OWB1" s="811"/>
      <c r="OWC1" s="811"/>
      <c r="OWD1" s="811"/>
      <c r="OWE1" s="811"/>
      <c r="OWF1" s="811"/>
      <c r="OWG1" s="811"/>
      <c r="OWH1" s="811"/>
      <c r="OWI1" s="811"/>
      <c r="OWJ1" s="811"/>
      <c r="OWK1" s="811"/>
      <c r="OWL1" s="811"/>
      <c r="OWM1" s="811"/>
      <c r="OWN1" s="811"/>
      <c r="OWO1" s="811"/>
      <c r="OWP1" s="811"/>
      <c r="OWQ1" s="811"/>
      <c r="OWR1" s="811"/>
      <c r="OWS1" s="811"/>
      <c r="OWT1" s="811"/>
      <c r="OWU1" s="811"/>
      <c r="OWV1" s="811"/>
      <c r="OWW1" s="811"/>
      <c r="OWX1" s="811"/>
      <c r="OWY1" s="811"/>
      <c r="OWZ1" s="811"/>
      <c r="OXA1" s="811"/>
      <c r="OXB1" s="811"/>
      <c r="OXC1" s="811"/>
      <c r="OXD1" s="811"/>
      <c r="OXE1" s="811"/>
      <c r="OXF1" s="811"/>
      <c r="OXG1" s="811"/>
      <c r="OXH1" s="811"/>
      <c r="OXI1" s="811"/>
      <c r="OXJ1" s="811"/>
      <c r="OXK1" s="811"/>
      <c r="OXL1" s="811"/>
      <c r="OXM1" s="811"/>
      <c r="OXN1" s="811"/>
      <c r="OXO1" s="811"/>
      <c r="OXP1" s="811"/>
      <c r="OXQ1" s="811"/>
      <c r="OXR1" s="811"/>
      <c r="OXS1" s="811"/>
      <c r="OXT1" s="811"/>
      <c r="OXU1" s="811"/>
      <c r="OXV1" s="811"/>
      <c r="OXW1" s="811"/>
      <c r="OXX1" s="811"/>
      <c r="OXY1" s="811"/>
      <c r="OXZ1" s="811"/>
      <c r="OYA1" s="811"/>
      <c r="OYB1" s="811"/>
      <c r="OYC1" s="811"/>
      <c r="OYD1" s="811"/>
      <c r="OYE1" s="811"/>
      <c r="OYF1" s="811"/>
      <c r="OYG1" s="811"/>
      <c r="OYH1" s="811"/>
      <c r="OYI1" s="811"/>
      <c r="OYJ1" s="811"/>
      <c r="OYK1" s="811"/>
      <c r="OYL1" s="811"/>
      <c r="OYM1" s="811"/>
      <c r="OYN1" s="811"/>
      <c r="OYO1" s="811"/>
      <c r="OYP1" s="811"/>
      <c r="OYQ1" s="811"/>
      <c r="OYR1" s="811"/>
      <c r="OYS1" s="811"/>
      <c r="OYT1" s="811"/>
      <c r="OYU1" s="811"/>
      <c r="OYV1" s="811"/>
      <c r="OYW1" s="811"/>
      <c r="OYX1" s="811"/>
      <c r="OYY1" s="811"/>
      <c r="OYZ1" s="811"/>
      <c r="OZA1" s="811"/>
      <c r="OZB1" s="811"/>
      <c r="OZC1" s="811"/>
      <c r="OZD1" s="811"/>
      <c r="OZE1" s="811"/>
      <c r="OZF1" s="811"/>
      <c r="OZG1" s="811"/>
      <c r="OZH1" s="811"/>
      <c r="OZI1" s="811"/>
      <c r="OZJ1" s="811"/>
      <c r="OZK1" s="811"/>
      <c r="OZL1" s="811"/>
      <c r="OZM1" s="811"/>
      <c r="OZN1" s="811"/>
      <c r="OZO1" s="811"/>
      <c r="OZP1" s="811"/>
      <c r="OZQ1" s="811"/>
      <c r="OZR1" s="811"/>
      <c r="OZS1" s="811"/>
      <c r="OZT1" s="811"/>
      <c r="OZU1" s="811"/>
      <c r="OZV1" s="811"/>
      <c r="OZW1" s="811"/>
      <c r="OZX1" s="811"/>
      <c r="OZY1" s="811"/>
      <c r="OZZ1" s="811"/>
      <c r="PAA1" s="811"/>
      <c r="PAB1" s="811"/>
      <c r="PAC1" s="811"/>
      <c r="PAD1" s="811"/>
      <c r="PAE1" s="811"/>
      <c r="PAF1" s="811"/>
      <c r="PAG1" s="811"/>
      <c r="PAH1" s="811"/>
      <c r="PAI1" s="811"/>
      <c r="PAJ1" s="811"/>
      <c r="PAK1" s="811"/>
      <c r="PAL1" s="811"/>
      <c r="PAM1" s="811"/>
      <c r="PAN1" s="811"/>
      <c r="PAO1" s="811"/>
      <c r="PAP1" s="811"/>
      <c r="PAQ1" s="811"/>
      <c r="PAR1" s="811"/>
      <c r="PAS1" s="811"/>
      <c r="PAT1" s="811"/>
      <c r="PAU1" s="811"/>
      <c r="PAV1" s="811"/>
      <c r="PAW1" s="811"/>
      <c r="PAX1" s="811"/>
      <c r="PAY1" s="811"/>
      <c r="PAZ1" s="811"/>
      <c r="PBA1" s="811"/>
      <c r="PBB1" s="811"/>
      <c r="PBC1" s="811"/>
      <c r="PBD1" s="811"/>
      <c r="PBE1" s="811"/>
      <c r="PBF1" s="811"/>
      <c r="PBG1" s="811"/>
      <c r="PBH1" s="811"/>
      <c r="PBI1" s="811"/>
      <c r="PBJ1" s="811"/>
      <c r="PBK1" s="811"/>
      <c r="PBL1" s="811"/>
      <c r="PBM1" s="811"/>
      <c r="PBN1" s="811"/>
      <c r="PBO1" s="811"/>
      <c r="PBP1" s="811"/>
      <c r="PBQ1" s="811"/>
      <c r="PBR1" s="811"/>
      <c r="PBS1" s="811"/>
      <c r="PBT1" s="811"/>
      <c r="PBU1" s="811"/>
      <c r="PBV1" s="811"/>
      <c r="PBW1" s="811"/>
      <c r="PBX1" s="811"/>
      <c r="PBY1" s="811"/>
      <c r="PBZ1" s="811"/>
      <c r="PCA1" s="811"/>
      <c r="PCB1" s="811"/>
      <c r="PCC1" s="811"/>
      <c r="PCD1" s="811"/>
      <c r="PCE1" s="811"/>
      <c r="PCF1" s="811"/>
      <c r="PCG1" s="811"/>
      <c r="PCH1" s="811"/>
      <c r="PCI1" s="811"/>
      <c r="PCJ1" s="811"/>
      <c r="PCK1" s="811"/>
      <c r="PCL1" s="811"/>
      <c r="PCM1" s="811"/>
      <c r="PCN1" s="811"/>
      <c r="PCO1" s="811"/>
      <c r="PCP1" s="811"/>
      <c r="PCQ1" s="811"/>
      <c r="PCR1" s="811"/>
      <c r="PCS1" s="811"/>
      <c r="PCT1" s="811"/>
      <c r="PCU1" s="811"/>
      <c r="PCV1" s="811"/>
      <c r="PCW1" s="811"/>
      <c r="PCX1" s="811"/>
      <c r="PCY1" s="811"/>
      <c r="PCZ1" s="811"/>
      <c r="PDA1" s="811"/>
      <c r="PDB1" s="811"/>
      <c r="PDC1" s="811"/>
      <c r="PDD1" s="811"/>
      <c r="PDE1" s="811"/>
      <c r="PDF1" s="811"/>
      <c r="PDG1" s="811"/>
      <c r="PDH1" s="811"/>
      <c r="PDI1" s="811"/>
      <c r="PDJ1" s="811"/>
      <c r="PDK1" s="811"/>
      <c r="PDL1" s="811"/>
      <c r="PDM1" s="811"/>
      <c r="PDN1" s="811"/>
      <c r="PDO1" s="811"/>
      <c r="PDP1" s="811"/>
      <c r="PDQ1" s="811"/>
      <c r="PDR1" s="811"/>
      <c r="PDS1" s="811"/>
      <c r="PDT1" s="811"/>
      <c r="PDU1" s="811"/>
      <c r="PDV1" s="811"/>
      <c r="PDW1" s="811"/>
      <c r="PDX1" s="811"/>
      <c r="PDY1" s="811"/>
      <c r="PDZ1" s="811"/>
      <c r="PEA1" s="811"/>
      <c r="PEB1" s="811"/>
      <c r="PEC1" s="811"/>
      <c r="PED1" s="811"/>
      <c r="PEE1" s="811"/>
      <c r="PEF1" s="811"/>
      <c r="PEG1" s="811"/>
      <c r="PEH1" s="811"/>
      <c r="PEI1" s="811"/>
      <c r="PEJ1" s="811"/>
      <c r="PEK1" s="811"/>
      <c r="PEL1" s="811"/>
      <c r="PEM1" s="811"/>
      <c r="PEN1" s="811"/>
      <c r="PEO1" s="811"/>
      <c r="PEP1" s="811"/>
      <c r="PEQ1" s="811"/>
      <c r="PER1" s="811"/>
      <c r="PES1" s="811"/>
      <c r="PET1" s="811"/>
      <c r="PEU1" s="811"/>
      <c r="PEV1" s="811"/>
      <c r="PEW1" s="811"/>
      <c r="PEX1" s="811"/>
      <c r="PEY1" s="811"/>
      <c r="PEZ1" s="811"/>
      <c r="PFA1" s="811"/>
      <c r="PFB1" s="811"/>
      <c r="PFC1" s="811"/>
      <c r="PFD1" s="811"/>
      <c r="PFE1" s="811"/>
      <c r="PFF1" s="811"/>
      <c r="PFG1" s="811"/>
      <c r="PFH1" s="811"/>
      <c r="PFI1" s="811"/>
      <c r="PFJ1" s="811"/>
      <c r="PFK1" s="811"/>
      <c r="PFL1" s="811"/>
      <c r="PFM1" s="811"/>
      <c r="PFN1" s="811"/>
      <c r="PFO1" s="811"/>
      <c r="PFP1" s="811"/>
      <c r="PFQ1" s="811"/>
      <c r="PFR1" s="811"/>
      <c r="PFS1" s="811"/>
      <c r="PFT1" s="811"/>
      <c r="PFU1" s="811"/>
      <c r="PFV1" s="811"/>
      <c r="PFW1" s="811"/>
      <c r="PFX1" s="811"/>
      <c r="PFY1" s="811"/>
      <c r="PFZ1" s="811"/>
      <c r="PGA1" s="811"/>
      <c r="PGB1" s="811"/>
      <c r="PGC1" s="811"/>
      <c r="PGD1" s="811"/>
      <c r="PGE1" s="811"/>
      <c r="PGF1" s="811"/>
      <c r="PGG1" s="811"/>
      <c r="PGH1" s="811"/>
      <c r="PGI1" s="811"/>
      <c r="PGJ1" s="811"/>
      <c r="PGK1" s="811"/>
      <c r="PGL1" s="811"/>
      <c r="PGM1" s="811"/>
      <c r="PGN1" s="811"/>
      <c r="PGO1" s="811"/>
      <c r="PGP1" s="811"/>
      <c r="PGQ1" s="811"/>
      <c r="PGR1" s="811"/>
      <c r="PGS1" s="811"/>
      <c r="PGT1" s="811"/>
      <c r="PGU1" s="811"/>
      <c r="PGV1" s="811"/>
      <c r="PGW1" s="811"/>
      <c r="PGX1" s="811"/>
      <c r="PGY1" s="811"/>
      <c r="PGZ1" s="811"/>
      <c r="PHA1" s="811"/>
      <c r="PHB1" s="811"/>
      <c r="PHC1" s="811"/>
      <c r="PHD1" s="811"/>
      <c r="PHE1" s="811"/>
      <c r="PHF1" s="811"/>
      <c r="PHG1" s="811"/>
      <c r="PHH1" s="811"/>
      <c r="PHI1" s="811"/>
      <c r="PHJ1" s="811"/>
      <c r="PHK1" s="811"/>
      <c r="PHL1" s="811"/>
      <c r="PHM1" s="811"/>
      <c r="PHN1" s="811"/>
      <c r="PHO1" s="811"/>
      <c r="PHP1" s="811"/>
      <c r="PHQ1" s="811"/>
      <c r="PHR1" s="811"/>
      <c r="PHS1" s="811"/>
      <c r="PHT1" s="811"/>
      <c r="PHU1" s="811"/>
      <c r="PHV1" s="811"/>
      <c r="PHW1" s="811"/>
      <c r="PHX1" s="811"/>
      <c r="PHY1" s="811"/>
      <c r="PHZ1" s="811"/>
      <c r="PIA1" s="811"/>
      <c r="PIB1" s="811"/>
      <c r="PIC1" s="811"/>
      <c r="PID1" s="811"/>
      <c r="PIE1" s="811"/>
      <c r="PIF1" s="811"/>
      <c r="PIG1" s="811"/>
      <c r="PIH1" s="811"/>
      <c r="PII1" s="811"/>
      <c r="PIJ1" s="811"/>
      <c r="PIK1" s="811"/>
      <c r="PIL1" s="811"/>
      <c r="PIM1" s="811"/>
      <c r="PIN1" s="811"/>
      <c r="PIO1" s="811"/>
      <c r="PIP1" s="811"/>
      <c r="PIQ1" s="811"/>
      <c r="PIR1" s="811"/>
      <c r="PIS1" s="811"/>
      <c r="PIT1" s="811"/>
      <c r="PIU1" s="811"/>
      <c r="PIV1" s="811"/>
      <c r="PIW1" s="811"/>
      <c r="PIX1" s="811"/>
      <c r="PIY1" s="811"/>
      <c r="PIZ1" s="811"/>
      <c r="PJA1" s="811"/>
      <c r="PJB1" s="811"/>
      <c r="PJC1" s="811"/>
      <c r="PJD1" s="811"/>
      <c r="PJE1" s="811"/>
      <c r="PJF1" s="811"/>
      <c r="PJG1" s="811"/>
      <c r="PJH1" s="811"/>
      <c r="PJI1" s="811"/>
      <c r="PJJ1" s="811"/>
      <c r="PJK1" s="811"/>
      <c r="PJL1" s="811"/>
      <c r="PJM1" s="811"/>
      <c r="PJN1" s="811"/>
      <c r="PJO1" s="811"/>
      <c r="PJP1" s="811"/>
      <c r="PJQ1" s="811"/>
      <c r="PJR1" s="811"/>
      <c r="PJS1" s="811"/>
      <c r="PJT1" s="811"/>
      <c r="PJU1" s="811"/>
      <c r="PJV1" s="811"/>
      <c r="PJW1" s="811"/>
      <c r="PJX1" s="811"/>
      <c r="PJY1" s="811"/>
      <c r="PJZ1" s="811"/>
      <c r="PKA1" s="811"/>
      <c r="PKB1" s="811"/>
      <c r="PKC1" s="811"/>
      <c r="PKD1" s="811"/>
      <c r="PKE1" s="811"/>
      <c r="PKF1" s="811"/>
      <c r="PKG1" s="811"/>
      <c r="PKH1" s="811"/>
      <c r="PKI1" s="811"/>
      <c r="PKJ1" s="811"/>
      <c r="PKK1" s="811"/>
      <c r="PKL1" s="811"/>
      <c r="PKM1" s="811"/>
      <c r="PKN1" s="811"/>
      <c r="PKO1" s="811"/>
      <c r="PKP1" s="811"/>
      <c r="PKQ1" s="811"/>
      <c r="PKR1" s="811"/>
      <c r="PKS1" s="811"/>
      <c r="PKT1" s="811"/>
      <c r="PKU1" s="811"/>
      <c r="PKV1" s="811"/>
      <c r="PKW1" s="811"/>
      <c r="PKX1" s="811"/>
      <c r="PKY1" s="811"/>
      <c r="PKZ1" s="811"/>
      <c r="PLA1" s="811"/>
      <c r="PLB1" s="811"/>
      <c r="PLC1" s="811"/>
      <c r="PLD1" s="811"/>
      <c r="PLE1" s="811"/>
      <c r="PLF1" s="811"/>
      <c r="PLG1" s="811"/>
      <c r="PLH1" s="811"/>
      <c r="PLI1" s="811"/>
      <c r="PLJ1" s="811"/>
      <c r="PLK1" s="811"/>
      <c r="PLL1" s="811"/>
      <c r="PLM1" s="811"/>
      <c r="PLN1" s="811"/>
      <c r="PLO1" s="811"/>
      <c r="PLP1" s="811"/>
      <c r="PLQ1" s="811"/>
      <c r="PLR1" s="811"/>
      <c r="PLS1" s="811"/>
      <c r="PLT1" s="811"/>
      <c r="PLU1" s="811"/>
      <c r="PLV1" s="811"/>
      <c r="PLW1" s="811"/>
      <c r="PLX1" s="811"/>
      <c r="PLY1" s="811"/>
      <c r="PLZ1" s="811"/>
      <c r="PMA1" s="811"/>
      <c r="PMB1" s="811"/>
      <c r="PMC1" s="811"/>
      <c r="PMD1" s="811"/>
      <c r="PME1" s="811"/>
      <c r="PMF1" s="811"/>
      <c r="PMG1" s="811"/>
      <c r="PMH1" s="811"/>
      <c r="PMI1" s="811"/>
      <c r="PMJ1" s="811"/>
      <c r="PMK1" s="811"/>
      <c r="PML1" s="811"/>
      <c r="PMM1" s="811"/>
      <c r="PMN1" s="811"/>
      <c r="PMO1" s="811"/>
      <c r="PMP1" s="811"/>
      <c r="PMQ1" s="811"/>
      <c r="PMR1" s="811"/>
      <c r="PMS1" s="811"/>
      <c r="PMT1" s="811"/>
      <c r="PMU1" s="811"/>
      <c r="PMV1" s="811"/>
      <c r="PMW1" s="811"/>
      <c r="PMX1" s="811"/>
      <c r="PMY1" s="811"/>
      <c r="PMZ1" s="811"/>
      <c r="PNA1" s="811"/>
      <c r="PNB1" s="811"/>
      <c r="PNC1" s="811"/>
      <c r="PND1" s="811"/>
      <c r="PNE1" s="811"/>
      <c r="PNF1" s="811"/>
      <c r="PNG1" s="811"/>
      <c r="PNH1" s="811"/>
      <c r="PNI1" s="811"/>
      <c r="PNJ1" s="811"/>
      <c r="PNK1" s="811"/>
      <c r="PNL1" s="811"/>
      <c r="PNM1" s="811"/>
      <c r="PNN1" s="811"/>
      <c r="PNO1" s="811"/>
      <c r="PNP1" s="811"/>
      <c r="PNQ1" s="811"/>
      <c r="PNR1" s="811"/>
      <c r="PNS1" s="811"/>
      <c r="PNT1" s="811"/>
      <c r="PNU1" s="811"/>
      <c r="PNV1" s="811"/>
      <c r="PNW1" s="811"/>
      <c r="PNX1" s="811"/>
      <c r="PNY1" s="811"/>
      <c r="PNZ1" s="811"/>
      <c r="POA1" s="811"/>
      <c r="POB1" s="811"/>
      <c r="POC1" s="811"/>
      <c r="POD1" s="811"/>
      <c r="POE1" s="811"/>
      <c r="POF1" s="811"/>
      <c r="POG1" s="811"/>
      <c r="POH1" s="811"/>
      <c r="POI1" s="811"/>
      <c r="POJ1" s="811"/>
      <c r="POK1" s="811"/>
      <c r="POL1" s="811"/>
      <c r="POM1" s="811"/>
      <c r="PON1" s="811"/>
      <c r="POO1" s="811"/>
      <c r="POP1" s="811"/>
      <c r="POQ1" s="811"/>
      <c r="POR1" s="811"/>
      <c r="POS1" s="811"/>
      <c r="POT1" s="811"/>
      <c r="POU1" s="811"/>
      <c r="POV1" s="811"/>
      <c r="POW1" s="811"/>
      <c r="POX1" s="811"/>
      <c r="POY1" s="811"/>
      <c r="POZ1" s="811"/>
      <c r="PPA1" s="811"/>
      <c r="PPB1" s="811"/>
      <c r="PPC1" s="811"/>
      <c r="PPD1" s="811"/>
      <c r="PPE1" s="811"/>
      <c r="PPF1" s="811"/>
      <c r="PPG1" s="811"/>
      <c r="PPH1" s="811"/>
      <c r="PPI1" s="811"/>
      <c r="PPJ1" s="811"/>
      <c r="PPK1" s="811"/>
      <c r="PPL1" s="811"/>
      <c r="PPM1" s="811"/>
      <c r="PPN1" s="811"/>
      <c r="PPO1" s="811"/>
      <c r="PPP1" s="811"/>
      <c r="PPQ1" s="811"/>
      <c r="PPR1" s="811"/>
      <c r="PPS1" s="811"/>
      <c r="PPT1" s="811"/>
      <c r="PPU1" s="811"/>
      <c r="PPV1" s="811"/>
      <c r="PPW1" s="811"/>
      <c r="PPX1" s="811"/>
      <c r="PPY1" s="811"/>
      <c r="PPZ1" s="811"/>
      <c r="PQA1" s="811"/>
      <c r="PQB1" s="811"/>
      <c r="PQC1" s="811"/>
      <c r="PQD1" s="811"/>
      <c r="PQE1" s="811"/>
      <c r="PQF1" s="811"/>
      <c r="PQG1" s="811"/>
      <c r="PQH1" s="811"/>
      <c r="PQI1" s="811"/>
      <c r="PQJ1" s="811"/>
      <c r="PQK1" s="811"/>
      <c r="PQL1" s="811"/>
      <c r="PQM1" s="811"/>
      <c r="PQN1" s="811"/>
      <c r="PQO1" s="811"/>
      <c r="PQP1" s="811"/>
      <c r="PQQ1" s="811"/>
      <c r="PQR1" s="811"/>
      <c r="PQS1" s="811"/>
      <c r="PQT1" s="811"/>
      <c r="PQU1" s="811"/>
      <c r="PQV1" s="811"/>
      <c r="PQW1" s="811"/>
      <c r="PQX1" s="811"/>
      <c r="PQY1" s="811"/>
      <c r="PQZ1" s="811"/>
      <c r="PRA1" s="811"/>
      <c r="PRB1" s="811"/>
      <c r="PRC1" s="811"/>
      <c r="PRD1" s="811"/>
      <c r="PRE1" s="811"/>
      <c r="PRF1" s="811"/>
      <c r="PRG1" s="811"/>
      <c r="PRH1" s="811"/>
      <c r="PRI1" s="811"/>
      <c r="PRJ1" s="811"/>
      <c r="PRK1" s="811"/>
      <c r="PRL1" s="811"/>
      <c r="PRM1" s="811"/>
      <c r="PRN1" s="811"/>
      <c r="PRO1" s="811"/>
      <c r="PRP1" s="811"/>
      <c r="PRQ1" s="811"/>
      <c r="PRR1" s="811"/>
      <c r="PRS1" s="811"/>
      <c r="PRT1" s="811"/>
      <c r="PRU1" s="811"/>
      <c r="PRV1" s="811"/>
      <c r="PRW1" s="811"/>
      <c r="PRX1" s="811"/>
      <c r="PRY1" s="811"/>
      <c r="PRZ1" s="811"/>
      <c r="PSA1" s="811"/>
      <c r="PSB1" s="811"/>
      <c r="PSC1" s="811"/>
      <c r="PSD1" s="811"/>
      <c r="PSE1" s="811"/>
      <c r="PSF1" s="811"/>
      <c r="PSG1" s="811"/>
      <c r="PSH1" s="811"/>
      <c r="PSI1" s="811"/>
      <c r="PSJ1" s="811"/>
      <c r="PSK1" s="811"/>
      <c r="PSL1" s="811"/>
      <c r="PSM1" s="811"/>
      <c r="PSN1" s="811"/>
      <c r="PSO1" s="811"/>
      <c r="PSP1" s="811"/>
      <c r="PSQ1" s="811"/>
      <c r="PSR1" s="811"/>
      <c r="PSS1" s="811"/>
      <c r="PST1" s="811"/>
      <c r="PSU1" s="811"/>
      <c r="PSV1" s="811"/>
      <c r="PSW1" s="811"/>
      <c r="PSX1" s="811"/>
      <c r="PSY1" s="811"/>
      <c r="PSZ1" s="811"/>
      <c r="PTA1" s="811"/>
      <c r="PTB1" s="811"/>
      <c r="PTC1" s="811"/>
      <c r="PTD1" s="811"/>
      <c r="PTE1" s="811"/>
      <c r="PTF1" s="811"/>
      <c r="PTG1" s="811"/>
      <c r="PTH1" s="811"/>
      <c r="PTI1" s="811"/>
      <c r="PTJ1" s="811"/>
      <c r="PTK1" s="811"/>
      <c r="PTL1" s="811"/>
      <c r="PTM1" s="811"/>
      <c r="PTN1" s="811"/>
      <c r="PTO1" s="811"/>
      <c r="PTP1" s="811"/>
      <c r="PTQ1" s="811"/>
      <c r="PTR1" s="811"/>
      <c r="PTS1" s="811"/>
      <c r="PTT1" s="811"/>
      <c r="PTU1" s="811"/>
      <c r="PTV1" s="811"/>
      <c r="PTW1" s="811"/>
      <c r="PTX1" s="811"/>
      <c r="PTY1" s="811"/>
      <c r="PTZ1" s="811"/>
      <c r="PUA1" s="811"/>
      <c r="PUB1" s="811"/>
      <c r="PUC1" s="811"/>
      <c r="PUD1" s="811"/>
      <c r="PUE1" s="811"/>
      <c r="PUF1" s="811"/>
      <c r="PUG1" s="811"/>
      <c r="PUH1" s="811"/>
      <c r="PUI1" s="811"/>
      <c r="PUJ1" s="811"/>
      <c r="PUK1" s="811"/>
      <c r="PUL1" s="811"/>
      <c r="PUM1" s="811"/>
      <c r="PUN1" s="811"/>
      <c r="PUO1" s="811"/>
      <c r="PUP1" s="811"/>
      <c r="PUQ1" s="811"/>
      <c r="PUR1" s="811"/>
      <c r="PUS1" s="811"/>
      <c r="PUT1" s="811"/>
      <c r="PUU1" s="811"/>
      <c r="PUV1" s="811"/>
      <c r="PUW1" s="811"/>
      <c r="PUX1" s="811"/>
      <c r="PUY1" s="811"/>
      <c r="PUZ1" s="811"/>
      <c r="PVA1" s="811"/>
      <c r="PVB1" s="811"/>
      <c r="PVC1" s="811"/>
      <c r="PVD1" s="811"/>
      <c r="PVE1" s="811"/>
      <c r="PVF1" s="811"/>
      <c r="PVG1" s="811"/>
      <c r="PVH1" s="811"/>
      <c r="PVI1" s="811"/>
      <c r="PVJ1" s="811"/>
      <c r="PVK1" s="811"/>
      <c r="PVL1" s="811"/>
      <c r="PVM1" s="811"/>
      <c r="PVN1" s="811"/>
      <c r="PVO1" s="811"/>
      <c r="PVP1" s="811"/>
      <c r="PVQ1" s="811"/>
      <c r="PVR1" s="811"/>
      <c r="PVS1" s="811"/>
      <c r="PVT1" s="811"/>
      <c r="PVU1" s="811"/>
      <c r="PVV1" s="811"/>
      <c r="PVW1" s="811"/>
      <c r="PVX1" s="811"/>
      <c r="PVY1" s="811"/>
      <c r="PVZ1" s="811"/>
      <c r="PWA1" s="811"/>
      <c r="PWB1" s="811"/>
      <c r="PWC1" s="811"/>
      <c r="PWD1" s="811"/>
      <c r="PWE1" s="811"/>
      <c r="PWF1" s="811"/>
      <c r="PWG1" s="811"/>
      <c r="PWH1" s="811"/>
      <c r="PWI1" s="811"/>
      <c r="PWJ1" s="811"/>
      <c r="PWK1" s="811"/>
      <c r="PWL1" s="811"/>
      <c r="PWM1" s="811"/>
      <c r="PWN1" s="811"/>
      <c r="PWO1" s="811"/>
      <c r="PWP1" s="811"/>
      <c r="PWQ1" s="811"/>
      <c r="PWR1" s="811"/>
      <c r="PWS1" s="811"/>
      <c r="PWT1" s="811"/>
      <c r="PWU1" s="811"/>
      <c r="PWV1" s="811"/>
      <c r="PWW1" s="811"/>
      <c r="PWX1" s="811"/>
      <c r="PWY1" s="811"/>
      <c r="PWZ1" s="811"/>
      <c r="PXA1" s="811"/>
      <c r="PXB1" s="811"/>
      <c r="PXC1" s="811"/>
      <c r="PXD1" s="811"/>
      <c r="PXE1" s="811"/>
      <c r="PXF1" s="811"/>
      <c r="PXG1" s="811"/>
      <c r="PXH1" s="811"/>
      <c r="PXI1" s="811"/>
      <c r="PXJ1" s="811"/>
      <c r="PXK1" s="811"/>
      <c r="PXL1" s="811"/>
      <c r="PXM1" s="811"/>
      <c r="PXN1" s="811"/>
      <c r="PXO1" s="811"/>
      <c r="PXP1" s="811"/>
      <c r="PXQ1" s="811"/>
      <c r="PXR1" s="811"/>
      <c r="PXS1" s="811"/>
      <c r="PXT1" s="811"/>
      <c r="PXU1" s="811"/>
      <c r="PXV1" s="811"/>
      <c r="PXW1" s="811"/>
      <c r="PXX1" s="811"/>
      <c r="PXY1" s="811"/>
      <c r="PXZ1" s="811"/>
      <c r="PYA1" s="811"/>
      <c r="PYB1" s="811"/>
      <c r="PYC1" s="811"/>
      <c r="PYD1" s="811"/>
      <c r="PYE1" s="811"/>
      <c r="PYF1" s="811"/>
      <c r="PYG1" s="811"/>
      <c r="PYH1" s="811"/>
      <c r="PYI1" s="811"/>
      <c r="PYJ1" s="811"/>
      <c r="PYK1" s="811"/>
      <c r="PYL1" s="811"/>
      <c r="PYM1" s="811"/>
      <c r="PYN1" s="811"/>
      <c r="PYO1" s="811"/>
      <c r="PYP1" s="811"/>
      <c r="PYQ1" s="811"/>
      <c r="PYR1" s="811"/>
      <c r="PYS1" s="811"/>
      <c r="PYT1" s="811"/>
      <c r="PYU1" s="811"/>
      <c r="PYV1" s="811"/>
      <c r="PYW1" s="811"/>
      <c r="PYX1" s="811"/>
      <c r="PYY1" s="811"/>
      <c r="PYZ1" s="811"/>
      <c r="PZA1" s="811"/>
      <c r="PZB1" s="811"/>
      <c r="PZC1" s="811"/>
      <c r="PZD1" s="811"/>
      <c r="PZE1" s="811"/>
      <c r="PZF1" s="811"/>
      <c r="PZG1" s="811"/>
      <c r="PZH1" s="811"/>
      <c r="PZI1" s="811"/>
      <c r="PZJ1" s="811"/>
      <c r="PZK1" s="811"/>
      <c r="PZL1" s="811"/>
      <c r="PZM1" s="811"/>
      <c r="PZN1" s="811"/>
      <c r="PZO1" s="811"/>
      <c r="PZP1" s="811"/>
      <c r="PZQ1" s="811"/>
      <c r="PZR1" s="811"/>
      <c r="PZS1" s="811"/>
      <c r="PZT1" s="811"/>
      <c r="PZU1" s="811"/>
      <c r="PZV1" s="811"/>
      <c r="PZW1" s="811"/>
      <c r="PZX1" s="811"/>
      <c r="PZY1" s="811"/>
      <c r="PZZ1" s="811"/>
      <c r="QAA1" s="811"/>
      <c r="QAB1" s="811"/>
      <c r="QAC1" s="811"/>
      <c r="QAD1" s="811"/>
      <c r="QAE1" s="811"/>
      <c r="QAF1" s="811"/>
      <c r="QAG1" s="811"/>
      <c r="QAH1" s="811"/>
      <c r="QAI1" s="811"/>
      <c r="QAJ1" s="811"/>
      <c r="QAK1" s="811"/>
      <c r="QAL1" s="811"/>
      <c r="QAM1" s="811"/>
      <c r="QAN1" s="811"/>
      <c r="QAO1" s="811"/>
      <c r="QAP1" s="811"/>
      <c r="QAQ1" s="811"/>
      <c r="QAR1" s="811"/>
      <c r="QAS1" s="811"/>
      <c r="QAT1" s="811"/>
      <c r="QAU1" s="811"/>
      <c r="QAV1" s="811"/>
      <c r="QAW1" s="811"/>
      <c r="QAX1" s="811"/>
      <c r="QAY1" s="811"/>
      <c r="QAZ1" s="811"/>
      <c r="QBA1" s="811"/>
      <c r="QBB1" s="811"/>
      <c r="QBC1" s="811"/>
      <c r="QBD1" s="811"/>
      <c r="QBE1" s="811"/>
      <c r="QBF1" s="811"/>
      <c r="QBG1" s="811"/>
      <c r="QBH1" s="811"/>
      <c r="QBI1" s="811"/>
      <c r="QBJ1" s="811"/>
      <c r="QBK1" s="811"/>
      <c r="QBL1" s="811"/>
      <c r="QBM1" s="811"/>
      <c r="QBN1" s="811"/>
      <c r="QBO1" s="811"/>
      <c r="QBP1" s="811"/>
      <c r="QBQ1" s="811"/>
      <c r="QBR1" s="811"/>
      <c r="QBS1" s="811"/>
      <c r="QBT1" s="811"/>
      <c r="QBU1" s="811"/>
      <c r="QBV1" s="811"/>
      <c r="QBW1" s="811"/>
      <c r="QBX1" s="811"/>
      <c r="QBY1" s="811"/>
      <c r="QBZ1" s="811"/>
      <c r="QCA1" s="811"/>
      <c r="QCB1" s="811"/>
      <c r="QCC1" s="811"/>
      <c r="QCD1" s="811"/>
      <c r="QCE1" s="811"/>
      <c r="QCF1" s="811"/>
      <c r="QCG1" s="811"/>
      <c r="QCH1" s="811"/>
      <c r="QCI1" s="811"/>
      <c r="QCJ1" s="811"/>
      <c r="QCK1" s="811"/>
      <c r="QCL1" s="811"/>
      <c r="QCM1" s="811"/>
      <c r="QCN1" s="811"/>
      <c r="QCO1" s="811"/>
      <c r="QCP1" s="811"/>
      <c r="QCQ1" s="811"/>
      <c r="QCR1" s="811"/>
      <c r="QCS1" s="811"/>
      <c r="QCT1" s="811"/>
      <c r="QCU1" s="811"/>
      <c r="QCV1" s="811"/>
      <c r="QCW1" s="811"/>
      <c r="QCX1" s="811"/>
      <c r="QCY1" s="811"/>
      <c r="QCZ1" s="811"/>
      <c r="QDA1" s="811"/>
      <c r="QDB1" s="811"/>
      <c r="QDC1" s="811"/>
      <c r="QDD1" s="811"/>
      <c r="QDE1" s="811"/>
      <c r="QDF1" s="811"/>
      <c r="QDG1" s="811"/>
      <c r="QDH1" s="811"/>
      <c r="QDI1" s="811"/>
      <c r="QDJ1" s="811"/>
      <c r="QDK1" s="811"/>
      <c r="QDL1" s="811"/>
      <c r="QDM1" s="811"/>
      <c r="QDN1" s="811"/>
      <c r="QDO1" s="811"/>
      <c r="QDP1" s="811"/>
      <c r="QDQ1" s="811"/>
      <c r="QDR1" s="811"/>
      <c r="QDS1" s="811"/>
      <c r="QDT1" s="811"/>
      <c r="QDU1" s="811"/>
      <c r="QDV1" s="811"/>
      <c r="QDW1" s="811"/>
      <c r="QDX1" s="811"/>
      <c r="QDY1" s="811"/>
      <c r="QDZ1" s="811"/>
      <c r="QEA1" s="811"/>
      <c r="QEB1" s="811"/>
      <c r="QEC1" s="811"/>
      <c r="QED1" s="811"/>
      <c r="QEE1" s="811"/>
      <c r="QEF1" s="811"/>
      <c r="QEG1" s="811"/>
      <c r="QEH1" s="811"/>
      <c r="QEI1" s="811"/>
      <c r="QEJ1" s="811"/>
      <c r="QEK1" s="811"/>
      <c r="QEL1" s="811"/>
      <c r="QEM1" s="811"/>
      <c r="QEN1" s="811"/>
      <c r="QEO1" s="811"/>
      <c r="QEP1" s="811"/>
      <c r="QEQ1" s="811"/>
      <c r="QER1" s="811"/>
      <c r="QES1" s="811"/>
      <c r="QET1" s="811"/>
      <c r="QEU1" s="811"/>
      <c r="QEV1" s="811"/>
      <c r="QEW1" s="811"/>
      <c r="QEX1" s="811"/>
      <c r="QEY1" s="811"/>
      <c r="QEZ1" s="811"/>
      <c r="QFA1" s="811"/>
      <c r="QFB1" s="811"/>
      <c r="QFC1" s="811"/>
      <c r="QFD1" s="811"/>
      <c r="QFE1" s="811"/>
      <c r="QFF1" s="811"/>
      <c r="QFG1" s="811"/>
      <c r="QFH1" s="811"/>
      <c r="QFI1" s="811"/>
      <c r="QFJ1" s="811"/>
      <c r="QFK1" s="811"/>
      <c r="QFL1" s="811"/>
      <c r="QFM1" s="811"/>
      <c r="QFN1" s="811"/>
      <c r="QFO1" s="811"/>
      <c r="QFP1" s="811"/>
      <c r="QFQ1" s="811"/>
      <c r="QFR1" s="811"/>
      <c r="QFS1" s="811"/>
      <c r="QFT1" s="811"/>
      <c r="QFU1" s="811"/>
      <c r="QFV1" s="811"/>
      <c r="QFW1" s="811"/>
      <c r="QFX1" s="811"/>
      <c r="QFY1" s="811"/>
      <c r="QFZ1" s="811"/>
      <c r="QGA1" s="811"/>
      <c r="QGB1" s="811"/>
      <c r="QGC1" s="811"/>
      <c r="QGD1" s="811"/>
      <c r="QGE1" s="811"/>
      <c r="QGF1" s="811"/>
      <c r="QGG1" s="811"/>
      <c r="QGH1" s="811"/>
      <c r="QGI1" s="811"/>
      <c r="QGJ1" s="811"/>
      <c r="QGK1" s="811"/>
      <c r="QGL1" s="811"/>
      <c r="QGM1" s="811"/>
      <c r="QGN1" s="811"/>
      <c r="QGO1" s="811"/>
      <c r="QGP1" s="811"/>
      <c r="QGQ1" s="811"/>
      <c r="QGR1" s="811"/>
      <c r="QGS1" s="811"/>
      <c r="QGT1" s="811"/>
      <c r="QGU1" s="811"/>
      <c r="QGV1" s="811"/>
      <c r="QGW1" s="811"/>
      <c r="QGX1" s="811"/>
      <c r="QGY1" s="811"/>
      <c r="QGZ1" s="811"/>
      <c r="QHA1" s="811"/>
      <c r="QHB1" s="811"/>
      <c r="QHC1" s="811"/>
      <c r="QHD1" s="811"/>
      <c r="QHE1" s="811"/>
      <c r="QHF1" s="811"/>
      <c r="QHG1" s="811"/>
      <c r="QHH1" s="811"/>
      <c r="QHI1" s="811"/>
      <c r="QHJ1" s="811"/>
      <c r="QHK1" s="811"/>
      <c r="QHL1" s="811"/>
      <c r="QHM1" s="811"/>
      <c r="QHN1" s="811"/>
      <c r="QHO1" s="811"/>
      <c r="QHP1" s="811"/>
      <c r="QHQ1" s="811"/>
      <c r="QHR1" s="811"/>
      <c r="QHS1" s="811"/>
      <c r="QHT1" s="811"/>
      <c r="QHU1" s="811"/>
      <c r="QHV1" s="811"/>
      <c r="QHW1" s="811"/>
      <c r="QHX1" s="811"/>
      <c r="QHY1" s="811"/>
      <c r="QHZ1" s="811"/>
      <c r="QIA1" s="811"/>
      <c r="QIB1" s="811"/>
      <c r="QIC1" s="811"/>
      <c r="QID1" s="811"/>
      <c r="QIE1" s="811"/>
      <c r="QIF1" s="811"/>
      <c r="QIG1" s="811"/>
      <c r="QIH1" s="811"/>
      <c r="QII1" s="811"/>
      <c r="QIJ1" s="811"/>
      <c r="QIK1" s="811"/>
      <c r="QIL1" s="811"/>
      <c r="QIM1" s="811"/>
      <c r="QIN1" s="811"/>
      <c r="QIO1" s="811"/>
      <c r="QIP1" s="811"/>
      <c r="QIQ1" s="811"/>
      <c r="QIR1" s="811"/>
      <c r="QIS1" s="811"/>
      <c r="QIT1" s="811"/>
      <c r="QIU1" s="811"/>
      <c r="QIV1" s="811"/>
      <c r="QIW1" s="811"/>
      <c r="QIX1" s="811"/>
      <c r="QIY1" s="811"/>
      <c r="QIZ1" s="811"/>
      <c r="QJA1" s="811"/>
      <c r="QJB1" s="811"/>
      <c r="QJC1" s="811"/>
      <c r="QJD1" s="811"/>
      <c r="QJE1" s="811"/>
      <c r="QJF1" s="811"/>
      <c r="QJG1" s="811"/>
      <c r="QJH1" s="811"/>
      <c r="QJI1" s="811"/>
      <c r="QJJ1" s="811"/>
      <c r="QJK1" s="811"/>
      <c r="QJL1" s="811"/>
      <c r="QJM1" s="811"/>
      <c r="QJN1" s="811"/>
      <c r="QJO1" s="811"/>
      <c r="QJP1" s="811"/>
      <c r="QJQ1" s="811"/>
      <c r="QJR1" s="811"/>
      <c r="QJS1" s="811"/>
      <c r="QJT1" s="811"/>
      <c r="QJU1" s="811"/>
      <c r="QJV1" s="811"/>
      <c r="QJW1" s="811"/>
      <c r="QJX1" s="811"/>
      <c r="QJY1" s="811"/>
      <c r="QJZ1" s="811"/>
      <c r="QKA1" s="811"/>
      <c r="QKB1" s="811"/>
      <c r="QKC1" s="811"/>
      <c r="QKD1" s="811"/>
      <c r="QKE1" s="811"/>
      <c r="QKF1" s="811"/>
      <c r="QKG1" s="811"/>
      <c r="QKH1" s="811"/>
      <c r="QKI1" s="811"/>
      <c r="QKJ1" s="811"/>
      <c r="QKK1" s="811"/>
      <c r="QKL1" s="811"/>
      <c r="QKM1" s="811"/>
      <c r="QKN1" s="811"/>
      <c r="QKO1" s="811"/>
      <c r="QKP1" s="811"/>
      <c r="QKQ1" s="811"/>
      <c r="QKR1" s="811"/>
      <c r="QKS1" s="811"/>
      <c r="QKT1" s="811"/>
      <c r="QKU1" s="811"/>
      <c r="QKV1" s="811"/>
      <c r="QKW1" s="811"/>
      <c r="QKX1" s="811"/>
      <c r="QKY1" s="811"/>
      <c r="QKZ1" s="811"/>
      <c r="QLA1" s="811"/>
      <c r="QLB1" s="811"/>
      <c r="QLC1" s="811"/>
      <c r="QLD1" s="811"/>
      <c r="QLE1" s="811"/>
      <c r="QLF1" s="811"/>
      <c r="QLG1" s="811"/>
      <c r="QLH1" s="811"/>
      <c r="QLI1" s="811"/>
      <c r="QLJ1" s="811"/>
      <c r="QLK1" s="811"/>
      <c r="QLL1" s="811"/>
      <c r="QLM1" s="811"/>
      <c r="QLN1" s="811"/>
      <c r="QLO1" s="811"/>
      <c r="QLP1" s="811"/>
      <c r="QLQ1" s="811"/>
      <c r="QLR1" s="811"/>
      <c r="QLS1" s="811"/>
      <c r="QLT1" s="811"/>
      <c r="QLU1" s="811"/>
      <c r="QLV1" s="811"/>
      <c r="QLW1" s="811"/>
      <c r="QLX1" s="811"/>
      <c r="QLY1" s="811"/>
      <c r="QLZ1" s="811"/>
      <c r="QMA1" s="811"/>
      <c r="QMB1" s="811"/>
      <c r="QMC1" s="811"/>
      <c r="QMD1" s="811"/>
      <c r="QME1" s="811"/>
      <c r="QMF1" s="811"/>
      <c r="QMG1" s="811"/>
      <c r="QMH1" s="811"/>
      <c r="QMI1" s="811"/>
      <c r="QMJ1" s="811"/>
      <c r="QMK1" s="811"/>
      <c r="QML1" s="811"/>
      <c r="QMM1" s="811"/>
      <c r="QMN1" s="811"/>
      <c r="QMO1" s="811"/>
      <c r="QMP1" s="811"/>
      <c r="QMQ1" s="811"/>
      <c r="QMR1" s="811"/>
      <c r="QMS1" s="811"/>
      <c r="QMT1" s="811"/>
      <c r="QMU1" s="811"/>
      <c r="QMV1" s="811"/>
      <c r="QMW1" s="811"/>
      <c r="QMX1" s="811"/>
      <c r="QMY1" s="811"/>
      <c r="QMZ1" s="811"/>
      <c r="QNA1" s="811"/>
      <c r="QNB1" s="811"/>
      <c r="QNC1" s="811"/>
      <c r="QND1" s="811"/>
      <c r="QNE1" s="811"/>
      <c r="QNF1" s="811"/>
      <c r="QNG1" s="811"/>
      <c r="QNH1" s="811"/>
      <c r="QNI1" s="811"/>
      <c r="QNJ1" s="811"/>
      <c r="QNK1" s="811"/>
      <c r="QNL1" s="811"/>
      <c r="QNM1" s="811"/>
      <c r="QNN1" s="811"/>
      <c r="QNO1" s="811"/>
      <c r="QNP1" s="811"/>
      <c r="QNQ1" s="811"/>
      <c r="QNR1" s="811"/>
      <c r="QNS1" s="811"/>
      <c r="QNT1" s="811"/>
      <c r="QNU1" s="811"/>
      <c r="QNV1" s="811"/>
      <c r="QNW1" s="811"/>
      <c r="QNX1" s="811"/>
      <c r="QNY1" s="811"/>
      <c r="QNZ1" s="811"/>
      <c r="QOA1" s="811"/>
      <c r="QOB1" s="811"/>
      <c r="QOC1" s="811"/>
      <c r="QOD1" s="811"/>
      <c r="QOE1" s="811"/>
      <c r="QOF1" s="811"/>
      <c r="QOG1" s="811"/>
      <c r="QOH1" s="811"/>
      <c r="QOI1" s="811"/>
      <c r="QOJ1" s="811"/>
      <c r="QOK1" s="811"/>
      <c r="QOL1" s="811"/>
      <c r="QOM1" s="811"/>
      <c r="QON1" s="811"/>
      <c r="QOO1" s="811"/>
      <c r="QOP1" s="811"/>
      <c r="QOQ1" s="811"/>
      <c r="QOR1" s="811"/>
      <c r="QOS1" s="811"/>
      <c r="QOT1" s="811"/>
      <c r="QOU1" s="811"/>
      <c r="QOV1" s="811"/>
      <c r="QOW1" s="811"/>
      <c r="QOX1" s="811"/>
      <c r="QOY1" s="811"/>
      <c r="QOZ1" s="811"/>
      <c r="QPA1" s="811"/>
      <c r="QPB1" s="811"/>
      <c r="QPC1" s="811"/>
      <c r="QPD1" s="811"/>
      <c r="QPE1" s="811"/>
      <c r="QPF1" s="811"/>
      <c r="QPG1" s="811"/>
      <c r="QPH1" s="811"/>
      <c r="QPI1" s="811"/>
      <c r="QPJ1" s="811"/>
      <c r="QPK1" s="811"/>
      <c r="QPL1" s="811"/>
      <c r="QPM1" s="811"/>
      <c r="QPN1" s="811"/>
      <c r="QPO1" s="811"/>
      <c r="QPP1" s="811"/>
      <c r="QPQ1" s="811"/>
      <c r="QPR1" s="811"/>
      <c r="QPS1" s="811"/>
      <c r="QPT1" s="811"/>
      <c r="QPU1" s="811"/>
      <c r="QPV1" s="811"/>
      <c r="QPW1" s="811"/>
      <c r="QPX1" s="811"/>
      <c r="QPY1" s="811"/>
      <c r="QPZ1" s="811"/>
      <c r="QQA1" s="811"/>
      <c r="QQB1" s="811"/>
      <c r="QQC1" s="811"/>
      <c r="QQD1" s="811"/>
      <c r="QQE1" s="811"/>
      <c r="QQF1" s="811"/>
      <c r="QQG1" s="811"/>
      <c r="QQH1" s="811"/>
      <c r="QQI1" s="811"/>
      <c r="QQJ1" s="811"/>
      <c r="QQK1" s="811"/>
      <c r="QQL1" s="811"/>
      <c r="QQM1" s="811"/>
      <c r="QQN1" s="811"/>
      <c r="QQO1" s="811"/>
      <c r="QQP1" s="811"/>
      <c r="QQQ1" s="811"/>
      <c r="QQR1" s="811"/>
      <c r="QQS1" s="811"/>
      <c r="QQT1" s="811"/>
      <c r="QQU1" s="811"/>
      <c r="QQV1" s="811"/>
      <c r="QQW1" s="811"/>
      <c r="QQX1" s="811"/>
      <c r="QQY1" s="811"/>
      <c r="QQZ1" s="811"/>
      <c r="QRA1" s="811"/>
      <c r="QRB1" s="811"/>
      <c r="QRC1" s="811"/>
      <c r="QRD1" s="811"/>
      <c r="QRE1" s="811"/>
      <c r="QRF1" s="811"/>
      <c r="QRG1" s="811"/>
      <c r="QRH1" s="811"/>
      <c r="QRI1" s="811"/>
      <c r="QRJ1" s="811"/>
      <c r="QRK1" s="811"/>
      <c r="QRL1" s="811"/>
      <c r="QRM1" s="811"/>
      <c r="QRN1" s="811"/>
      <c r="QRO1" s="811"/>
      <c r="QRP1" s="811"/>
      <c r="QRQ1" s="811"/>
      <c r="QRR1" s="811"/>
      <c r="QRS1" s="811"/>
      <c r="QRT1" s="811"/>
      <c r="QRU1" s="811"/>
      <c r="QRV1" s="811"/>
      <c r="QRW1" s="811"/>
      <c r="QRX1" s="811"/>
      <c r="QRY1" s="811"/>
      <c r="QRZ1" s="811"/>
      <c r="QSA1" s="811"/>
      <c r="QSB1" s="811"/>
      <c r="QSC1" s="811"/>
      <c r="QSD1" s="811"/>
      <c r="QSE1" s="811"/>
      <c r="QSF1" s="811"/>
      <c r="QSG1" s="811"/>
      <c r="QSH1" s="811"/>
      <c r="QSI1" s="811"/>
      <c r="QSJ1" s="811"/>
      <c r="QSK1" s="811"/>
      <c r="QSL1" s="811"/>
      <c r="QSM1" s="811"/>
      <c r="QSN1" s="811"/>
      <c r="QSO1" s="811"/>
      <c r="QSP1" s="811"/>
      <c r="QSQ1" s="811"/>
      <c r="QSR1" s="811"/>
      <c r="QSS1" s="811"/>
      <c r="QST1" s="811"/>
      <c r="QSU1" s="811"/>
      <c r="QSV1" s="811"/>
      <c r="QSW1" s="811"/>
      <c r="QSX1" s="811"/>
      <c r="QSY1" s="811"/>
      <c r="QSZ1" s="811"/>
      <c r="QTA1" s="811"/>
      <c r="QTB1" s="811"/>
      <c r="QTC1" s="811"/>
      <c r="QTD1" s="811"/>
      <c r="QTE1" s="811"/>
      <c r="QTF1" s="811"/>
      <c r="QTG1" s="811"/>
      <c r="QTH1" s="811"/>
      <c r="QTI1" s="811"/>
      <c r="QTJ1" s="811"/>
      <c r="QTK1" s="811"/>
      <c r="QTL1" s="811"/>
      <c r="QTM1" s="811"/>
      <c r="QTN1" s="811"/>
      <c r="QTO1" s="811"/>
      <c r="QTP1" s="811"/>
      <c r="QTQ1" s="811"/>
      <c r="QTR1" s="811"/>
      <c r="QTS1" s="811"/>
      <c r="QTT1" s="811"/>
      <c r="QTU1" s="811"/>
      <c r="QTV1" s="811"/>
      <c r="QTW1" s="811"/>
      <c r="QTX1" s="811"/>
      <c r="QTY1" s="811"/>
      <c r="QTZ1" s="811"/>
      <c r="QUA1" s="811"/>
      <c r="QUB1" s="811"/>
      <c r="QUC1" s="811"/>
      <c r="QUD1" s="811"/>
      <c r="QUE1" s="811"/>
      <c r="QUF1" s="811"/>
      <c r="QUG1" s="811"/>
      <c r="QUH1" s="811"/>
      <c r="QUI1" s="811"/>
      <c r="QUJ1" s="811"/>
      <c r="QUK1" s="811"/>
      <c r="QUL1" s="811"/>
      <c r="QUM1" s="811"/>
      <c r="QUN1" s="811"/>
      <c r="QUO1" s="811"/>
      <c r="QUP1" s="811"/>
      <c r="QUQ1" s="811"/>
      <c r="QUR1" s="811"/>
      <c r="QUS1" s="811"/>
      <c r="QUT1" s="811"/>
      <c r="QUU1" s="811"/>
      <c r="QUV1" s="811"/>
      <c r="QUW1" s="811"/>
      <c r="QUX1" s="811"/>
      <c r="QUY1" s="811"/>
      <c r="QUZ1" s="811"/>
      <c r="QVA1" s="811"/>
      <c r="QVB1" s="811"/>
      <c r="QVC1" s="811"/>
      <c r="QVD1" s="811"/>
      <c r="QVE1" s="811"/>
      <c r="QVF1" s="811"/>
      <c r="QVG1" s="811"/>
      <c r="QVH1" s="811"/>
      <c r="QVI1" s="811"/>
      <c r="QVJ1" s="811"/>
      <c r="QVK1" s="811"/>
      <c r="QVL1" s="811"/>
      <c r="QVM1" s="811"/>
      <c r="QVN1" s="811"/>
      <c r="QVO1" s="811"/>
      <c r="QVP1" s="811"/>
      <c r="QVQ1" s="811"/>
      <c r="QVR1" s="811"/>
      <c r="QVS1" s="811"/>
      <c r="QVT1" s="811"/>
      <c r="QVU1" s="811"/>
      <c r="QVV1" s="811"/>
      <c r="QVW1" s="811"/>
      <c r="QVX1" s="811"/>
      <c r="QVY1" s="811"/>
      <c r="QVZ1" s="811"/>
      <c r="QWA1" s="811"/>
      <c r="QWB1" s="811"/>
      <c r="QWC1" s="811"/>
      <c r="QWD1" s="811"/>
      <c r="QWE1" s="811"/>
      <c r="QWF1" s="811"/>
      <c r="QWG1" s="811"/>
      <c r="QWH1" s="811"/>
      <c r="QWI1" s="811"/>
      <c r="QWJ1" s="811"/>
      <c r="QWK1" s="811"/>
      <c r="QWL1" s="811"/>
      <c r="QWM1" s="811"/>
      <c r="QWN1" s="811"/>
      <c r="QWO1" s="811"/>
      <c r="QWP1" s="811"/>
      <c r="QWQ1" s="811"/>
      <c r="QWR1" s="811"/>
      <c r="QWS1" s="811"/>
      <c r="QWT1" s="811"/>
      <c r="QWU1" s="811"/>
      <c r="QWV1" s="811"/>
      <c r="QWW1" s="811"/>
      <c r="QWX1" s="811"/>
      <c r="QWY1" s="811"/>
      <c r="QWZ1" s="811"/>
      <c r="QXA1" s="811"/>
      <c r="QXB1" s="811"/>
      <c r="QXC1" s="811"/>
      <c r="QXD1" s="811"/>
      <c r="QXE1" s="811"/>
      <c r="QXF1" s="811"/>
      <c r="QXG1" s="811"/>
      <c r="QXH1" s="811"/>
      <c r="QXI1" s="811"/>
      <c r="QXJ1" s="811"/>
      <c r="QXK1" s="811"/>
      <c r="QXL1" s="811"/>
      <c r="QXM1" s="811"/>
      <c r="QXN1" s="811"/>
      <c r="QXO1" s="811"/>
      <c r="QXP1" s="811"/>
      <c r="QXQ1" s="811"/>
      <c r="QXR1" s="811"/>
      <c r="QXS1" s="811"/>
      <c r="QXT1" s="811"/>
      <c r="QXU1" s="811"/>
      <c r="QXV1" s="811"/>
      <c r="QXW1" s="811"/>
      <c r="QXX1" s="811"/>
      <c r="QXY1" s="811"/>
      <c r="QXZ1" s="811"/>
      <c r="QYA1" s="811"/>
      <c r="QYB1" s="811"/>
      <c r="QYC1" s="811"/>
      <c r="QYD1" s="811"/>
      <c r="QYE1" s="811"/>
      <c r="QYF1" s="811"/>
      <c r="QYG1" s="811"/>
      <c r="QYH1" s="811"/>
      <c r="QYI1" s="811"/>
      <c r="QYJ1" s="811"/>
      <c r="QYK1" s="811"/>
      <c r="QYL1" s="811"/>
      <c r="QYM1" s="811"/>
      <c r="QYN1" s="811"/>
      <c r="QYO1" s="811"/>
      <c r="QYP1" s="811"/>
      <c r="QYQ1" s="811"/>
      <c r="QYR1" s="811"/>
      <c r="QYS1" s="811"/>
      <c r="QYT1" s="811"/>
      <c r="QYU1" s="811"/>
      <c r="QYV1" s="811"/>
      <c r="QYW1" s="811"/>
      <c r="QYX1" s="811"/>
      <c r="QYY1" s="811"/>
      <c r="QYZ1" s="811"/>
      <c r="QZA1" s="811"/>
      <c r="QZB1" s="811"/>
      <c r="QZC1" s="811"/>
      <c r="QZD1" s="811"/>
      <c r="QZE1" s="811"/>
      <c r="QZF1" s="811"/>
      <c r="QZG1" s="811"/>
      <c r="QZH1" s="811"/>
      <c r="QZI1" s="811"/>
      <c r="QZJ1" s="811"/>
      <c r="QZK1" s="811"/>
      <c r="QZL1" s="811"/>
      <c r="QZM1" s="811"/>
      <c r="QZN1" s="811"/>
      <c r="QZO1" s="811"/>
      <c r="QZP1" s="811"/>
      <c r="QZQ1" s="811"/>
      <c r="QZR1" s="811"/>
      <c r="QZS1" s="811"/>
      <c r="QZT1" s="811"/>
      <c r="QZU1" s="811"/>
      <c r="QZV1" s="811"/>
      <c r="QZW1" s="811"/>
      <c r="QZX1" s="811"/>
      <c r="QZY1" s="811"/>
      <c r="QZZ1" s="811"/>
      <c r="RAA1" s="811"/>
      <c r="RAB1" s="811"/>
      <c r="RAC1" s="811"/>
      <c r="RAD1" s="811"/>
      <c r="RAE1" s="811"/>
      <c r="RAF1" s="811"/>
      <c r="RAG1" s="811"/>
      <c r="RAH1" s="811"/>
      <c r="RAI1" s="811"/>
      <c r="RAJ1" s="811"/>
      <c r="RAK1" s="811"/>
      <c r="RAL1" s="811"/>
      <c r="RAM1" s="811"/>
      <c r="RAN1" s="811"/>
      <c r="RAO1" s="811"/>
      <c r="RAP1" s="811"/>
      <c r="RAQ1" s="811"/>
      <c r="RAR1" s="811"/>
      <c r="RAS1" s="811"/>
      <c r="RAT1" s="811"/>
      <c r="RAU1" s="811"/>
      <c r="RAV1" s="811"/>
      <c r="RAW1" s="811"/>
      <c r="RAX1" s="811"/>
      <c r="RAY1" s="811"/>
      <c r="RAZ1" s="811"/>
      <c r="RBA1" s="811"/>
      <c r="RBB1" s="811"/>
      <c r="RBC1" s="811"/>
      <c r="RBD1" s="811"/>
      <c r="RBE1" s="811"/>
      <c r="RBF1" s="811"/>
      <c r="RBG1" s="811"/>
      <c r="RBH1" s="811"/>
      <c r="RBI1" s="811"/>
      <c r="RBJ1" s="811"/>
      <c r="RBK1" s="811"/>
      <c r="RBL1" s="811"/>
      <c r="RBM1" s="811"/>
      <c r="RBN1" s="811"/>
      <c r="RBO1" s="811"/>
      <c r="RBP1" s="811"/>
      <c r="RBQ1" s="811"/>
      <c r="RBR1" s="811"/>
      <c r="RBS1" s="811"/>
      <c r="RBT1" s="811"/>
      <c r="RBU1" s="811"/>
      <c r="RBV1" s="811"/>
      <c r="RBW1" s="811"/>
      <c r="RBX1" s="811"/>
      <c r="RBY1" s="811"/>
      <c r="RBZ1" s="811"/>
      <c r="RCA1" s="811"/>
      <c r="RCB1" s="811"/>
      <c r="RCC1" s="811"/>
      <c r="RCD1" s="811"/>
      <c r="RCE1" s="811"/>
      <c r="RCF1" s="811"/>
      <c r="RCG1" s="811"/>
      <c r="RCH1" s="811"/>
      <c r="RCI1" s="811"/>
      <c r="RCJ1" s="811"/>
      <c r="RCK1" s="811"/>
      <c r="RCL1" s="811"/>
      <c r="RCM1" s="811"/>
      <c r="RCN1" s="811"/>
      <c r="RCO1" s="811"/>
      <c r="RCP1" s="811"/>
      <c r="RCQ1" s="811"/>
      <c r="RCR1" s="811"/>
      <c r="RCS1" s="811"/>
      <c r="RCT1" s="811"/>
      <c r="RCU1" s="811"/>
      <c r="RCV1" s="811"/>
      <c r="RCW1" s="811"/>
      <c r="RCX1" s="811"/>
      <c r="RCY1" s="811"/>
      <c r="RCZ1" s="811"/>
      <c r="RDA1" s="811"/>
      <c r="RDB1" s="811"/>
      <c r="RDC1" s="811"/>
      <c r="RDD1" s="811"/>
      <c r="RDE1" s="811"/>
      <c r="RDF1" s="811"/>
      <c r="RDG1" s="811"/>
      <c r="RDH1" s="811"/>
      <c r="RDI1" s="811"/>
      <c r="RDJ1" s="811"/>
      <c r="RDK1" s="811"/>
      <c r="RDL1" s="811"/>
      <c r="RDM1" s="811"/>
      <c r="RDN1" s="811"/>
      <c r="RDO1" s="811"/>
      <c r="RDP1" s="811"/>
      <c r="RDQ1" s="811"/>
      <c r="RDR1" s="811"/>
      <c r="RDS1" s="811"/>
      <c r="RDT1" s="811"/>
      <c r="RDU1" s="811"/>
      <c r="RDV1" s="811"/>
      <c r="RDW1" s="811"/>
      <c r="RDX1" s="811"/>
      <c r="RDY1" s="811"/>
      <c r="RDZ1" s="811"/>
      <c r="REA1" s="811"/>
      <c r="REB1" s="811"/>
      <c r="REC1" s="811"/>
      <c r="RED1" s="811"/>
      <c r="REE1" s="811"/>
      <c r="REF1" s="811"/>
      <c r="REG1" s="811"/>
      <c r="REH1" s="811"/>
      <c r="REI1" s="811"/>
      <c r="REJ1" s="811"/>
      <c r="REK1" s="811"/>
      <c r="REL1" s="811"/>
      <c r="REM1" s="811"/>
      <c r="REN1" s="811"/>
      <c r="REO1" s="811"/>
      <c r="REP1" s="811"/>
      <c r="REQ1" s="811"/>
      <c r="RER1" s="811"/>
      <c r="RES1" s="811"/>
      <c r="RET1" s="811"/>
      <c r="REU1" s="811"/>
      <c r="REV1" s="811"/>
      <c r="REW1" s="811"/>
      <c r="REX1" s="811"/>
      <c r="REY1" s="811"/>
      <c r="REZ1" s="811"/>
      <c r="RFA1" s="811"/>
      <c r="RFB1" s="811"/>
      <c r="RFC1" s="811"/>
      <c r="RFD1" s="811"/>
      <c r="RFE1" s="811"/>
      <c r="RFF1" s="811"/>
      <c r="RFG1" s="811"/>
      <c r="RFH1" s="811"/>
      <c r="RFI1" s="811"/>
      <c r="RFJ1" s="811"/>
      <c r="RFK1" s="811"/>
      <c r="RFL1" s="811"/>
      <c r="RFM1" s="811"/>
      <c r="RFN1" s="811"/>
      <c r="RFO1" s="811"/>
      <c r="RFP1" s="811"/>
      <c r="RFQ1" s="811"/>
      <c r="RFR1" s="811"/>
      <c r="RFS1" s="811"/>
      <c r="RFT1" s="811"/>
      <c r="RFU1" s="811"/>
      <c r="RFV1" s="811"/>
      <c r="RFW1" s="811"/>
      <c r="RFX1" s="811"/>
      <c r="RFY1" s="811"/>
      <c r="RFZ1" s="811"/>
      <c r="RGA1" s="811"/>
      <c r="RGB1" s="811"/>
      <c r="RGC1" s="811"/>
      <c r="RGD1" s="811"/>
      <c r="RGE1" s="811"/>
      <c r="RGF1" s="811"/>
      <c r="RGG1" s="811"/>
      <c r="RGH1" s="811"/>
      <c r="RGI1" s="811"/>
      <c r="RGJ1" s="811"/>
      <c r="RGK1" s="811"/>
      <c r="RGL1" s="811"/>
      <c r="RGM1" s="811"/>
      <c r="RGN1" s="811"/>
      <c r="RGO1" s="811"/>
      <c r="RGP1" s="811"/>
      <c r="RGQ1" s="811"/>
      <c r="RGR1" s="811"/>
      <c r="RGS1" s="811"/>
      <c r="RGT1" s="811"/>
      <c r="RGU1" s="811"/>
      <c r="RGV1" s="811"/>
      <c r="RGW1" s="811"/>
      <c r="RGX1" s="811"/>
      <c r="RGY1" s="811"/>
      <c r="RGZ1" s="811"/>
      <c r="RHA1" s="811"/>
      <c r="RHB1" s="811"/>
      <c r="RHC1" s="811"/>
      <c r="RHD1" s="811"/>
      <c r="RHE1" s="811"/>
      <c r="RHF1" s="811"/>
      <c r="RHG1" s="811"/>
      <c r="RHH1" s="811"/>
      <c r="RHI1" s="811"/>
      <c r="RHJ1" s="811"/>
      <c r="RHK1" s="811"/>
      <c r="RHL1" s="811"/>
      <c r="RHM1" s="811"/>
      <c r="RHN1" s="811"/>
      <c r="RHO1" s="811"/>
      <c r="RHP1" s="811"/>
      <c r="RHQ1" s="811"/>
      <c r="RHR1" s="811"/>
      <c r="RHS1" s="811"/>
      <c r="RHT1" s="811"/>
      <c r="RHU1" s="811"/>
      <c r="RHV1" s="811"/>
      <c r="RHW1" s="811"/>
      <c r="RHX1" s="811"/>
      <c r="RHY1" s="811"/>
      <c r="RHZ1" s="811"/>
      <c r="RIA1" s="811"/>
      <c r="RIB1" s="811"/>
      <c r="RIC1" s="811"/>
      <c r="RID1" s="811"/>
      <c r="RIE1" s="811"/>
      <c r="RIF1" s="811"/>
      <c r="RIG1" s="811"/>
      <c r="RIH1" s="811"/>
      <c r="RII1" s="811"/>
      <c r="RIJ1" s="811"/>
      <c r="RIK1" s="811"/>
      <c r="RIL1" s="811"/>
      <c r="RIM1" s="811"/>
      <c r="RIN1" s="811"/>
      <c r="RIO1" s="811"/>
      <c r="RIP1" s="811"/>
      <c r="RIQ1" s="811"/>
      <c r="RIR1" s="811"/>
      <c r="RIS1" s="811"/>
      <c r="RIT1" s="811"/>
      <c r="RIU1" s="811"/>
      <c r="RIV1" s="811"/>
      <c r="RIW1" s="811"/>
      <c r="RIX1" s="811"/>
      <c r="RIY1" s="811"/>
      <c r="RIZ1" s="811"/>
      <c r="RJA1" s="811"/>
      <c r="RJB1" s="811"/>
      <c r="RJC1" s="811"/>
      <c r="RJD1" s="811"/>
      <c r="RJE1" s="811"/>
      <c r="RJF1" s="811"/>
      <c r="RJG1" s="811"/>
      <c r="RJH1" s="811"/>
      <c r="RJI1" s="811"/>
      <c r="RJJ1" s="811"/>
      <c r="RJK1" s="811"/>
      <c r="RJL1" s="811"/>
      <c r="RJM1" s="811"/>
      <c r="RJN1" s="811"/>
      <c r="RJO1" s="811"/>
      <c r="RJP1" s="811"/>
      <c r="RJQ1" s="811"/>
      <c r="RJR1" s="811"/>
      <c r="RJS1" s="811"/>
      <c r="RJT1" s="811"/>
      <c r="RJU1" s="811"/>
      <c r="RJV1" s="811"/>
      <c r="RJW1" s="811"/>
      <c r="RJX1" s="811"/>
      <c r="RJY1" s="811"/>
      <c r="RJZ1" s="811"/>
      <c r="RKA1" s="811"/>
      <c r="RKB1" s="811"/>
      <c r="RKC1" s="811"/>
      <c r="RKD1" s="811"/>
      <c r="RKE1" s="811"/>
      <c r="RKF1" s="811"/>
      <c r="RKG1" s="811"/>
      <c r="RKH1" s="811"/>
      <c r="RKI1" s="811"/>
      <c r="RKJ1" s="811"/>
      <c r="RKK1" s="811"/>
      <c r="RKL1" s="811"/>
      <c r="RKM1" s="811"/>
      <c r="RKN1" s="811"/>
      <c r="RKO1" s="811"/>
      <c r="RKP1" s="811"/>
      <c r="RKQ1" s="811"/>
      <c r="RKR1" s="811"/>
      <c r="RKS1" s="811"/>
      <c r="RKT1" s="811"/>
      <c r="RKU1" s="811"/>
      <c r="RKV1" s="811"/>
      <c r="RKW1" s="811"/>
      <c r="RKX1" s="811"/>
      <c r="RKY1" s="811"/>
      <c r="RKZ1" s="811"/>
      <c r="RLA1" s="811"/>
      <c r="RLB1" s="811"/>
      <c r="RLC1" s="811"/>
      <c r="RLD1" s="811"/>
      <c r="RLE1" s="811"/>
      <c r="RLF1" s="811"/>
      <c r="RLG1" s="811"/>
      <c r="RLH1" s="811"/>
      <c r="RLI1" s="811"/>
      <c r="RLJ1" s="811"/>
      <c r="RLK1" s="811"/>
      <c r="RLL1" s="811"/>
      <c r="RLM1" s="811"/>
      <c r="RLN1" s="811"/>
      <c r="RLO1" s="811"/>
      <c r="RLP1" s="811"/>
      <c r="RLQ1" s="811"/>
      <c r="RLR1" s="811"/>
      <c r="RLS1" s="811"/>
      <c r="RLT1" s="811"/>
      <c r="RLU1" s="811"/>
      <c r="RLV1" s="811"/>
      <c r="RLW1" s="811"/>
      <c r="RLX1" s="811"/>
      <c r="RLY1" s="811"/>
      <c r="RLZ1" s="811"/>
      <c r="RMA1" s="811"/>
      <c r="RMB1" s="811"/>
      <c r="RMC1" s="811"/>
      <c r="RMD1" s="811"/>
      <c r="RME1" s="811"/>
      <c r="RMF1" s="811"/>
      <c r="RMG1" s="811"/>
      <c r="RMH1" s="811"/>
      <c r="RMI1" s="811"/>
      <c r="RMJ1" s="811"/>
      <c r="RMK1" s="811"/>
      <c r="RML1" s="811"/>
      <c r="RMM1" s="811"/>
      <c r="RMN1" s="811"/>
      <c r="RMO1" s="811"/>
      <c r="RMP1" s="811"/>
      <c r="RMQ1" s="811"/>
      <c r="RMR1" s="811"/>
      <c r="RMS1" s="811"/>
      <c r="RMT1" s="811"/>
      <c r="RMU1" s="811"/>
      <c r="RMV1" s="811"/>
      <c r="RMW1" s="811"/>
      <c r="RMX1" s="811"/>
      <c r="RMY1" s="811"/>
      <c r="RMZ1" s="811"/>
      <c r="RNA1" s="811"/>
      <c r="RNB1" s="811"/>
      <c r="RNC1" s="811"/>
      <c r="RND1" s="811"/>
      <c r="RNE1" s="811"/>
      <c r="RNF1" s="811"/>
      <c r="RNG1" s="811"/>
      <c r="RNH1" s="811"/>
      <c r="RNI1" s="811"/>
      <c r="RNJ1" s="811"/>
      <c r="RNK1" s="811"/>
      <c r="RNL1" s="811"/>
      <c r="RNM1" s="811"/>
      <c r="RNN1" s="811"/>
      <c r="RNO1" s="811"/>
      <c r="RNP1" s="811"/>
      <c r="RNQ1" s="811"/>
      <c r="RNR1" s="811"/>
      <c r="RNS1" s="811"/>
      <c r="RNT1" s="811"/>
      <c r="RNU1" s="811"/>
      <c r="RNV1" s="811"/>
      <c r="RNW1" s="811"/>
      <c r="RNX1" s="811"/>
      <c r="RNY1" s="811"/>
      <c r="RNZ1" s="811"/>
      <c r="ROA1" s="811"/>
      <c r="ROB1" s="811"/>
      <c r="ROC1" s="811"/>
      <c r="ROD1" s="811"/>
      <c r="ROE1" s="811"/>
      <c r="ROF1" s="811"/>
      <c r="ROG1" s="811"/>
      <c r="ROH1" s="811"/>
      <c r="ROI1" s="811"/>
      <c r="ROJ1" s="811"/>
      <c r="ROK1" s="811"/>
      <c r="ROL1" s="811"/>
      <c r="ROM1" s="811"/>
      <c r="RON1" s="811"/>
      <c r="ROO1" s="811"/>
      <c r="ROP1" s="811"/>
      <c r="ROQ1" s="811"/>
      <c r="ROR1" s="811"/>
      <c r="ROS1" s="811"/>
      <c r="ROT1" s="811"/>
      <c r="ROU1" s="811"/>
      <c r="ROV1" s="811"/>
      <c r="ROW1" s="811"/>
      <c r="ROX1" s="811"/>
      <c r="ROY1" s="811"/>
      <c r="ROZ1" s="811"/>
      <c r="RPA1" s="811"/>
      <c r="RPB1" s="811"/>
      <c r="RPC1" s="811"/>
      <c r="RPD1" s="811"/>
      <c r="RPE1" s="811"/>
      <c r="RPF1" s="811"/>
      <c r="RPG1" s="811"/>
      <c r="RPH1" s="811"/>
      <c r="RPI1" s="811"/>
      <c r="RPJ1" s="811"/>
      <c r="RPK1" s="811"/>
      <c r="RPL1" s="811"/>
      <c r="RPM1" s="811"/>
      <c r="RPN1" s="811"/>
      <c r="RPO1" s="811"/>
      <c r="RPP1" s="811"/>
      <c r="RPQ1" s="811"/>
      <c r="RPR1" s="811"/>
      <c r="RPS1" s="811"/>
      <c r="RPT1" s="811"/>
      <c r="RPU1" s="811"/>
      <c r="RPV1" s="811"/>
      <c r="RPW1" s="811"/>
      <c r="RPX1" s="811"/>
      <c r="RPY1" s="811"/>
      <c r="RPZ1" s="811"/>
      <c r="RQA1" s="811"/>
      <c r="RQB1" s="811"/>
      <c r="RQC1" s="811"/>
      <c r="RQD1" s="811"/>
      <c r="RQE1" s="811"/>
      <c r="RQF1" s="811"/>
      <c r="RQG1" s="811"/>
      <c r="RQH1" s="811"/>
      <c r="RQI1" s="811"/>
      <c r="RQJ1" s="811"/>
      <c r="RQK1" s="811"/>
      <c r="RQL1" s="811"/>
      <c r="RQM1" s="811"/>
      <c r="RQN1" s="811"/>
      <c r="RQO1" s="811"/>
      <c r="RQP1" s="811"/>
      <c r="RQQ1" s="811"/>
      <c r="RQR1" s="811"/>
      <c r="RQS1" s="811"/>
      <c r="RQT1" s="811"/>
      <c r="RQU1" s="811"/>
      <c r="RQV1" s="811"/>
      <c r="RQW1" s="811"/>
      <c r="RQX1" s="811"/>
      <c r="RQY1" s="811"/>
      <c r="RQZ1" s="811"/>
      <c r="RRA1" s="811"/>
      <c r="RRB1" s="811"/>
      <c r="RRC1" s="811"/>
      <c r="RRD1" s="811"/>
      <c r="RRE1" s="811"/>
      <c r="RRF1" s="811"/>
      <c r="RRG1" s="811"/>
      <c r="RRH1" s="811"/>
      <c r="RRI1" s="811"/>
      <c r="RRJ1" s="811"/>
      <c r="RRK1" s="811"/>
      <c r="RRL1" s="811"/>
      <c r="RRM1" s="811"/>
      <c r="RRN1" s="811"/>
      <c r="RRO1" s="811"/>
      <c r="RRP1" s="811"/>
      <c r="RRQ1" s="811"/>
      <c r="RRR1" s="811"/>
      <c r="RRS1" s="811"/>
      <c r="RRT1" s="811"/>
      <c r="RRU1" s="811"/>
      <c r="RRV1" s="811"/>
      <c r="RRW1" s="811"/>
      <c r="RRX1" s="811"/>
      <c r="RRY1" s="811"/>
      <c r="RRZ1" s="811"/>
      <c r="RSA1" s="811"/>
      <c r="RSB1" s="811"/>
      <c r="RSC1" s="811"/>
      <c r="RSD1" s="811"/>
      <c r="RSE1" s="811"/>
      <c r="RSF1" s="811"/>
      <c r="RSG1" s="811"/>
      <c r="RSH1" s="811"/>
      <c r="RSI1" s="811"/>
      <c r="RSJ1" s="811"/>
      <c r="RSK1" s="811"/>
      <c r="RSL1" s="811"/>
      <c r="RSM1" s="811"/>
      <c r="RSN1" s="811"/>
      <c r="RSO1" s="811"/>
      <c r="RSP1" s="811"/>
      <c r="RSQ1" s="811"/>
      <c r="RSR1" s="811"/>
      <c r="RSS1" s="811"/>
      <c r="RST1" s="811"/>
      <c r="RSU1" s="811"/>
      <c r="RSV1" s="811"/>
      <c r="RSW1" s="811"/>
      <c r="RSX1" s="811"/>
      <c r="RSY1" s="811"/>
      <c r="RSZ1" s="811"/>
      <c r="RTA1" s="811"/>
      <c r="RTB1" s="811"/>
      <c r="RTC1" s="811"/>
      <c r="RTD1" s="811"/>
      <c r="RTE1" s="811"/>
      <c r="RTF1" s="811"/>
      <c r="RTG1" s="811"/>
      <c r="RTH1" s="811"/>
      <c r="RTI1" s="811"/>
      <c r="RTJ1" s="811"/>
      <c r="RTK1" s="811"/>
      <c r="RTL1" s="811"/>
      <c r="RTM1" s="811"/>
      <c r="RTN1" s="811"/>
      <c r="RTO1" s="811"/>
      <c r="RTP1" s="811"/>
      <c r="RTQ1" s="811"/>
      <c r="RTR1" s="811"/>
      <c r="RTS1" s="811"/>
      <c r="RTT1" s="811"/>
      <c r="RTU1" s="811"/>
      <c r="RTV1" s="811"/>
      <c r="RTW1" s="811"/>
      <c r="RTX1" s="811"/>
      <c r="RTY1" s="811"/>
      <c r="RTZ1" s="811"/>
      <c r="RUA1" s="811"/>
      <c r="RUB1" s="811"/>
      <c r="RUC1" s="811"/>
      <c r="RUD1" s="811"/>
      <c r="RUE1" s="811"/>
      <c r="RUF1" s="811"/>
      <c r="RUG1" s="811"/>
      <c r="RUH1" s="811"/>
      <c r="RUI1" s="811"/>
      <c r="RUJ1" s="811"/>
      <c r="RUK1" s="811"/>
      <c r="RUL1" s="811"/>
      <c r="RUM1" s="811"/>
      <c r="RUN1" s="811"/>
      <c r="RUO1" s="811"/>
      <c r="RUP1" s="811"/>
      <c r="RUQ1" s="811"/>
      <c r="RUR1" s="811"/>
      <c r="RUS1" s="811"/>
      <c r="RUT1" s="811"/>
      <c r="RUU1" s="811"/>
      <c r="RUV1" s="811"/>
      <c r="RUW1" s="811"/>
      <c r="RUX1" s="811"/>
      <c r="RUY1" s="811"/>
      <c r="RUZ1" s="811"/>
      <c r="RVA1" s="811"/>
      <c r="RVB1" s="811"/>
      <c r="RVC1" s="811"/>
      <c r="RVD1" s="811"/>
      <c r="RVE1" s="811"/>
      <c r="RVF1" s="811"/>
      <c r="RVG1" s="811"/>
      <c r="RVH1" s="811"/>
      <c r="RVI1" s="811"/>
      <c r="RVJ1" s="811"/>
      <c r="RVK1" s="811"/>
      <c r="RVL1" s="811"/>
      <c r="RVM1" s="811"/>
      <c r="RVN1" s="811"/>
      <c r="RVO1" s="811"/>
      <c r="RVP1" s="811"/>
      <c r="RVQ1" s="811"/>
      <c r="RVR1" s="811"/>
      <c r="RVS1" s="811"/>
      <c r="RVT1" s="811"/>
      <c r="RVU1" s="811"/>
      <c r="RVV1" s="811"/>
      <c r="RVW1" s="811"/>
      <c r="RVX1" s="811"/>
      <c r="RVY1" s="811"/>
      <c r="RVZ1" s="811"/>
      <c r="RWA1" s="811"/>
      <c r="RWB1" s="811"/>
      <c r="RWC1" s="811"/>
      <c r="RWD1" s="811"/>
      <c r="RWE1" s="811"/>
      <c r="RWF1" s="811"/>
      <c r="RWG1" s="811"/>
      <c r="RWH1" s="811"/>
      <c r="RWI1" s="811"/>
      <c r="RWJ1" s="811"/>
      <c r="RWK1" s="811"/>
      <c r="RWL1" s="811"/>
      <c r="RWM1" s="811"/>
      <c r="RWN1" s="811"/>
      <c r="RWO1" s="811"/>
      <c r="RWP1" s="811"/>
      <c r="RWQ1" s="811"/>
      <c r="RWR1" s="811"/>
      <c r="RWS1" s="811"/>
      <c r="RWT1" s="811"/>
      <c r="RWU1" s="811"/>
      <c r="RWV1" s="811"/>
      <c r="RWW1" s="811"/>
      <c r="RWX1" s="811"/>
      <c r="RWY1" s="811"/>
      <c r="RWZ1" s="811"/>
      <c r="RXA1" s="811"/>
      <c r="RXB1" s="811"/>
      <c r="RXC1" s="811"/>
      <c r="RXD1" s="811"/>
      <c r="RXE1" s="811"/>
      <c r="RXF1" s="811"/>
      <c r="RXG1" s="811"/>
      <c r="RXH1" s="811"/>
      <c r="RXI1" s="811"/>
      <c r="RXJ1" s="811"/>
      <c r="RXK1" s="811"/>
      <c r="RXL1" s="811"/>
      <c r="RXM1" s="811"/>
      <c r="RXN1" s="811"/>
      <c r="RXO1" s="811"/>
      <c r="RXP1" s="811"/>
      <c r="RXQ1" s="811"/>
      <c r="RXR1" s="811"/>
      <c r="RXS1" s="811"/>
      <c r="RXT1" s="811"/>
      <c r="RXU1" s="811"/>
      <c r="RXV1" s="811"/>
      <c r="RXW1" s="811"/>
      <c r="RXX1" s="811"/>
      <c r="RXY1" s="811"/>
      <c r="RXZ1" s="811"/>
      <c r="RYA1" s="811"/>
      <c r="RYB1" s="811"/>
      <c r="RYC1" s="811"/>
      <c r="RYD1" s="811"/>
      <c r="RYE1" s="811"/>
      <c r="RYF1" s="811"/>
      <c r="RYG1" s="811"/>
      <c r="RYH1" s="811"/>
      <c r="RYI1" s="811"/>
      <c r="RYJ1" s="811"/>
      <c r="RYK1" s="811"/>
      <c r="RYL1" s="811"/>
      <c r="RYM1" s="811"/>
      <c r="RYN1" s="811"/>
      <c r="RYO1" s="811"/>
      <c r="RYP1" s="811"/>
      <c r="RYQ1" s="811"/>
      <c r="RYR1" s="811"/>
      <c r="RYS1" s="811"/>
      <c r="RYT1" s="811"/>
      <c r="RYU1" s="811"/>
      <c r="RYV1" s="811"/>
      <c r="RYW1" s="811"/>
      <c r="RYX1" s="811"/>
      <c r="RYY1" s="811"/>
      <c r="RYZ1" s="811"/>
      <c r="RZA1" s="811"/>
      <c r="RZB1" s="811"/>
      <c r="RZC1" s="811"/>
      <c r="RZD1" s="811"/>
      <c r="RZE1" s="811"/>
      <c r="RZF1" s="811"/>
      <c r="RZG1" s="811"/>
      <c r="RZH1" s="811"/>
      <c r="RZI1" s="811"/>
      <c r="RZJ1" s="811"/>
      <c r="RZK1" s="811"/>
      <c r="RZL1" s="811"/>
      <c r="RZM1" s="811"/>
      <c r="RZN1" s="811"/>
      <c r="RZO1" s="811"/>
      <c r="RZP1" s="811"/>
      <c r="RZQ1" s="811"/>
      <c r="RZR1" s="811"/>
      <c r="RZS1" s="811"/>
      <c r="RZT1" s="811"/>
      <c r="RZU1" s="811"/>
      <c r="RZV1" s="811"/>
      <c r="RZW1" s="811"/>
      <c r="RZX1" s="811"/>
      <c r="RZY1" s="811"/>
      <c r="RZZ1" s="811"/>
      <c r="SAA1" s="811"/>
      <c r="SAB1" s="811"/>
      <c r="SAC1" s="811"/>
      <c r="SAD1" s="811"/>
      <c r="SAE1" s="811"/>
      <c r="SAF1" s="811"/>
      <c r="SAG1" s="811"/>
      <c r="SAH1" s="811"/>
      <c r="SAI1" s="811"/>
      <c r="SAJ1" s="811"/>
      <c r="SAK1" s="811"/>
      <c r="SAL1" s="811"/>
      <c r="SAM1" s="811"/>
      <c r="SAN1" s="811"/>
      <c r="SAO1" s="811"/>
      <c r="SAP1" s="811"/>
      <c r="SAQ1" s="811"/>
      <c r="SAR1" s="811"/>
      <c r="SAS1" s="811"/>
      <c r="SAT1" s="811"/>
      <c r="SAU1" s="811"/>
      <c r="SAV1" s="811"/>
      <c r="SAW1" s="811"/>
      <c r="SAX1" s="811"/>
      <c r="SAY1" s="811"/>
      <c r="SAZ1" s="811"/>
      <c r="SBA1" s="811"/>
      <c r="SBB1" s="811"/>
      <c r="SBC1" s="811"/>
      <c r="SBD1" s="811"/>
      <c r="SBE1" s="811"/>
      <c r="SBF1" s="811"/>
      <c r="SBG1" s="811"/>
      <c r="SBH1" s="811"/>
      <c r="SBI1" s="811"/>
      <c r="SBJ1" s="811"/>
      <c r="SBK1" s="811"/>
      <c r="SBL1" s="811"/>
      <c r="SBM1" s="811"/>
      <c r="SBN1" s="811"/>
      <c r="SBO1" s="811"/>
      <c r="SBP1" s="811"/>
      <c r="SBQ1" s="811"/>
      <c r="SBR1" s="811"/>
      <c r="SBS1" s="811"/>
      <c r="SBT1" s="811"/>
      <c r="SBU1" s="811"/>
      <c r="SBV1" s="811"/>
      <c r="SBW1" s="811"/>
      <c r="SBX1" s="811"/>
      <c r="SBY1" s="811"/>
      <c r="SBZ1" s="811"/>
      <c r="SCA1" s="811"/>
      <c r="SCB1" s="811"/>
      <c r="SCC1" s="811"/>
      <c r="SCD1" s="811"/>
      <c r="SCE1" s="811"/>
      <c r="SCF1" s="811"/>
      <c r="SCG1" s="811"/>
      <c r="SCH1" s="811"/>
      <c r="SCI1" s="811"/>
      <c r="SCJ1" s="811"/>
      <c r="SCK1" s="811"/>
      <c r="SCL1" s="811"/>
      <c r="SCM1" s="811"/>
      <c r="SCN1" s="811"/>
      <c r="SCO1" s="811"/>
      <c r="SCP1" s="811"/>
      <c r="SCQ1" s="811"/>
      <c r="SCR1" s="811"/>
      <c r="SCS1" s="811"/>
      <c r="SCT1" s="811"/>
      <c r="SCU1" s="811"/>
      <c r="SCV1" s="811"/>
      <c r="SCW1" s="811"/>
      <c r="SCX1" s="811"/>
      <c r="SCY1" s="811"/>
      <c r="SCZ1" s="811"/>
      <c r="SDA1" s="811"/>
      <c r="SDB1" s="811"/>
      <c r="SDC1" s="811"/>
      <c r="SDD1" s="811"/>
      <c r="SDE1" s="811"/>
      <c r="SDF1" s="811"/>
      <c r="SDG1" s="811"/>
      <c r="SDH1" s="811"/>
      <c r="SDI1" s="811"/>
      <c r="SDJ1" s="811"/>
      <c r="SDK1" s="811"/>
      <c r="SDL1" s="811"/>
      <c r="SDM1" s="811"/>
      <c r="SDN1" s="811"/>
      <c r="SDO1" s="811"/>
      <c r="SDP1" s="811"/>
      <c r="SDQ1" s="811"/>
      <c r="SDR1" s="811"/>
      <c r="SDS1" s="811"/>
      <c r="SDT1" s="811"/>
      <c r="SDU1" s="811"/>
      <c r="SDV1" s="811"/>
      <c r="SDW1" s="811"/>
      <c r="SDX1" s="811"/>
      <c r="SDY1" s="811"/>
      <c r="SDZ1" s="811"/>
      <c r="SEA1" s="811"/>
      <c r="SEB1" s="811"/>
      <c r="SEC1" s="811"/>
      <c r="SED1" s="811"/>
      <c r="SEE1" s="811"/>
      <c r="SEF1" s="811"/>
      <c r="SEG1" s="811"/>
      <c r="SEH1" s="811"/>
      <c r="SEI1" s="811"/>
      <c r="SEJ1" s="811"/>
      <c r="SEK1" s="811"/>
      <c r="SEL1" s="811"/>
      <c r="SEM1" s="811"/>
      <c r="SEN1" s="811"/>
      <c r="SEO1" s="811"/>
      <c r="SEP1" s="811"/>
      <c r="SEQ1" s="811"/>
      <c r="SER1" s="811"/>
      <c r="SES1" s="811"/>
      <c r="SET1" s="811"/>
      <c r="SEU1" s="811"/>
      <c r="SEV1" s="811"/>
      <c r="SEW1" s="811"/>
      <c r="SEX1" s="811"/>
      <c r="SEY1" s="811"/>
      <c r="SEZ1" s="811"/>
      <c r="SFA1" s="811"/>
      <c r="SFB1" s="811"/>
      <c r="SFC1" s="811"/>
      <c r="SFD1" s="811"/>
      <c r="SFE1" s="811"/>
      <c r="SFF1" s="811"/>
      <c r="SFG1" s="811"/>
      <c r="SFH1" s="811"/>
      <c r="SFI1" s="811"/>
      <c r="SFJ1" s="811"/>
      <c r="SFK1" s="811"/>
      <c r="SFL1" s="811"/>
      <c r="SFM1" s="811"/>
      <c r="SFN1" s="811"/>
      <c r="SFO1" s="811"/>
      <c r="SFP1" s="811"/>
      <c r="SFQ1" s="811"/>
      <c r="SFR1" s="811"/>
      <c r="SFS1" s="811"/>
      <c r="SFT1" s="811"/>
      <c r="SFU1" s="811"/>
      <c r="SFV1" s="811"/>
      <c r="SFW1" s="811"/>
      <c r="SFX1" s="811"/>
      <c r="SFY1" s="811"/>
      <c r="SFZ1" s="811"/>
      <c r="SGA1" s="811"/>
      <c r="SGB1" s="811"/>
      <c r="SGC1" s="811"/>
      <c r="SGD1" s="811"/>
      <c r="SGE1" s="811"/>
      <c r="SGF1" s="811"/>
      <c r="SGG1" s="811"/>
      <c r="SGH1" s="811"/>
      <c r="SGI1" s="811"/>
      <c r="SGJ1" s="811"/>
      <c r="SGK1" s="811"/>
      <c r="SGL1" s="811"/>
      <c r="SGM1" s="811"/>
      <c r="SGN1" s="811"/>
      <c r="SGO1" s="811"/>
      <c r="SGP1" s="811"/>
      <c r="SGQ1" s="811"/>
      <c r="SGR1" s="811"/>
      <c r="SGS1" s="811"/>
      <c r="SGT1" s="811"/>
      <c r="SGU1" s="811"/>
      <c r="SGV1" s="811"/>
      <c r="SGW1" s="811"/>
      <c r="SGX1" s="811"/>
      <c r="SGY1" s="811"/>
      <c r="SGZ1" s="811"/>
      <c r="SHA1" s="811"/>
      <c r="SHB1" s="811"/>
      <c r="SHC1" s="811"/>
      <c r="SHD1" s="811"/>
      <c r="SHE1" s="811"/>
      <c r="SHF1" s="811"/>
      <c r="SHG1" s="811"/>
      <c r="SHH1" s="811"/>
      <c r="SHI1" s="811"/>
      <c r="SHJ1" s="811"/>
      <c r="SHK1" s="811"/>
      <c r="SHL1" s="811"/>
      <c r="SHM1" s="811"/>
      <c r="SHN1" s="811"/>
      <c r="SHO1" s="811"/>
      <c r="SHP1" s="811"/>
      <c r="SHQ1" s="811"/>
      <c r="SHR1" s="811"/>
      <c r="SHS1" s="811"/>
      <c r="SHT1" s="811"/>
      <c r="SHU1" s="811"/>
      <c r="SHV1" s="811"/>
      <c r="SHW1" s="811"/>
      <c r="SHX1" s="811"/>
      <c r="SHY1" s="811"/>
      <c r="SHZ1" s="811"/>
      <c r="SIA1" s="811"/>
      <c r="SIB1" s="811"/>
      <c r="SIC1" s="811"/>
      <c r="SID1" s="811"/>
      <c r="SIE1" s="811"/>
      <c r="SIF1" s="811"/>
      <c r="SIG1" s="811"/>
      <c r="SIH1" s="811"/>
      <c r="SII1" s="811"/>
      <c r="SIJ1" s="811"/>
      <c r="SIK1" s="811"/>
      <c r="SIL1" s="811"/>
      <c r="SIM1" s="811"/>
      <c r="SIN1" s="811"/>
      <c r="SIO1" s="811"/>
      <c r="SIP1" s="811"/>
      <c r="SIQ1" s="811"/>
      <c r="SIR1" s="811"/>
      <c r="SIS1" s="811"/>
      <c r="SIT1" s="811"/>
      <c r="SIU1" s="811"/>
      <c r="SIV1" s="811"/>
      <c r="SIW1" s="811"/>
      <c r="SIX1" s="811"/>
      <c r="SIY1" s="811"/>
      <c r="SIZ1" s="811"/>
      <c r="SJA1" s="811"/>
      <c r="SJB1" s="811"/>
      <c r="SJC1" s="811"/>
      <c r="SJD1" s="811"/>
      <c r="SJE1" s="811"/>
      <c r="SJF1" s="811"/>
      <c r="SJG1" s="811"/>
      <c r="SJH1" s="811"/>
      <c r="SJI1" s="811"/>
      <c r="SJJ1" s="811"/>
      <c r="SJK1" s="811"/>
      <c r="SJL1" s="811"/>
      <c r="SJM1" s="811"/>
      <c r="SJN1" s="811"/>
      <c r="SJO1" s="811"/>
      <c r="SJP1" s="811"/>
      <c r="SJQ1" s="811"/>
      <c r="SJR1" s="811"/>
      <c r="SJS1" s="811"/>
      <c r="SJT1" s="811"/>
      <c r="SJU1" s="811"/>
      <c r="SJV1" s="811"/>
      <c r="SJW1" s="811"/>
      <c r="SJX1" s="811"/>
      <c r="SJY1" s="811"/>
      <c r="SJZ1" s="811"/>
      <c r="SKA1" s="811"/>
      <c r="SKB1" s="811"/>
      <c r="SKC1" s="811"/>
      <c r="SKD1" s="811"/>
      <c r="SKE1" s="811"/>
      <c r="SKF1" s="811"/>
      <c r="SKG1" s="811"/>
      <c r="SKH1" s="811"/>
      <c r="SKI1" s="811"/>
      <c r="SKJ1" s="811"/>
      <c r="SKK1" s="811"/>
      <c r="SKL1" s="811"/>
      <c r="SKM1" s="811"/>
      <c r="SKN1" s="811"/>
      <c r="SKO1" s="811"/>
      <c r="SKP1" s="811"/>
      <c r="SKQ1" s="811"/>
      <c r="SKR1" s="811"/>
      <c r="SKS1" s="811"/>
      <c r="SKT1" s="811"/>
      <c r="SKU1" s="811"/>
      <c r="SKV1" s="811"/>
      <c r="SKW1" s="811"/>
      <c r="SKX1" s="811"/>
      <c r="SKY1" s="811"/>
      <c r="SKZ1" s="811"/>
      <c r="SLA1" s="811"/>
      <c r="SLB1" s="811"/>
      <c r="SLC1" s="811"/>
      <c r="SLD1" s="811"/>
      <c r="SLE1" s="811"/>
      <c r="SLF1" s="811"/>
      <c r="SLG1" s="811"/>
      <c r="SLH1" s="811"/>
      <c r="SLI1" s="811"/>
      <c r="SLJ1" s="811"/>
      <c r="SLK1" s="811"/>
      <c r="SLL1" s="811"/>
      <c r="SLM1" s="811"/>
      <c r="SLN1" s="811"/>
      <c r="SLO1" s="811"/>
      <c r="SLP1" s="811"/>
      <c r="SLQ1" s="811"/>
      <c r="SLR1" s="811"/>
      <c r="SLS1" s="811"/>
      <c r="SLT1" s="811"/>
      <c r="SLU1" s="811"/>
      <c r="SLV1" s="811"/>
      <c r="SLW1" s="811"/>
      <c r="SLX1" s="811"/>
      <c r="SLY1" s="811"/>
      <c r="SLZ1" s="811"/>
      <c r="SMA1" s="811"/>
      <c r="SMB1" s="811"/>
      <c r="SMC1" s="811"/>
      <c r="SMD1" s="811"/>
      <c r="SME1" s="811"/>
      <c r="SMF1" s="811"/>
      <c r="SMG1" s="811"/>
      <c r="SMH1" s="811"/>
      <c r="SMI1" s="811"/>
      <c r="SMJ1" s="811"/>
      <c r="SMK1" s="811"/>
      <c r="SML1" s="811"/>
      <c r="SMM1" s="811"/>
      <c r="SMN1" s="811"/>
      <c r="SMO1" s="811"/>
      <c r="SMP1" s="811"/>
      <c r="SMQ1" s="811"/>
      <c r="SMR1" s="811"/>
      <c r="SMS1" s="811"/>
      <c r="SMT1" s="811"/>
      <c r="SMU1" s="811"/>
      <c r="SMV1" s="811"/>
      <c r="SMW1" s="811"/>
      <c r="SMX1" s="811"/>
      <c r="SMY1" s="811"/>
      <c r="SMZ1" s="811"/>
      <c r="SNA1" s="811"/>
      <c r="SNB1" s="811"/>
      <c r="SNC1" s="811"/>
      <c r="SND1" s="811"/>
      <c r="SNE1" s="811"/>
      <c r="SNF1" s="811"/>
      <c r="SNG1" s="811"/>
      <c r="SNH1" s="811"/>
      <c r="SNI1" s="811"/>
      <c r="SNJ1" s="811"/>
      <c r="SNK1" s="811"/>
      <c r="SNL1" s="811"/>
      <c r="SNM1" s="811"/>
      <c r="SNN1" s="811"/>
      <c r="SNO1" s="811"/>
      <c r="SNP1" s="811"/>
      <c r="SNQ1" s="811"/>
      <c r="SNR1" s="811"/>
      <c r="SNS1" s="811"/>
      <c r="SNT1" s="811"/>
      <c r="SNU1" s="811"/>
      <c r="SNV1" s="811"/>
      <c r="SNW1" s="811"/>
      <c r="SNX1" s="811"/>
      <c r="SNY1" s="811"/>
      <c r="SNZ1" s="811"/>
      <c r="SOA1" s="811"/>
      <c r="SOB1" s="811"/>
      <c r="SOC1" s="811"/>
      <c r="SOD1" s="811"/>
      <c r="SOE1" s="811"/>
      <c r="SOF1" s="811"/>
      <c r="SOG1" s="811"/>
      <c r="SOH1" s="811"/>
      <c r="SOI1" s="811"/>
      <c r="SOJ1" s="811"/>
      <c r="SOK1" s="811"/>
      <c r="SOL1" s="811"/>
      <c r="SOM1" s="811"/>
      <c r="SON1" s="811"/>
      <c r="SOO1" s="811"/>
      <c r="SOP1" s="811"/>
      <c r="SOQ1" s="811"/>
      <c r="SOR1" s="811"/>
      <c r="SOS1" s="811"/>
      <c r="SOT1" s="811"/>
      <c r="SOU1" s="811"/>
      <c r="SOV1" s="811"/>
      <c r="SOW1" s="811"/>
      <c r="SOX1" s="811"/>
      <c r="SOY1" s="811"/>
      <c r="SOZ1" s="811"/>
      <c r="SPA1" s="811"/>
      <c r="SPB1" s="811"/>
      <c r="SPC1" s="811"/>
      <c r="SPD1" s="811"/>
      <c r="SPE1" s="811"/>
      <c r="SPF1" s="811"/>
      <c r="SPG1" s="811"/>
      <c r="SPH1" s="811"/>
      <c r="SPI1" s="811"/>
      <c r="SPJ1" s="811"/>
      <c r="SPK1" s="811"/>
      <c r="SPL1" s="811"/>
      <c r="SPM1" s="811"/>
      <c r="SPN1" s="811"/>
      <c r="SPO1" s="811"/>
      <c r="SPP1" s="811"/>
      <c r="SPQ1" s="811"/>
      <c r="SPR1" s="811"/>
      <c r="SPS1" s="811"/>
      <c r="SPT1" s="811"/>
      <c r="SPU1" s="811"/>
      <c r="SPV1" s="811"/>
      <c r="SPW1" s="811"/>
      <c r="SPX1" s="811"/>
      <c r="SPY1" s="811"/>
      <c r="SPZ1" s="811"/>
      <c r="SQA1" s="811"/>
      <c r="SQB1" s="811"/>
      <c r="SQC1" s="811"/>
      <c r="SQD1" s="811"/>
      <c r="SQE1" s="811"/>
      <c r="SQF1" s="811"/>
      <c r="SQG1" s="811"/>
      <c r="SQH1" s="811"/>
      <c r="SQI1" s="811"/>
      <c r="SQJ1" s="811"/>
      <c r="SQK1" s="811"/>
      <c r="SQL1" s="811"/>
      <c r="SQM1" s="811"/>
      <c r="SQN1" s="811"/>
      <c r="SQO1" s="811"/>
      <c r="SQP1" s="811"/>
      <c r="SQQ1" s="811"/>
      <c r="SQR1" s="811"/>
      <c r="SQS1" s="811"/>
      <c r="SQT1" s="811"/>
      <c r="SQU1" s="811"/>
      <c r="SQV1" s="811"/>
      <c r="SQW1" s="811"/>
      <c r="SQX1" s="811"/>
      <c r="SQY1" s="811"/>
      <c r="SQZ1" s="811"/>
      <c r="SRA1" s="811"/>
      <c r="SRB1" s="811"/>
      <c r="SRC1" s="811"/>
      <c r="SRD1" s="811"/>
      <c r="SRE1" s="811"/>
      <c r="SRF1" s="811"/>
      <c r="SRG1" s="811"/>
      <c r="SRH1" s="811"/>
      <c r="SRI1" s="811"/>
      <c r="SRJ1" s="811"/>
      <c r="SRK1" s="811"/>
      <c r="SRL1" s="811"/>
      <c r="SRM1" s="811"/>
      <c r="SRN1" s="811"/>
      <c r="SRO1" s="811"/>
      <c r="SRP1" s="811"/>
      <c r="SRQ1" s="811"/>
      <c r="SRR1" s="811"/>
      <c r="SRS1" s="811"/>
      <c r="SRT1" s="811"/>
      <c r="SRU1" s="811"/>
      <c r="SRV1" s="811"/>
      <c r="SRW1" s="811"/>
      <c r="SRX1" s="811"/>
      <c r="SRY1" s="811"/>
      <c r="SRZ1" s="811"/>
      <c r="SSA1" s="811"/>
      <c r="SSB1" s="811"/>
      <c r="SSC1" s="811"/>
      <c r="SSD1" s="811"/>
      <c r="SSE1" s="811"/>
      <c r="SSF1" s="811"/>
      <c r="SSG1" s="811"/>
      <c r="SSH1" s="811"/>
      <c r="SSI1" s="811"/>
      <c r="SSJ1" s="811"/>
      <c r="SSK1" s="811"/>
      <c r="SSL1" s="811"/>
      <c r="SSM1" s="811"/>
      <c r="SSN1" s="811"/>
      <c r="SSO1" s="811"/>
      <c r="SSP1" s="811"/>
      <c r="SSQ1" s="811"/>
      <c r="SSR1" s="811"/>
      <c r="SSS1" s="811"/>
      <c r="SST1" s="811"/>
      <c r="SSU1" s="811"/>
      <c r="SSV1" s="811"/>
      <c r="SSW1" s="811"/>
      <c r="SSX1" s="811"/>
      <c r="SSY1" s="811"/>
      <c r="SSZ1" s="811"/>
      <c r="STA1" s="811"/>
      <c r="STB1" s="811"/>
      <c r="STC1" s="811"/>
      <c r="STD1" s="811"/>
      <c r="STE1" s="811"/>
      <c r="STF1" s="811"/>
      <c r="STG1" s="811"/>
      <c r="STH1" s="811"/>
      <c r="STI1" s="811"/>
      <c r="STJ1" s="811"/>
      <c r="STK1" s="811"/>
      <c r="STL1" s="811"/>
      <c r="STM1" s="811"/>
      <c r="STN1" s="811"/>
      <c r="STO1" s="811"/>
      <c r="STP1" s="811"/>
      <c r="STQ1" s="811"/>
      <c r="STR1" s="811"/>
      <c r="STS1" s="811"/>
      <c r="STT1" s="811"/>
      <c r="STU1" s="811"/>
      <c r="STV1" s="811"/>
      <c r="STW1" s="811"/>
      <c r="STX1" s="811"/>
      <c r="STY1" s="811"/>
      <c r="STZ1" s="811"/>
      <c r="SUA1" s="811"/>
      <c r="SUB1" s="811"/>
      <c r="SUC1" s="811"/>
      <c r="SUD1" s="811"/>
      <c r="SUE1" s="811"/>
      <c r="SUF1" s="811"/>
      <c r="SUG1" s="811"/>
      <c r="SUH1" s="811"/>
      <c r="SUI1" s="811"/>
      <c r="SUJ1" s="811"/>
      <c r="SUK1" s="811"/>
      <c r="SUL1" s="811"/>
      <c r="SUM1" s="811"/>
      <c r="SUN1" s="811"/>
      <c r="SUO1" s="811"/>
      <c r="SUP1" s="811"/>
      <c r="SUQ1" s="811"/>
      <c r="SUR1" s="811"/>
      <c r="SUS1" s="811"/>
      <c r="SUT1" s="811"/>
      <c r="SUU1" s="811"/>
      <c r="SUV1" s="811"/>
      <c r="SUW1" s="811"/>
      <c r="SUX1" s="811"/>
      <c r="SUY1" s="811"/>
      <c r="SUZ1" s="811"/>
      <c r="SVA1" s="811"/>
      <c r="SVB1" s="811"/>
      <c r="SVC1" s="811"/>
      <c r="SVD1" s="811"/>
      <c r="SVE1" s="811"/>
      <c r="SVF1" s="811"/>
      <c r="SVG1" s="811"/>
      <c r="SVH1" s="811"/>
      <c r="SVI1" s="811"/>
      <c r="SVJ1" s="811"/>
      <c r="SVK1" s="811"/>
      <c r="SVL1" s="811"/>
      <c r="SVM1" s="811"/>
      <c r="SVN1" s="811"/>
      <c r="SVO1" s="811"/>
      <c r="SVP1" s="811"/>
      <c r="SVQ1" s="811"/>
      <c r="SVR1" s="811"/>
      <c r="SVS1" s="811"/>
      <c r="SVT1" s="811"/>
      <c r="SVU1" s="811"/>
      <c r="SVV1" s="811"/>
      <c r="SVW1" s="811"/>
      <c r="SVX1" s="811"/>
      <c r="SVY1" s="811"/>
      <c r="SVZ1" s="811"/>
      <c r="SWA1" s="811"/>
      <c r="SWB1" s="811"/>
      <c r="SWC1" s="811"/>
      <c r="SWD1" s="811"/>
      <c r="SWE1" s="811"/>
      <c r="SWF1" s="811"/>
      <c r="SWG1" s="811"/>
      <c r="SWH1" s="811"/>
      <c r="SWI1" s="811"/>
      <c r="SWJ1" s="811"/>
      <c r="SWK1" s="811"/>
      <c r="SWL1" s="811"/>
      <c r="SWM1" s="811"/>
      <c r="SWN1" s="811"/>
      <c r="SWO1" s="811"/>
      <c r="SWP1" s="811"/>
      <c r="SWQ1" s="811"/>
      <c r="SWR1" s="811"/>
      <c r="SWS1" s="811"/>
      <c r="SWT1" s="811"/>
      <c r="SWU1" s="811"/>
      <c r="SWV1" s="811"/>
      <c r="SWW1" s="811"/>
      <c r="SWX1" s="811"/>
      <c r="SWY1" s="811"/>
      <c r="SWZ1" s="811"/>
      <c r="SXA1" s="811"/>
      <c r="SXB1" s="811"/>
      <c r="SXC1" s="811"/>
      <c r="SXD1" s="811"/>
      <c r="SXE1" s="811"/>
      <c r="SXF1" s="811"/>
      <c r="SXG1" s="811"/>
      <c r="SXH1" s="811"/>
      <c r="SXI1" s="811"/>
      <c r="SXJ1" s="811"/>
      <c r="SXK1" s="811"/>
      <c r="SXL1" s="811"/>
      <c r="SXM1" s="811"/>
      <c r="SXN1" s="811"/>
      <c r="SXO1" s="811"/>
      <c r="SXP1" s="811"/>
      <c r="SXQ1" s="811"/>
      <c r="SXR1" s="811"/>
      <c r="SXS1" s="811"/>
      <c r="SXT1" s="811"/>
      <c r="SXU1" s="811"/>
      <c r="SXV1" s="811"/>
      <c r="SXW1" s="811"/>
      <c r="SXX1" s="811"/>
      <c r="SXY1" s="811"/>
      <c r="SXZ1" s="811"/>
      <c r="SYA1" s="811"/>
      <c r="SYB1" s="811"/>
      <c r="SYC1" s="811"/>
      <c r="SYD1" s="811"/>
      <c r="SYE1" s="811"/>
      <c r="SYF1" s="811"/>
      <c r="SYG1" s="811"/>
      <c r="SYH1" s="811"/>
      <c r="SYI1" s="811"/>
      <c r="SYJ1" s="811"/>
      <c r="SYK1" s="811"/>
      <c r="SYL1" s="811"/>
      <c r="SYM1" s="811"/>
      <c r="SYN1" s="811"/>
      <c r="SYO1" s="811"/>
      <c r="SYP1" s="811"/>
      <c r="SYQ1" s="811"/>
      <c r="SYR1" s="811"/>
      <c r="SYS1" s="811"/>
      <c r="SYT1" s="811"/>
      <c r="SYU1" s="811"/>
      <c r="SYV1" s="811"/>
      <c r="SYW1" s="811"/>
      <c r="SYX1" s="811"/>
      <c r="SYY1" s="811"/>
      <c r="SYZ1" s="811"/>
      <c r="SZA1" s="811"/>
      <c r="SZB1" s="811"/>
      <c r="SZC1" s="811"/>
      <c r="SZD1" s="811"/>
      <c r="SZE1" s="811"/>
      <c r="SZF1" s="811"/>
      <c r="SZG1" s="811"/>
      <c r="SZH1" s="811"/>
      <c r="SZI1" s="811"/>
      <c r="SZJ1" s="811"/>
      <c r="SZK1" s="811"/>
      <c r="SZL1" s="811"/>
      <c r="SZM1" s="811"/>
      <c r="SZN1" s="811"/>
      <c r="SZO1" s="811"/>
      <c r="SZP1" s="811"/>
      <c r="SZQ1" s="811"/>
      <c r="SZR1" s="811"/>
      <c r="SZS1" s="811"/>
      <c r="SZT1" s="811"/>
      <c r="SZU1" s="811"/>
      <c r="SZV1" s="811"/>
      <c r="SZW1" s="811"/>
      <c r="SZX1" s="811"/>
      <c r="SZY1" s="811"/>
      <c r="SZZ1" s="811"/>
      <c r="TAA1" s="811"/>
      <c r="TAB1" s="811"/>
      <c r="TAC1" s="811"/>
      <c r="TAD1" s="811"/>
      <c r="TAE1" s="811"/>
      <c r="TAF1" s="811"/>
      <c r="TAG1" s="811"/>
      <c r="TAH1" s="811"/>
      <c r="TAI1" s="811"/>
      <c r="TAJ1" s="811"/>
      <c r="TAK1" s="811"/>
      <c r="TAL1" s="811"/>
      <c r="TAM1" s="811"/>
      <c r="TAN1" s="811"/>
      <c r="TAO1" s="811"/>
      <c r="TAP1" s="811"/>
      <c r="TAQ1" s="811"/>
      <c r="TAR1" s="811"/>
      <c r="TAS1" s="811"/>
      <c r="TAT1" s="811"/>
      <c r="TAU1" s="811"/>
      <c r="TAV1" s="811"/>
      <c r="TAW1" s="811"/>
      <c r="TAX1" s="811"/>
      <c r="TAY1" s="811"/>
      <c r="TAZ1" s="811"/>
      <c r="TBA1" s="811"/>
      <c r="TBB1" s="811"/>
      <c r="TBC1" s="811"/>
      <c r="TBD1" s="811"/>
      <c r="TBE1" s="811"/>
      <c r="TBF1" s="811"/>
      <c r="TBG1" s="811"/>
      <c r="TBH1" s="811"/>
      <c r="TBI1" s="811"/>
      <c r="TBJ1" s="811"/>
      <c r="TBK1" s="811"/>
      <c r="TBL1" s="811"/>
      <c r="TBM1" s="811"/>
      <c r="TBN1" s="811"/>
      <c r="TBO1" s="811"/>
      <c r="TBP1" s="811"/>
      <c r="TBQ1" s="811"/>
      <c r="TBR1" s="811"/>
      <c r="TBS1" s="811"/>
      <c r="TBT1" s="811"/>
      <c r="TBU1" s="811"/>
      <c r="TBV1" s="811"/>
      <c r="TBW1" s="811"/>
      <c r="TBX1" s="811"/>
      <c r="TBY1" s="811"/>
      <c r="TBZ1" s="811"/>
      <c r="TCA1" s="811"/>
      <c r="TCB1" s="811"/>
      <c r="TCC1" s="811"/>
      <c r="TCD1" s="811"/>
      <c r="TCE1" s="811"/>
      <c r="TCF1" s="811"/>
      <c r="TCG1" s="811"/>
      <c r="TCH1" s="811"/>
      <c r="TCI1" s="811"/>
      <c r="TCJ1" s="811"/>
      <c r="TCK1" s="811"/>
      <c r="TCL1" s="811"/>
      <c r="TCM1" s="811"/>
      <c r="TCN1" s="811"/>
      <c r="TCO1" s="811"/>
      <c r="TCP1" s="811"/>
      <c r="TCQ1" s="811"/>
      <c r="TCR1" s="811"/>
      <c r="TCS1" s="811"/>
      <c r="TCT1" s="811"/>
      <c r="TCU1" s="811"/>
      <c r="TCV1" s="811"/>
      <c r="TCW1" s="811"/>
      <c r="TCX1" s="811"/>
      <c r="TCY1" s="811"/>
      <c r="TCZ1" s="811"/>
      <c r="TDA1" s="811"/>
      <c r="TDB1" s="811"/>
      <c r="TDC1" s="811"/>
      <c r="TDD1" s="811"/>
      <c r="TDE1" s="811"/>
      <c r="TDF1" s="811"/>
      <c r="TDG1" s="811"/>
      <c r="TDH1" s="811"/>
      <c r="TDI1" s="811"/>
      <c r="TDJ1" s="811"/>
      <c r="TDK1" s="811"/>
      <c r="TDL1" s="811"/>
      <c r="TDM1" s="811"/>
      <c r="TDN1" s="811"/>
      <c r="TDO1" s="811"/>
      <c r="TDP1" s="811"/>
      <c r="TDQ1" s="811"/>
      <c r="TDR1" s="811"/>
      <c r="TDS1" s="811"/>
      <c r="TDT1" s="811"/>
      <c r="TDU1" s="811"/>
      <c r="TDV1" s="811"/>
      <c r="TDW1" s="811"/>
      <c r="TDX1" s="811"/>
      <c r="TDY1" s="811"/>
      <c r="TDZ1" s="811"/>
      <c r="TEA1" s="811"/>
      <c r="TEB1" s="811"/>
      <c r="TEC1" s="811"/>
      <c r="TED1" s="811"/>
      <c r="TEE1" s="811"/>
      <c r="TEF1" s="811"/>
      <c r="TEG1" s="811"/>
      <c r="TEH1" s="811"/>
      <c r="TEI1" s="811"/>
      <c r="TEJ1" s="811"/>
      <c r="TEK1" s="811"/>
      <c r="TEL1" s="811"/>
      <c r="TEM1" s="811"/>
      <c r="TEN1" s="811"/>
      <c r="TEO1" s="811"/>
      <c r="TEP1" s="811"/>
      <c r="TEQ1" s="811"/>
      <c r="TER1" s="811"/>
      <c r="TES1" s="811"/>
      <c r="TET1" s="811"/>
      <c r="TEU1" s="811"/>
      <c r="TEV1" s="811"/>
      <c r="TEW1" s="811"/>
      <c r="TEX1" s="811"/>
      <c r="TEY1" s="811"/>
      <c r="TEZ1" s="811"/>
      <c r="TFA1" s="811"/>
      <c r="TFB1" s="811"/>
      <c r="TFC1" s="811"/>
      <c r="TFD1" s="811"/>
      <c r="TFE1" s="811"/>
      <c r="TFF1" s="811"/>
      <c r="TFG1" s="811"/>
      <c r="TFH1" s="811"/>
      <c r="TFI1" s="811"/>
      <c r="TFJ1" s="811"/>
      <c r="TFK1" s="811"/>
      <c r="TFL1" s="811"/>
      <c r="TFM1" s="811"/>
      <c r="TFN1" s="811"/>
      <c r="TFO1" s="811"/>
      <c r="TFP1" s="811"/>
      <c r="TFQ1" s="811"/>
      <c r="TFR1" s="811"/>
      <c r="TFS1" s="811"/>
      <c r="TFT1" s="811"/>
      <c r="TFU1" s="811"/>
      <c r="TFV1" s="811"/>
      <c r="TFW1" s="811"/>
      <c r="TFX1" s="811"/>
      <c r="TFY1" s="811"/>
      <c r="TFZ1" s="811"/>
      <c r="TGA1" s="811"/>
      <c r="TGB1" s="811"/>
      <c r="TGC1" s="811"/>
      <c r="TGD1" s="811"/>
      <c r="TGE1" s="811"/>
      <c r="TGF1" s="811"/>
      <c r="TGG1" s="811"/>
      <c r="TGH1" s="811"/>
      <c r="TGI1" s="811"/>
      <c r="TGJ1" s="811"/>
      <c r="TGK1" s="811"/>
      <c r="TGL1" s="811"/>
      <c r="TGM1" s="811"/>
      <c r="TGN1" s="811"/>
      <c r="TGO1" s="811"/>
      <c r="TGP1" s="811"/>
      <c r="TGQ1" s="811"/>
      <c r="TGR1" s="811"/>
      <c r="TGS1" s="811"/>
      <c r="TGT1" s="811"/>
      <c r="TGU1" s="811"/>
      <c r="TGV1" s="811"/>
      <c r="TGW1" s="811"/>
      <c r="TGX1" s="811"/>
      <c r="TGY1" s="811"/>
      <c r="TGZ1" s="811"/>
      <c r="THA1" s="811"/>
      <c r="THB1" s="811"/>
      <c r="THC1" s="811"/>
      <c r="THD1" s="811"/>
      <c r="THE1" s="811"/>
      <c r="THF1" s="811"/>
      <c r="THG1" s="811"/>
      <c r="THH1" s="811"/>
      <c r="THI1" s="811"/>
      <c r="THJ1" s="811"/>
      <c r="THK1" s="811"/>
      <c r="THL1" s="811"/>
      <c r="THM1" s="811"/>
      <c r="THN1" s="811"/>
      <c r="THO1" s="811"/>
      <c r="THP1" s="811"/>
      <c r="THQ1" s="811"/>
      <c r="THR1" s="811"/>
      <c r="THS1" s="811"/>
      <c r="THT1" s="811"/>
      <c r="THU1" s="811"/>
      <c r="THV1" s="811"/>
      <c r="THW1" s="811"/>
      <c r="THX1" s="811"/>
      <c r="THY1" s="811"/>
      <c r="THZ1" s="811"/>
      <c r="TIA1" s="811"/>
      <c r="TIB1" s="811"/>
      <c r="TIC1" s="811"/>
      <c r="TID1" s="811"/>
      <c r="TIE1" s="811"/>
      <c r="TIF1" s="811"/>
      <c r="TIG1" s="811"/>
      <c r="TIH1" s="811"/>
      <c r="TII1" s="811"/>
      <c r="TIJ1" s="811"/>
      <c r="TIK1" s="811"/>
      <c r="TIL1" s="811"/>
      <c r="TIM1" s="811"/>
      <c r="TIN1" s="811"/>
      <c r="TIO1" s="811"/>
      <c r="TIP1" s="811"/>
      <c r="TIQ1" s="811"/>
      <c r="TIR1" s="811"/>
      <c r="TIS1" s="811"/>
      <c r="TIT1" s="811"/>
      <c r="TIU1" s="811"/>
      <c r="TIV1" s="811"/>
      <c r="TIW1" s="811"/>
      <c r="TIX1" s="811"/>
      <c r="TIY1" s="811"/>
      <c r="TIZ1" s="811"/>
      <c r="TJA1" s="811"/>
      <c r="TJB1" s="811"/>
      <c r="TJC1" s="811"/>
      <c r="TJD1" s="811"/>
      <c r="TJE1" s="811"/>
      <c r="TJF1" s="811"/>
      <c r="TJG1" s="811"/>
      <c r="TJH1" s="811"/>
      <c r="TJI1" s="811"/>
      <c r="TJJ1" s="811"/>
      <c r="TJK1" s="811"/>
      <c r="TJL1" s="811"/>
      <c r="TJM1" s="811"/>
      <c r="TJN1" s="811"/>
      <c r="TJO1" s="811"/>
      <c r="TJP1" s="811"/>
      <c r="TJQ1" s="811"/>
      <c r="TJR1" s="811"/>
      <c r="TJS1" s="811"/>
      <c r="TJT1" s="811"/>
      <c r="TJU1" s="811"/>
      <c r="TJV1" s="811"/>
      <c r="TJW1" s="811"/>
      <c r="TJX1" s="811"/>
      <c r="TJY1" s="811"/>
      <c r="TJZ1" s="811"/>
      <c r="TKA1" s="811"/>
      <c r="TKB1" s="811"/>
      <c r="TKC1" s="811"/>
      <c r="TKD1" s="811"/>
      <c r="TKE1" s="811"/>
      <c r="TKF1" s="811"/>
      <c r="TKG1" s="811"/>
      <c r="TKH1" s="811"/>
      <c r="TKI1" s="811"/>
      <c r="TKJ1" s="811"/>
      <c r="TKK1" s="811"/>
      <c r="TKL1" s="811"/>
      <c r="TKM1" s="811"/>
      <c r="TKN1" s="811"/>
      <c r="TKO1" s="811"/>
      <c r="TKP1" s="811"/>
      <c r="TKQ1" s="811"/>
      <c r="TKR1" s="811"/>
      <c r="TKS1" s="811"/>
      <c r="TKT1" s="811"/>
      <c r="TKU1" s="811"/>
      <c r="TKV1" s="811"/>
      <c r="TKW1" s="811"/>
      <c r="TKX1" s="811"/>
      <c r="TKY1" s="811"/>
      <c r="TKZ1" s="811"/>
      <c r="TLA1" s="811"/>
      <c r="TLB1" s="811"/>
      <c r="TLC1" s="811"/>
      <c r="TLD1" s="811"/>
      <c r="TLE1" s="811"/>
      <c r="TLF1" s="811"/>
      <c r="TLG1" s="811"/>
      <c r="TLH1" s="811"/>
      <c r="TLI1" s="811"/>
      <c r="TLJ1" s="811"/>
      <c r="TLK1" s="811"/>
      <c r="TLL1" s="811"/>
      <c r="TLM1" s="811"/>
      <c r="TLN1" s="811"/>
      <c r="TLO1" s="811"/>
      <c r="TLP1" s="811"/>
      <c r="TLQ1" s="811"/>
      <c r="TLR1" s="811"/>
      <c r="TLS1" s="811"/>
      <c r="TLT1" s="811"/>
      <c r="TLU1" s="811"/>
      <c r="TLV1" s="811"/>
      <c r="TLW1" s="811"/>
      <c r="TLX1" s="811"/>
      <c r="TLY1" s="811"/>
      <c r="TLZ1" s="811"/>
      <c r="TMA1" s="811"/>
      <c r="TMB1" s="811"/>
      <c r="TMC1" s="811"/>
      <c r="TMD1" s="811"/>
      <c r="TME1" s="811"/>
      <c r="TMF1" s="811"/>
      <c r="TMG1" s="811"/>
      <c r="TMH1" s="811"/>
      <c r="TMI1" s="811"/>
      <c r="TMJ1" s="811"/>
      <c r="TMK1" s="811"/>
      <c r="TML1" s="811"/>
      <c r="TMM1" s="811"/>
      <c r="TMN1" s="811"/>
      <c r="TMO1" s="811"/>
      <c r="TMP1" s="811"/>
      <c r="TMQ1" s="811"/>
      <c r="TMR1" s="811"/>
      <c r="TMS1" s="811"/>
      <c r="TMT1" s="811"/>
      <c r="TMU1" s="811"/>
      <c r="TMV1" s="811"/>
      <c r="TMW1" s="811"/>
      <c r="TMX1" s="811"/>
      <c r="TMY1" s="811"/>
      <c r="TMZ1" s="811"/>
      <c r="TNA1" s="811"/>
      <c r="TNB1" s="811"/>
      <c r="TNC1" s="811"/>
      <c r="TND1" s="811"/>
      <c r="TNE1" s="811"/>
      <c r="TNF1" s="811"/>
      <c r="TNG1" s="811"/>
      <c r="TNH1" s="811"/>
      <c r="TNI1" s="811"/>
      <c r="TNJ1" s="811"/>
      <c r="TNK1" s="811"/>
      <c r="TNL1" s="811"/>
      <c r="TNM1" s="811"/>
      <c r="TNN1" s="811"/>
      <c r="TNO1" s="811"/>
      <c r="TNP1" s="811"/>
      <c r="TNQ1" s="811"/>
      <c r="TNR1" s="811"/>
      <c r="TNS1" s="811"/>
      <c r="TNT1" s="811"/>
      <c r="TNU1" s="811"/>
      <c r="TNV1" s="811"/>
      <c r="TNW1" s="811"/>
      <c r="TNX1" s="811"/>
      <c r="TNY1" s="811"/>
      <c r="TNZ1" s="811"/>
      <c r="TOA1" s="811"/>
      <c r="TOB1" s="811"/>
      <c r="TOC1" s="811"/>
      <c r="TOD1" s="811"/>
      <c r="TOE1" s="811"/>
      <c r="TOF1" s="811"/>
      <c r="TOG1" s="811"/>
      <c r="TOH1" s="811"/>
      <c r="TOI1" s="811"/>
      <c r="TOJ1" s="811"/>
      <c r="TOK1" s="811"/>
      <c r="TOL1" s="811"/>
      <c r="TOM1" s="811"/>
      <c r="TON1" s="811"/>
      <c r="TOO1" s="811"/>
      <c r="TOP1" s="811"/>
      <c r="TOQ1" s="811"/>
      <c r="TOR1" s="811"/>
      <c r="TOS1" s="811"/>
      <c r="TOT1" s="811"/>
      <c r="TOU1" s="811"/>
      <c r="TOV1" s="811"/>
      <c r="TOW1" s="811"/>
      <c r="TOX1" s="811"/>
      <c r="TOY1" s="811"/>
      <c r="TOZ1" s="811"/>
      <c r="TPA1" s="811"/>
      <c r="TPB1" s="811"/>
      <c r="TPC1" s="811"/>
      <c r="TPD1" s="811"/>
      <c r="TPE1" s="811"/>
      <c r="TPF1" s="811"/>
      <c r="TPG1" s="811"/>
      <c r="TPH1" s="811"/>
      <c r="TPI1" s="811"/>
      <c r="TPJ1" s="811"/>
      <c r="TPK1" s="811"/>
      <c r="TPL1" s="811"/>
      <c r="TPM1" s="811"/>
      <c r="TPN1" s="811"/>
      <c r="TPO1" s="811"/>
      <c r="TPP1" s="811"/>
      <c r="TPQ1" s="811"/>
      <c r="TPR1" s="811"/>
      <c r="TPS1" s="811"/>
      <c r="TPT1" s="811"/>
      <c r="TPU1" s="811"/>
      <c r="TPV1" s="811"/>
      <c r="TPW1" s="811"/>
      <c r="TPX1" s="811"/>
      <c r="TPY1" s="811"/>
      <c r="TPZ1" s="811"/>
      <c r="TQA1" s="811"/>
      <c r="TQB1" s="811"/>
      <c r="TQC1" s="811"/>
      <c r="TQD1" s="811"/>
      <c r="TQE1" s="811"/>
      <c r="TQF1" s="811"/>
      <c r="TQG1" s="811"/>
      <c r="TQH1" s="811"/>
      <c r="TQI1" s="811"/>
      <c r="TQJ1" s="811"/>
      <c r="TQK1" s="811"/>
      <c r="TQL1" s="811"/>
      <c r="TQM1" s="811"/>
      <c r="TQN1" s="811"/>
      <c r="TQO1" s="811"/>
      <c r="TQP1" s="811"/>
      <c r="TQQ1" s="811"/>
      <c r="TQR1" s="811"/>
      <c r="TQS1" s="811"/>
      <c r="TQT1" s="811"/>
      <c r="TQU1" s="811"/>
      <c r="TQV1" s="811"/>
      <c r="TQW1" s="811"/>
      <c r="TQX1" s="811"/>
      <c r="TQY1" s="811"/>
      <c r="TQZ1" s="811"/>
      <c r="TRA1" s="811"/>
      <c r="TRB1" s="811"/>
      <c r="TRC1" s="811"/>
      <c r="TRD1" s="811"/>
      <c r="TRE1" s="811"/>
      <c r="TRF1" s="811"/>
      <c r="TRG1" s="811"/>
      <c r="TRH1" s="811"/>
      <c r="TRI1" s="811"/>
      <c r="TRJ1" s="811"/>
      <c r="TRK1" s="811"/>
      <c r="TRL1" s="811"/>
      <c r="TRM1" s="811"/>
      <c r="TRN1" s="811"/>
      <c r="TRO1" s="811"/>
      <c r="TRP1" s="811"/>
      <c r="TRQ1" s="811"/>
      <c r="TRR1" s="811"/>
      <c r="TRS1" s="811"/>
      <c r="TRT1" s="811"/>
      <c r="TRU1" s="811"/>
      <c r="TRV1" s="811"/>
      <c r="TRW1" s="811"/>
      <c r="TRX1" s="811"/>
      <c r="TRY1" s="811"/>
      <c r="TRZ1" s="811"/>
      <c r="TSA1" s="811"/>
      <c r="TSB1" s="811"/>
      <c r="TSC1" s="811"/>
      <c r="TSD1" s="811"/>
      <c r="TSE1" s="811"/>
      <c r="TSF1" s="811"/>
      <c r="TSG1" s="811"/>
      <c r="TSH1" s="811"/>
      <c r="TSI1" s="811"/>
      <c r="TSJ1" s="811"/>
      <c r="TSK1" s="811"/>
      <c r="TSL1" s="811"/>
      <c r="TSM1" s="811"/>
      <c r="TSN1" s="811"/>
      <c r="TSO1" s="811"/>
      <c r="TSP1" s="811"/>
      <c r="TSQ1" s="811"/>
      <c r="TSR1" s="811"/>
      <c r="TSS1" s="811"/>
      <c r="TST1" s="811"/>
      <c r="TSU1" s="811"/>
      <c r="TSV1" s="811"/>
      <c r="TSW1" s="811"/>
      <c r="TSX1" s="811"/>
      <c r="TSY1" s="811"/>
      <c r="TSZ1" s="811"/>
      <c r="TTA1" s="811"/>
      <c r="TTB1" s="811"/>
      <c r="TTC1" s="811"/>
      <c r="TTD1" s="811"/>
      <c r="TTE1" s="811"/>
      <c r="TTF1" s="811"/>
      <c r="TTG1" s="811"/>
      <c r="TTH1" s="811"/>
      <c r="TTI1" s="811"/>
      <c r="TTJ1" s="811"/>
      <c r="TTK1" s="811"/>
      <c r="TTL1" s="811"/>
      <c r="TTM1" s="811"/>
      <c r="TTN1" s="811"/>
      <c r="TTO1" s="811"/>
      <c r="TTP1" s="811"/>
      <c r="TTQ1" s="811"/>
      <c r="TTR1" s="811"/>
      <c r="TTS1" s="811"/>
      <c r="TTT1" s="811"/>
      <c r="TTU1" s="811"/>
      <c r="TTV1" s="811"/>
      <c r="TTW1" s="811"/>
      <c r="TTX1" s="811"/>
      <c r="TTY1" s="811"/>
      <c r="TTZ1" s="811"/>
      <c r="TUA1" s="811"/>
      <c r="TUB1" s="811"/>
      <c r="TUC1" s="811"/>
      <c r="TUD1" s="811"/>
      <c r="TUE1" s="811"/>
      <c r="TUF1" s="811"/>
      <c r="TUG1" s="811"/>
      <c r="TUH1" s="811"/>
      <c r="TUI1" s="811"/>
      <c r="TUJ1" s="811"/>
      <c r="TUK1" s="811"/>
      <c r="TUL1" s="811"/>
      <c r="TUM1" s="811"/>
      <c r="TUN1" s="811"/>
      <c r="TUO1" s="811"/>
      <c r="TUP1" s="811"/>
      <c r="TUQ1" s="811"/>
      <c r="TUR1" s="811"/>
      <c r="TUS1" s="811"/>
      <c r="TUT1" s="811"/>
      <c r="TUU1" s="811"/>
      <c r="TUV1" s="811"/>
      <c r="TUW1" s="811"/>
      <c r="TUX1" s="811"/>
      <c r="TUY1" s="811"/>
      <c r="TUZ1" s="811"/>
      <c r="TVA1" s="811"/>
      <c r="TVB1" s="811"/>
      <c r="TVC1" s="811"/>
      <c r="TVD1" s="811"/>
      <c r="TVE1" s="811"/>
      <c r="TVF1" s="811"/>
      <c r="TVG1" s="811"/>
      <c r="TVH1" s="811"/>
      <c r="TVI1" s="811"/>
      <c r="TVJ1" s="811"/>
      <c r="TVK1" s="811"/>
      <c r="TVL1" s="811"/>
      <c r="TVM1" s="811"/>
      <c r="TVN1" s="811"/>
      <c r="TVO1" s="811"/>
      <c r="TVP1" s="811"/>
      <c r="TVQ1" s="811"/>
      <c r="TVR1" s="811"/>
      <c r="TVS1" s="811"/>
      <c r="TVT1" s="811"/>
      <c r="TVU1" s="811"/>
      <c r="TVV1" s="811"/>
      <c r="TVW1" s="811"/>
      <c r="TVX1" s="811"/>
      <c r="TVY1" s="811"/>
      <c r="TVZ1" s="811"/>
      <c r="TWA1" s="811"/>
      <c r="TWB1" s="811"/>
      <c r="TWC1" s="811"/>
      <c r="TWD1" s="811"/>
      <c r="TWE1" s="811"/>
      <c r="TWF1" s="811"/>
      <c r="TWG1" s="811"/>
      <c r="TWH1" s="811"/>
      <c r="TWI1" s="811"/>
      <c r="TWJ1" s="811"/>
      <c r="TWK1" s="811"/>
      <c r="TWL1" s="811"/>
      <c r="TWM1" s="811"/>
      <c r="TWN1" s="811"/>
      <c r="TWO1" s="811"/>
      <c r="TWP1" s="811"/>
      <c r="TWQ1" s="811"/>
      <c r="TWR1" s="811"/>
      <c r="TWS1" s="811"/>
      <c r="TWT1" s="811"/>
      <c r="TWU1" s="811"/>
      <c r="TWV1" s="811"/>
      <c r="TWW1" s="811"/>
      <c r="TWX1" s="811"/>
      <c r="TWY1" s="811"/>
      <c r="TWZ1" s="811"/>
      <c r="TXA1" s="811"/>
      <c r="TXB1" s="811"/>
      <c r="TXC1" s="811"/>
      <c r="TXD1" s="811"/>
      <c r="TXE1" s="811"/>
      <c r="TXF1" s="811"/>
      <c r="TXG1" s="811"/>
      <c r="TXH1" s="811"/>
      <c r="TXI1" s="811"/>
      <c r="TXJ1" s="811"/>
      <c r="TXK1" s="811"/>
      <c r="TXL1" s="811"/>
      <c r="TXM1" s="811"/>
      <c r="TXN1" s="811"/>
      <c r="TXO1" s="811"/>
      <c r="TXP1" s="811"/>
      <c r="TXQ1" s="811"/>
      <c r="TXR1" s="811"/>
      <c r="TXS1" s="811"/>
      <c r="TXT1" s="811"/>
      <c r="TXU1" s="811"/>
      <c r="TXV1" s="811"/>
      <c r="TXW1" s="811"/>
      <c r="TXX1" s="811"/>
      <c r="TXY1" s="811"/>
      <c r="TXZ1" s="811"/>
      <c r="TYA1" s="811"/>
      <c r="TYB1" s="811"/>
      <c r="TYC1" s="811"/>
      <c r="TYD1" s="811"/>
      <c r="TYE1" s="811"/>
      <c r="TYF1" s="811"/>
      <c r="TYG1" s="811"/>
      <c r="TYH1" s="811"/>
      <c r="TYI1" s="811"/>
      <c r="TYJ1" s="811"/>
      <c r="TYK1" s="811"/>
      <c r="TYL1" s="811"/>
      <c r="TYM1" s="811"/>
      <c r="TYN1" s="811"/>
      <c r="TYO1" s="811"/>
      <c r="TYP1" s="811"/>
      <c r="TYQ1" s="811"/>
      <c r="TYR1" s="811"/>
      <c r="TYS1" s="811"/>
      <c r="TYT1" s="811"/>
      <c r="TYU1" s="811"/>
      <c r="TYV1" s="811"/>
      <c r="TYW1" s="811"/>
      <c r="TYX1" s="811"/>
      <c r="TYY1" s="811"/>
      <c r="TYZ1" s="811"/>
      <c r="TZA1" s="811"/>
      <c r="TZB1" s="811"/>
      <c r="TZC1" s="811"/>
      <c r="TZD1" s="811"/>
      <c r="TZE1" s="811"/>
      <c r="TZF1" s="811"/>
      <c r="TZG1" s="811"/>
      <c r="TZH1" s="811"/>
      <c r="TZI1" s="811"/>
      <c r="TZJ1" s="811"/>
      <c r="TZK1" s="811"/>
      <c r="TZL1" s="811"/>
      <c r="TZM1" s="811"/>
      <c r="TZN1" s="811"/>
      <c r="TZO1" s="811"/>
      <c r="TZP1" s="811"/>
      <c r="TZQ1" s="811"/>
      <c r="TZR1" s="811"/>
      <c r="TZS1" s="811"/>
      <c r="TZT1" s="811"/>
      <c r="TZU1" s="811"/>
      <c r="TZV1" s="811"/>
      <c r="TZW1" s="811"/>
      <c r="TZX1" s="811"/>
      <c r="TZY1" s="811"/>
      <c r="TZZ1" s="811"/>
      <c r="UAA1" s="811"/>
      <c r="UAB1" s="811"/>
      <c r="UAC1" s="811"/>
      <c r="UAD1" s="811"/>
      <c r="UAE1" s="811"/>
      <c r="UAF1" s="811"/>
      <c r="UAG1" s="811"/>
      <c r="UAH1" s="811"/>
      <c r="UAI1" s="811"/>
      <c r="UAJ1" s="811"/>
      <c r="UAK1" s="811"/>
      <c r="UAL1" s="811"/>
      <c r="UAM1" s="811"/>
      <c r="UAN1" s="811"/>
      <c r="UAO1" s="811"/>
      <c r="UAP1" s="811"/>
      <c r="UAQ1" s="811"/>
      <c r="UAR1" s="811"/>
      <c r="UAS1" s="811"/>
      <c r="UAT1" s="811"/>
      <c r="UAU1" s="811"/>
      <c r="UAV1" s="811"/>
      <c r="UAW1" s="811"/>
      <c r="UAX1" s="811"/>
      <c r="UAY1" s="811"/>
      <c r="UAZ1" s="811"/>
      <c r="UBA1" s="811"/>
      <c r="UBB1" s="811"/>
      <c r="UBC1" s="811"/>
      <c r="UBD1" s="811"/>
      <c r="UBE1" s="811"/>
      <c r="UBF1" s="811"/>
      <c r="UBG1" s="811"/>
      <c r="UBH1" s="811"/>
      <c r="UBI1" s="811"/>
      <c r="UBJ1" s="811"/>
      <c r="UBK1" s="811"/>
      <c r="UBL1" s="811"/>
      <c r="UBM1" s="811"/>
      <c r="UBN1" s="811"/>
      <c r="UBO1" s="811"/>
      <c r="UBP1" s="811"/>
      <c r="UBQ1" s="811"/>
      <c r="UBR1" s="811"/>
      <c r="UBS1" s="811"/>
      <c r="UBT1" s="811"/>
      <c r="UBU1" s="811"/>
      <c r="UBV1" s="811"/>
      <c r="UBW1" s="811"/>
      <c r="UBX1" s="811"/>
      <c r="UBY1" s="811"/>
      <c r="UBZ1" s="811"/>
      <c r="UCA1" s="811"/>
      <c r="UCB1" s="811"/>
      <c r="UCC1" s="811"/>
      <c r="UCD1" s="811"/>
      <c r="UCE1" s="811"/>
      <c r="UCF1" s="811"/>
      <c r="UCG1" s="811"/>
      <c r="UCH1" s="811"/>
      <c r="UCI1" s="811"/>
      <c r="UCJ1" s="811"/>
      <c r="UCK1" s="811"/>
      <c r="UCL1" s="811"/>
      <c r="UCM1" s="811"/>
      <c r="UCN1" s="811"/>
      <c r="UCO1" s="811"/>
      <c r="UCP1" s="811"/>
      <c r="UCQ1" s="811"/>
      <c r="UCR1" s="811"/>
      <c r="UCS1" s="811"/>
      <c r="UCT1" s="811"/>
      <c r="UCU1" s="811"/>
      <c r="UCV1" s="811"/>
      <c r="UCW1" s="811"/>
      <c r="UCX1" s="811"/>
      <c r="UCY1" s="811"/>
      <c r="UCZ1" s="811"/>
      <c r="UDA1" s="811"/>
      <c r="UDB1" s="811"/>
      <c r="UDC1" s="811"/>
      <c r="UDD1" s="811"/>
      <c r="UDE1" s="811"/>
      <c r="UDF1" s="811"/>
      <c r="UDG1" s="811"/>
      <c r="UDH1" s="811"/>
      <c r="UDI1" s="811"/>
      <c r="UDJ1" s="811"/>
      <c r="UDK1" s="811"/>
      <c r="UDL1" s="811"/>
      <c r="UDM1" s="811"/>
      <c r="UDN1" s="811"/>
      <c r="UDO1" s="811"/>
      <c r="UDP1" s="811"/>
      <c r="UDQ1" s="811"/>
      <c r="UDR1" s="811"/>
      <c r="UDS1" s="811"/>
      <c r="UDT1" s="811"/>
      <c r="UDU1" s="811"/>
      <c r="UDV1" s="811"/>
      <c r="UDW1" s="811"/>
      <c r="UDX1" s="811"/>
      <c r="UDY1" s="811"/>
      <c r="UDZ1" s="811"/>
      <c r="UEA1" s="811"/>
      <c r="UEB1" s="811"/>
      <c r="UEC1" s="811"/>
      <c r="UED1" s="811"/>
      <c r="UEE1" s="811"/>
      <c r="UEF1" s="811"/>
      <c r="UEG1" s="811"/>
      <c r="UEH1" s="811"/>
      <c r="UEI1" s="811"/>
      <c r="UEJ1" s="811"/>
      <c r="UEK1" s="811"/>
      <c r="UEL1" s="811"/>
      <c r="UEM1" s="811"/>
      <c r="UEN1" s="811"/>
      <c r="UEO1" s="811"/>
      <c r="UEP1" s="811"/>
      <c r="UEQ1" s="811"/>
      <c r="UER1" s="811"/>
      <c r="UES1" s="811"/>
      <c r="UET1" s="811"/>
      <c r="UEU1" s="811"/>
      <c r="UEV1" s="811"/>
      <c r="UEW1" s="811"/>
      <c r="UEX1" s="811"/>
      <c r="UEY1" s="811"/>
      <c r="UEZ1" s="811"/>
      <c r="UFA1" s="811"/>
      <c r="UFB1" s="811"/>
      <c r="UFC1" s="811"/>
      <c r="UFD1" s="811"/>
      <c r="UFE1" s="811"/>
      <c r="UFF1" s="811"/>
      <c r="UFG1" s="811"/>
      <c r="UFH1" s="811"/>
      <c r="UFI1" s="811"/>
      <c r="UFJ1" s="811"/>
      <c r="UFK1" s="811"/>
      <c r="UFL1" s="811"/>
      <c r="UFM1" s="811"/>
      <c r="UFN1" s="811"/>
      <c r="UFO1" s="811"/>
      <c r="UFP1" s="811"/>
      <c r="UFQ1" s="811"/>
      <c r="UFR1" s="811"/>
      <c r="UFS1" s="811"/>
      <c r="UFT1" s="811"/>
      <c r="UFU1" s="811"/>
      <c r="UFV1" s="811"/>
      <c r="UFW1" s="811"/>
      <c r="UFX1" s="811"/>
      <c r="UFY1" s="811"/>
      <c r="UFZ1" s="811"/>
      <c r="UGA1" s="811"/>
      <c r="UGB1" s="811"/>
      <c r="UGC1" s="811"/>
      <c r="UGD1" s="811"/>
      <c r="UGE1" s="811"/>
      <c r="UGF1" s="811"/>
      <c r="UGG1" s="811"/>
      <c r="UGH1" s="811"/>
      <c r="UGI1" s="811"/>
      <c r="UGJ1" s="811"/>
      <c r="UGK1" s="811"/>
      <c r="UGL1" s="811"/>
      <c r="UGM1" s="811"/>
      <c r="UGN1" s="811"/>
      <c r="UGO1" s="811"/>
      <c r="UGP1" s="811"/>
      <c r="UGQ1" s="811"/>
      <c r="UGR1" s="811"/>
      <c r="UGS1" s="811"/>
      <c r="UGT1" s="811"/>
      <c r="UGU1" s="811"/>
      <c r="UGV1" s="811"/>
      <c r="UGW1" s="811"/>
      <c r="UGX1" s="811"/>
      <c r="UGY1" s="811"/>
      <c r="UGZ1" s="811"/>
      <c r="UHA1" s="811"/>
      <c r="UHB1" s="811"/>
      <c r="UHC1" s="811"/>
      <c r="UHD1" s="811"/>
      <c r="UHE1" s="811"/>
      <c r="UHF1" s="811"/>
      <c r="UHG1" s="811"/>
      <c r="UHH1" s="811"/>
      <c r="UHI1" s="811"/>
      <c r="UHJ1" s="811"/>
      <c r="UHK1" s="811"/>
      <c r="UHL1" s="811"/>
      <c r="UHM1" s="811"/>
      <c r="UHN1" s="811"/>
      <c r="UHO1" s="811"/>
      <c r="UHP1" s="811"/>
      <c r="UHQ1" s="811"/>
      <c r="UHR1" s="811"/>
      <c r="UHS1" s="811"/>
      <c r="UHT1" s="811"/>
      <c r="UHU1" s="811"/>
      <c r="UHV1" s="811"/>
      <c r="UHW1" s="811"/>
      <c r="UHX1" s="811"/>
      <c r="UHY1" s="811"/>
      <c r="UHZ1" s="811"/>
      <c r="UIA1" s="811"/>
      <c r="UIB1" s="811"/>
      <c r="UIC1" s="811"/>
      <c r="UID1" s="811"/>
      <c r="UIE1" s="811"/>
      <c r="UIF1" s="811"/>
      <c r="UIG1" s="811"/>
      <c r="UIH1" s="811"/>
      <c r="UII1" s="811"/>
      <c r="UIJ1" s="811"/>
      <c r="UIK1" s="811"/>
      <c r="UIL1" s="811"/>
      <c r="UIM1" s="811"/>
      <c r="UIN1" s="811"/>
      <c r="UIO1" s="811"/>
      <c r="UIP1" s="811"/>
      <c r="UIQ1" s="811"/>
      <c r="UIR1" s="811"/>
      <c r="UIS1" s="811"/>
      <c r="UIT1" s="811"/>
      <c r="UIU1" s="811"/>
      <c r="UIV1" s="811"/>
      <c r="UIW1" s="811"/>
      <c r="UIX1" s="811"/>
      <c r="UIY1" s="811"/>
      <c r="UIZ1" s="811"/>
      <c r="UJA1" s="811"/>
      <c r="UJB1" s="811"/>
      <c r="UJC1" s="811"/>
      <c r="UJD1" s="811"/>
      <c r="UJE1" s="811"/>
      <c r="UJF1" s="811"/>
      <c r="UJG1" s="811"/>
      <c r="UJH1" s="811"/>
      <c r="UJI1" s="811"/>
      <c r="UJJ1" s="811"/>
      <c r="UJK1" s="811"/>
      <c r="UJL1" s="811"/>
      <c r="UJM1" s="811"/>
      <c r="UJN1" s="811"/>
      <c r="UJO1" s="811"/>
      <c r="UJP1" s="811"/>
      <c r="UJQ1" s="811"/>
      <c r="UJR1" s="811"/>
      <c r="UJS1" s="811"/>
      <c r="UJT1" s="811"/>
      <c r="UJU1" s="811"/>
      <c r="UJV1" s="811"/>
      <c r="UJW1" s="811"/>
      <c r="UJX1" s="811"/>
      <c r="UJY1" s="811"/>
      <c r="UJZ1" s="811"/>
      <c r="UKA1" s="811"/>
      <c r="UKB1" s="811"/>
      <c r="UKC1" s="811"/>
      <c r="UKD1" s="811"/>
      <c r="UKE1" s="811"/>
      <c r="UKF1" s="811"/>
      <c r="UKG1" s="811"/>
      <c r="UKH1" s="811"/>
      <c r="UKI1" s="811"/>
      <c r="UKJ1" s="811"/>
      <c r="UKK1" s="811"/>
      <c r="UKL1" s="811"/>
      <c r="UKM1" s="811"/>
      <c r="UKN1" s="811"/>
      <c r="UKO1" s="811"/>
      <c r="UKP1" s="811"/>
      <c r="UKQ1" s="811"/>
      <c r="UKR1" s="811"/>
      <c r="UKS1" s="811"/>
      <c r="UKT1" s="811"/>
      <c r="UKU1" s="811"/>
      <c r="UKV1" s="811"/>
      <c r="UKW1" s="811"/>
      <c r="UKX1" s="811"/>
      <c r="UKY1" s="811"/>
      <c r="UKZ1" s="811"/>
      <c r="ULA1" s="811"/>
      <c r="ULB1" s="811"/>
      <c r="ULC1" s="811"/>
      <c r="ULD1" s="811"/>
      <c r="ULE1" s="811"/>
      <c r="ULF1" s="811"/>
      <c r="ULG1" s="811"/>
      <c r="ULH1" s="811"/>
      <c r="ULI1" s="811"/>
      <c r="ULJ1" s="811"/>
      <c r="ULK1" s="811"/>
      <c r="ULL1" s="811"/>
      <c r="ULM1" s="811"/>
      <c r="ULN1" s="811"/>
      <c r="ULO1" s="811"/>
      <c r="ULP1" s="811"/>
      <c r="ULQ1" s="811"/>
      <c r="ULR1" s="811"/>
      <c r="ULS1" s="811"/>
      <c r="ULT1" s="811"/>
      <c r="ULU1" s="811"/>
      <c r="ULV1" s="811"/>
      <c r="ULW1" s="811"/>
      <c r="ULX1" s="811"/>
      <c r="ULY1" s="811"/>
      <c r="ULZ1" s="811"/>
      <c r="UMA1" s="811"/>
      <c r="UMB1" s="811"/>
      <c r="UMC1" s="811"/>
      <c r="UMD1" s="811"/>
      <c r="UME1" s="811"/>
      <c r="UMF1" s="811"/>
      <c r="UMG1" s="811"/>
      <c r="UMH1" s="811"/>
      <c r="UMI1" s="811"/>
      <c r="UMJ1" s="811"/>
      <c r="UMK1" s="811"/>
      <c r="UML1" s="811"/>
      <c r="UMM1" s="811"/>
      <c r="UMN1" s="811"/>
      <c r="UMO1" s="811"/>
      <c r="UMP1" s="811"/>
      <c r="UMQ1" s="811"/>
      <c r="UMR1" s="811"/>
      <c r="UMS1" s="811"/>
      <c r="UMT1" s="811"/>
      <c r="UMU1" s="811"/>
      <c r="UMV1" s="811"/>
      <c r="UMW1" s="811"/>
      <c r="UMX1" s="811"/>
      <c r="UMY1" s="811"/>
      <c r="UMZ1" s="811"/>
      <c r="UNA1" s="811"/>
      <c r="UNB1" s="811"/>
      <c r="UNC1" s="811"/>
      <c r="UND1" s="811"/>
      <c r="UNE1" s="811"/>
      <c r="UNF1" s="811"/>
      <c r="UNG1" s="811"/>
      <c r="UNH1" s="811"/>
      <c r="UNI1" s="811"/>
      <c r="UNJ1" s="811"/>
      <c r="UNK1" s="811"/>
      <c r="UNL1" s="811"/>
      <c r="UNM1" s="811"/>
      <c r="UNN1" s="811"/>
      <c r="UNO1" s="811"/>
      <c r="UNP1" s="811"/>
      <c r="UNQ1" s="811"/>
      <c r="UNR1" s="811"/>
      <c r="UNS1" s="811"/>
      <c r="UNT1" s="811"/>
      <c r="UNU1" s="811"/>
      <c r="UNV1" s="811"/>
      <c r="UNW1" s="811"/>
      <c r="UNX1" s="811"/>
      <c r="UNY1" s="811"/>
      <c r="UNZ1" s="811"/>
      <c r="UOA1" s="811"/>
      <c r="UOB1" s="811"/>
      <c r="UOC1" s="811"/>
      <c r="UOD1" s="811"/>
      <c r="UOE1" s="811"/>
      <c r="UOF1" s="811"/>
      <c r="UOG1" s="811"/>
      <c r="UOH1" s="811"/>
      <c r="UOI1" s="811"/>
      <c r="UOJ1" s="811"/>
      <c r="UOK1" s="811"/>
      <c r="UOL1" s="811"/>
      <c r="UOM1" s="811"/>
      <c r="UON1" s="811"/>
      <c r="UOO1" s="811"/>
      <c r="UOP1" s="811"/>
      <c r="UOQ1" s="811"/>
      <c r="UOR1" s="811"/>
      <c r="UOS1" s="811"/>
      <c r="UOT1" s="811"/>
      <c r="UOU1" s="811"/>
      <c r="UOV1" s="811"/>
      <c r="UOW1" s="811"/>
      <c r="UOX1" s="811"/>
      <c r="UOY1" s="811"/>
      <c r="UOZ1" s="811"/>
      <c r="UPA1" s="811"/>
      <c r="UPB1" s="811"/>
      <c r="UPC1" s="811"/>
      <c r="UPD1" s="811"/>
      <c r="UPE1" s="811"/>
      <c r="UPF1" s="811"/>
      <c r="UPG1" s="811"/>
      <c r="UPH1" s="811"/>
      <c r="UPI1" s="811"/>
      <c r="UPJ1" s="811"/>
      <c r="UPK1" s="811"/>
      <c r="UPL1" s="811"/>
      <c r="UPM1" s="811"/>
      <c r="UPN1" s="811"/>
      <c r="UPO1" s="811"/>
      <c r="UPP1" s="811"/>
      <c r="UPQ1" s="811"/>
      <c r="UPR1" s="811"/>
      <c r="UPS1" s="811"/>
      <c r="UPT1" s="811"/>
      <c r="UPU1" s="811"/>
      <c r="UPV1" s="811"/>
      <c r="UPW1" s="811"/>
      <c r="UPX1" s="811"/>
      <c r="UPY1" s="811"/>
      <c r="UPZ1" s="811"/>
      <c r="UQA1" s="811"/>
      <c r="UQB1" s="811"/>
      <c r="UQC1" s="811"/>
      <c r="UQD1" s="811"/>
      <c r="UQE1" s="811"/>
      <c r="UQF1" s="811"/>
      <c r="UQG1" s="811"/>
      <c r="UQH1" s="811"/>
      <c r="UQI1" s="811"/>
      <c r="UQJ1" s="811"/>
      <c r="UQK1" s="811"/>
      <c r="UQL1" s="811"/>
      <c r="UQM1" s="811"/>
      <c r="UQN1" s="811"/>
      <c r="UQO1" s="811"/>
      <c r="UQP1" s="811"/>
      <c r="UQQ1" s="811"/>
      <c r="UQR1" s="811"/>
      <c r="UQS1" s="811"/>
      <c r="UQT1" s="811"/>
      <c r="UQU1" s="811"/>
      <c r="UQV1" s="811"/>
      <c r="UQW1" s="811"/>
      <c r="UQX1" s="811"/>
      <c r="UQY1" s="811"/>
      <c r="UQZ1" s="811"/>
      <c r="URA1" s="811"/>
      <c r="URB1" s="811"/>
      <c r="URC1" s="811"/>
      <c r="URD1" s="811"/>
      <c r="URE1" s="811"/>
      <c r="URF1" s="811"/>
      <c r="URG1" s="811"/>
      <c r="URH1" s="811"/>
      <c r="URI1" s="811"/>
      <c r="URJ1" s="811"/>
      <c r="URK1" s="811"/>
      <c r="URL1" s="811"/>
      <c r="URM1" s="811"/>
      <c r="URN1" s="811"/>
      <c r="URO1" s="811"/>
      <c r="URP1" s="811"/>
      <c r="URQ1" s="811"/>
      <c r="URR1" s="811"/>
      <c r="URS1" s="811"/>
      <c r="URT1" s="811"/>
      <c r="URU1" s="811"/>
      <c r="URV1" s="811"/>
      <c r="URW1" s="811"/>
      <c r="URX1" s="811"/>
      <c r="URY1" s="811"/>
      <c r="URZ1" s="811"/>
      <c r="USA1" s="811"/>
      <c r="USB1" s="811"/>
      <c r="USC1" s="811"/>
      <c r="USD1" s="811"/>
      <c r="USE1" s="811"/>
      <c r="USF1" s="811"/>
      <c r="USG1" s="811"/>
      <c r="USH1" s="811"/>
      <c r="USI1" s="811"/>
      <c r="USJ1" s="811"/>
      <c r="USK1" s="811"/>
      <c r="USL1" s="811"/>
      <c r="USM1" s="811"/>
      <c r="USN1" s="811"/>
      <c r="USO1" s="811"/>
      <c r="USP1" s="811"/>
      <c r="USQ1" s="811"/>
      <c r="USR1" s="811"/>
      <c r="USS1" s="811"/>
      <c r="UST1" s="811"/>
      <c r="USU1" s="811"/>
      <c r="USV1" s="811"/>
      <c r="USW1" s="811"/>
      <c r="USX1" s="811"/>
      <c r="USY1" s="811"/>
      <c r="USZ1" s="811"/>
      <c r="UTA1" s="811"/>
      <c r="UTB1" s="811"/>
      <c r="UTC1" s="811"/>
      <c r="UTD1" s="811"/>
      <c r="UTE1" s="811"/>
      <c r="UTF1" s="811"/>
      <c r="UTG1" s="811"/>
      <c r="UTH1" s="811"/>
      <c r="UTI1" s="811"/>
      <c r="UTJ1" s="811"/>
      <c r="UTK1" s="811"/>
      <c r="UTL1" s="811"/>
      <c r="UTM1" s="811"/>
      <c r="UTN1" s="811"/>
      <c r="UTO1" s="811"/>
      <c r="UTP1" s="811"/>
      <c r="UTQ1" s="811"/>
      <c r="UTR1" s="811"/>
      <c r="UTS1" s="811"/>
      <c r="UTT1" s="811"/>
      <c r="UTU1" s="811"/>
      <c r="UTV1" s="811"/>
      <c r="UTW1" s="811"/>
      <c r="UTX1" s="811"/>
      <c r="UTY1" s="811"/>
      <c r="UTZ1" s="811"/>
      <c r="UUA1" s="811"/>
      <c r="UUB1" s="811"/>
      <c r="UUC1" s="811"/>
      <c r="UUD1" s="811"/>
      <c r="UUE1" s="811"/>
      <c r="UUF1" s="811"/>
      <c r="UUG1" s="811"/>
      <c r="UUH1" s="811"/>
      <c r="UUI1" s="811"/>
      <c r="UUJ1" s="811"/>
      <c r="UUK1" s="811"/>
      <c r="UUL1" s="811"/>
      <c r="UUM1" s="811"/>
      <c r="UUN1" s="811"/>
      <c r="UUO1" s="811"/>
      <c r="UUP1" s="811"/>
      <c r="UUQ1" s="811"/>
      <c r="UUR1" s="811"/>
      <c r="UUS1" s="811"/>
      <c r="UUT1" s="811"/>
      <c r="UUU1" s="811"/>
      <c r="UUV1" s="811"/>
      <c r="UUW1" s="811"/>
      <c r="UUX1" s="811"/>
      <c r="UUY1" s="811"/>
      <c r="UUZ1" s="811"/>
      <c r="UVA1" s="811"/>
      <c r="UVB1" s="811"/>
      <c r="UVC1" s="811"/>
      <c r="UVD1" s="811"/>
      <c r="UVE1" s="811"/>
      <c r="UVF1" s="811"/>
      <c r="UVG1" s="811"/>
      <c r="UVH1" s="811"/>
      <c r="UVI1" s="811"/>
      <c r="UVJ1" s="811"/>
      <c r="UVK1" s="811"/>
      <c r="UVL1" s="811"/>
      <c r="UVM1" s="811"/>
      <c r="UVN1" s="811"/>
      <c r="UVO1" s="811"/>
      <c r="UVP1" s="811"/>
      <c r="UVQ1" s="811"/>
      <c r="UVR1" s="811"/>
      <c r="UVS1" s="811"/>
      <c r="UVT1" s="811"/>
      <c r="UVU1" s="811"/>
      <c r="UVV1" s="811"/>
      <c r="UVW1" s="811"/>
      <c r="UVX1" s="811"/>
      <c r="UVY1" s="811"/>
      <c r="UVZ1" s="811"/>
      <c r="UWA1" s="811"/>
      <c r="UWB1" s="811"/>
      <c r="UWC1" s="811"/>
      <c r="UWD1" s="811"/>
      <c r="UWE1" s="811"/>
      <c r="UWF1" s="811"/>
      <c r="UWG1" s="811"/>
      <c r="UWH1" s="811"/>
      <c r="UWI1" s="811"/>
      <c r="UWJ1" s="811"/>
      <c r="UWK1" s="811"/>
      <c r="UWL1" s="811"/>
      <c r="UWM1" s="811"/>
      <c r="UWN1" s="811"/>
      <c r="UWO1" s="811"/>
      <c r="UWP1" s="811"/>
      <c r="UWQ1" s="811"/>
      <c r="UWR1" s="811"/>
      <c r="UWS1" s="811"/>
      <c r="UWT1" s="811"/>
      <c r="UWU1" s="811"/>
      <c r="UWV1" s="811"/>
      <c r="UWW1" s="811"/>
      <c r="UWX1" s="811"/>
      <c r="UWY1" s="811"/>
      <c r="UWZ1" s="811"/>
      <c r="UXA1" s="811"/>
      <c r="UXB1" s="811"/>
      <c r="UXC1" s="811"/>
      <c r="UXD1" s="811"/>
      <c r="UXE1" s="811"/>
      <c r="UXF1" s="811"/>
      <c r="UXG1" s="811"/>
      <c r="UXH1" s="811"/>
      <c r="UXI1" s="811"/>
      <c r="UXJ1" s="811"/>
      <c r="UXK1" s="811"/>
      <c r="UXL1" s="811"/>
      <c r="UXM1" s="811"/>
      <c r="UXN1" s="811"/>
      <c r="UXO1" s="811"/>
      <c r="UXP1" s="811"/>
      <c r="UXQ1" s="811"/>
      <c r="UXR1" s="811"/>
      <c r="UXS1" s="811"/>
      <c r="UXT1" s="811"/>
      <c r="UXU1" s="811"/>
      <c r="UXV1" s="811"/>
      <c r="UXW1" s="811"/>
      <c r="UXX1" s="811"/>
      <c r="UXY1" s="811"/>
      <c r="UXZ1" s="811"/>
      <c r="UYA1" s="811"/>
      <c r="UYB1" s="811"/>
      <c r="UYC1" s="811"/>
      <c r="UYD1" s="811"/>
      <c r="UYE1" s="811"/>
      <c r="UYF1" s="811"/>
      <c r="UYG1" s="811"/>
      <c r="UYH1" s="811"/>
      <c r="UYI1" s="811"/>
      <c r="UYJ1" s="811"/>
      <c r="UYK1" s="811"/>
      <c r="UYL1" s="811"/>
      <c r="UYM1" s="811"/>
      <c r="UYN1" s="811"/>
      <c r="UYO1" s="811"/>
      <c r="UYP1" s="811"/>
      <c r="UYQ1" s="811"/>
      <c r="UYR1" s="811"/>
      <c r="UYS1" s="811"/>
      <c r="UYT1" s="811"/>
      <c r="UYU1" s="811"/>
      <c r="UYV1" s="811"/>
      <c r="UYW1" s="811"/>
      <c r="UYX1" s="811"/>
      <c r="UYY1" s="811"/>
      <c r="UYZ1" s="811"/>
      <c r="UZA1" s="811"/>
      <c r="UZB1" s="811"/>
      <c r="UZC1" s="811"/>
      <c r="UZD1" s="811"/>
      <c r="UZE1" s="811"/>
      <c r="UZF1" s="811"/>
      <c r="UZG1" s="811"/>
      <c r="UZH1" s="811"/>
      <c r="UZI1" s="811"/>
      <c r="UZJ1" s="811"/>
      <c r="UZK1" s="811"/>
      <c r="UZL1" s="811"/>
      <c r="UZM1" s="811"/>
      <c r="UZN1" s="811"/>
      <c r="UZO1" s="811"/>
      <c r="UZP1" s="811"/>
      <c r="UZQ1" s="811"/>
      <c r="UZR1" s="811"/>
      <c r="UZS1" s="811"/>
      <c r="UZT1" s="811"/>
      <c r="UZU1" s="811"/>
      <c r="UZV1" s="811"/>
      <c r="UZW1" s="811"/>
      <c r="UZX1" s="811"/>
      <c r="UZY1" s="811"/>
      <c r="UZZ1" s="811"/>
      <c r="VAA1" s="811"/>
      <c r="VAB1" s="811"/>
      <c r="VAC1" s="811"/>
      <c r="VAD1" s="811"/>
      <c r="VAE1" s="811"/>
      <c r="VAF1" s="811"/>
      <c r="VAG1" s="811"/>
      <c r="VAH1" s="811"/>
      <c r="VAI1" s="811"/>
      <c r="VAJ1" s="811"/>
      <c r="VAK1" s="811"/>
      <c r="VAL1" s="811"/>
      <c r="VAM1" s="811"/>
      <c r="VAN1" s="811"/>
      <c r="VAO1" s="811"/>
      <c r="VAP1" s="811"/>
      <c r="VAQ1" s="811"/>
      <c r="VAR1" s="811"/>
      <c r="VAS1" s="811"/>
      <c r="VAT1" s="811"/>
      <c r="VAU1" s="811"/>
      <c r="VAV1" s="811"/>
      <c r="VAW1" s="811"/>
      <c r="VAX1" s="811"/>
      <c r="VAY1" s="811"/>
      <c r="VAZ1" s="811"/>
      <c r="VBA1" s="811"/>
      <c r="VBB1" s="811"/>
      <c r="VBC1" s="811"/>
      <c r="VBD1" s="811"/>
      <c r="VBE1" s="811"/>
      <c r="VBF1" s="811"/>
      <c r="VBG1" s="811"/>
      <c r="VBH1" s="811"/>
      <c r="VBI1" s="811"/>
      <c r="VBJ1" s="811"/>
      <c r="VBK1" s="811"/>
      <c r="VBL1" s="811"/>
      <c r="VBM1" s="811"/>
      <c r="VBN1" s="811"/>
      <c r="VBO1" s="811"/>
      <c r="VBP1" s="811"/>
      <c r="VBQ1" s="811"/>
      <c r="VBR1" s="811"/>
      <c r="VBS1" s="811"/>
      <c r="VBT1" s="811"/>
      <c r="VBU1" s="811"/>
      <c r="VBV1" s="811"/>
      <c r="VBW1" s="811"/>
      <c r="VBX1" s="811"/>
      <c r="VBY1" s="811"/>
      <c r="VBZ1" s="811"/>
      <c r="VCA1" s="811"/>
      <c r="VCB1" s="811"/>
      <c r="VCC1" s="811"/>
      <c r="VCD1" s="811"/>
      <c r="VCE1" s="811"/>
      <c r="VCF1" s="811"/>
      <c r="VCG1" s="811"/>
      <c r="VCH1" s="811"/>
      <c r="VCI1" s="811"/>
      <c r="VCJ1" s="811"/>
      <c r="VCK1" s="811"/>
      <c r="VCL1" s="811"/>
      <c r="VCM1" s="811"/>
      <c r="VCN1" s="811"/>
      <c r="VCO1" s="811"/>
      <c r="VCP1" s="811"/>
      <c r="VCQ1" s="811"/>
      <c r="VCR1" s="811"/>
      <c r="VCS1" s="811"/>
      <c r="VCT1" s="811"/>
      <c r="VCU1" s="811"/>
      <c r="VCV1" s="811"/>
      <c r="VCW1" s="811"/>
      <c r="VCX1" s="811"/>
      <c r="VCY1" s="811"/>
      <c r="VCZ1" s="811"/>
      <c r="VDA1" s="811"/>
      <c r="VDB1" s="811"/>
      <c r="VDC1" s="811"/>
      <c r="VDD1" s="811"/>
      <c r="VDE1" s="811"/>
      <c r="VDF1" s="811"/>
      <c r="VDG1" s="811"/>
      <c r="VDH1" s="811"/>
      <c r="VDI1" s="811"/>
      <c r="VDJ1" s="811"/>
      <c r="VDK1" s="811"/>
      <c r="VDL1" s="811"/>
      <c r="VDM1" s="811"/>
      <c r="VDN1" s="811"/>
      <c r="VDO1" s="811"/>
      <c r="VDP1" s="811"/>
      <c r="VDQ1" s="811"/>
      <c r="VDR1" s="811"/>
      <c r="VDS1" s="811"/>
      <c r="VDT1" s="811"/>
      <c r="VDU1" s="811"/>
      <c r="VDV1" s="811"/>
      <c r="VDW1" s="811"/>
      <c r="VDX1" s="811"/>
      <c r="VDY1" s="811"/>
      <c r="VDZ1" s="811"/>
      <c r="VEA1" s="811"/>
      <c r="VEB1" s="811"/>
      <c r="VEC1" s="811"/>
      <c r="VED1" s="811"/>
      <c r="VEE1" s="811"/>
      <c r="VEF1" s="811"/>
      <c r="VEG1" s="811"/>
      <c r="VEH1" s="811"/>
      <c r="VEI1" s="811"/>
      <c r="VEJ1" s="811"/>
      <c r="VEK1" s="811"/>
      <c r="VEL1" s="811"/>
      <c r="VEM1" s="811"/>
      <c r="VEN1" s="811"/>
      <c r="VEO1" s="811"/>
      <c r="VEP1" s="811"/>
      <c r="VEQ1" s="811"/>
      <c r="VER1" s="811"/>
      <c r="VES1" s="811"/>
      <c r="VET1" s="811"/>
      <c r="VEU1" s="811"/>
      <c r="VEV1" s="811"/>
      <c r="VEW1" s="811"/>
      <c r="VEX1" s="811"/>
      <c r="VEY1" s="811"/>
      <c r="VEZ1" s="811"/>
      <c r="VFA1" s="811"/>
      <c r="VFB1" s="811"/>
      <c r="VFC1" s="811"/>
      <c r="VFD1" s="811"/>
      <c r="VFE1" s="811"/>
      <c r="VFF1" s="811"/>
      <c r="VFG1" s="811"/>
      <c r="VFH1" s="811"/>
      <c r="VFI1" s="811"/>
      <c r="VFJ1" s="811"/>
      <c r="VFK1" s="811"/>
      <c r="VFL1" s="811"/>
      <c r="VFM1" s="811"/>
      <c r="VFN1" s="811"/>
      <c r="VFO1" s="811"/>
      <c r="VFP1" s="811"/>
      <c r="VFQ1" s="811"/>
      <c r="VFR1" s="811"/>
      <c r="VFS1" s="811"/>
      <c r="VFT1" s="811"/>
      <c r="VFU1" s="811"/>
      <c r="VFV1" s="811"/>
      <c r="VFW1" s="811"/>
      <c r="VFX1" s="811"/>
      <c r="VFY1" s="811"/>
      <c r="VFZ1" s="811"/>
      <c r="VGA1" s="811"/>
      <c r="VGB1" s="811"/>
      <c r="VGC1" s="811"/>
      <c r="VGD1" s="811"/>
      <c r="VGE1" s="811"/>
      <c r="VGF1" s="811"/>
      <c r="VGG1" s="811"/>
      <c r="VGH1" s="811"/>
      <c r="VGI1" s="811"/>
      <c r="VGJ1" s="811"/>
      <c r="VGK1" s="811"/>
      <c r="VGL1" s="811"/>
      <c r="VGM1" s="811"/>
      <c r="VGN1" s="811"/>
      <c r="VGO1" s="811"/>
      <c r="VGP1" s="811"/>
      <c r="VGQ1" s="811"/>
      <c r="VGR1" s="811"/>
      <c r="VGS1" s="811"/>
      <c r="VGT1" s="811"/>
      <c r="VGU1" s="811"/>
      <c r="VGV1" s="811"/>
      <c r="VGW1" s="811"/>
      <c r="VGX1" s="811"/>
      <c r="VGY1" s="811"/>
      <c r="VGZ1" s="811"/>
      <c r="VHA1" s="811"/>
      <c r="VHB1" s="811"/>
      <c r="VHC1" s="811"/>
      <c r="VHD1" s="811"/>
      <c r="VHE1" s="811"/>
      <c r="VHF1" s="811"/>
      <c r="VHG1" s="811"/>
      <c r="VHH1" s="811"/>
      <c r="VHI1" s="811"/>
      <c r="VHJ1" s="811"/>
      <c r="VHK1" s="811"/>
      <c r="VHL1" s="811"/>
      <c r="VHM1" s="811"/>
      <c r="VHN1" s="811"/>
      <c r="VHO1" s="811"/>
      <c r="VHP1" s="811"/>
      <c r="VHQ1" s="811"/>
      <c r="VHR1" s="811"/>
      <c r="VHS1" s="811"/>
      <c r="VHT1" s="811"/>
      <c r="VHU1" s="811"/>
      <c r="VHV1" s="811"/>
      <c r="VHW1" s="811"/>
      <c r="VHX1" s="811"/>
      <c r="VHY1" s="811"/>
      <c r="VHZ1" s="811"/>
      <c r="VIA1" s="811"/>
      <c r="VIB1" s="811"/>
      <c r="VIC1" s="811"/>
      <c r="VID1" s="811"/>
      <c r="VIE1" s="811"/>
      <c r="VIF1" s="811"/>
      <c r="VIG1" s="811"/>
      <c r="VIH1" s="811"/>
      <c r="VII1" s="811"/>
      <c r="VIJ1" s="811"/>
      <c r="VIK1" s="811"/>
      <c r="VIL1" s="811"/>
      <c r="VIM1" s="811"/>
      <c r="VIN1" s="811"/>
      <c r="VIO1" s="811"/>
      <c r="VIP1" s="811"/>
      <c r="VIQ1" s="811"/>
      <c r="VIR1" s="811"/>
      <c r="VIS1" s="811"/>
      <c r="VIT1" s="811"/>
      <c r="VIU1" s="811"/>
      <c r="VIV1" s="811"/>
      <c r="VIW1" s="811"/>
      <c r="VIX1" s="811"/>
      <c r="VIY1" s="811"/>
      <c r="VIZ1" s="811"/>
      <c r="VJA1" s="811"/>
      <c r="VJB1" s="811"/>
      <c r="VJC1" s="811"/>
      <c r="VJD1" s="811"/>
      <c r="VJE1" s="811"/>
      <c r="VJF1" s="811"/>
      <c r="VJG1" s="811"/>
      <c r="VJH1" s="811"/>
      <c r="VJI1" s="811"/>
      <c r="VJJ1" s="811"/>
      <c r="VJK1" s="811"/>
      <c r="VJL1" s="811"/>
      <c r="VJM1" s="811"/>
      <c r="VJN1" s="811"/>
      <c r="VJO1" s="811"/>
      <c r="VJP1" s="811"/>
      <c r="VJQ1" s="811"/>
      <c r="VJR1" s="811"/>
      <c r="VJS1" s="811"/>
      <c r="VJT1" s="811"/>
      <c r="VJU1" s="811"/>
      <c r="VJV1" s="811"/>
      <c r="VJW1" s="811"/>
      <c r="VJX1" s="811"/>
      <c r="VJY1" s="811"/>
      <c r="VJZ1" s="811"/>
      <c r="VKA1" s="811"/>
      <c r="VKB1" s="811"/>
      <c r="VKC1" s="811"/>
      <c r="VKD1" s="811"/>
      <c r="VKE1" s="811"/>
      <c r="VKF1" s="811"/>
      <c r="VKG1" s="811"/>
      <c r="VKH1" s="811"/>
      <c r="VKI1" s="811"/>
      <c r="VKJ1" s="811"/>
      <c r="VKK1" s="811"/>
      <c r="VKL1" s="811"/>
      <c r="VKM1" s="811"/>
      <c r="VKN1" s="811"/>
      <c r="VKO1" s="811"/>
      <c r="VKP1" s="811"/>
      <c r="VKQ1" s="811"/>
      <c r="VKR1" s="811"/>
      <c r="VKS1" s="811"/>
      <c r="VKT1" s="811"/>
      <c r="VKU1" s="811"/>
      <c r="VKV1" s="811"/>
      <c r="VKW1" s="811"/>
      <c r="VKX1" s="811"/>
      <c r="VKY1" s="811"/>
      <c r="VKZ1" s="811"/>
      <c r="VLA1" s="811"/>
      <c r="VLB1" s="811"/>
      <c r="VLC1" s="811"/>
      <c r="VLD1" s="811"/>
      <c r="VLE1" s="811"/>
      <c r="VLF1" s="811"/>
      <c r="VLG1" s="811"/>
      <c r="VLH1" s="811"/>
      <c r="VLI1" s="811"/>
      <c r="VLJ1" s="811"/>
      <c r="VLK1" s="811"/>
      <c r="VLL1" s="811"/>
      <c r="VLM1" s="811"/>
      <c r="VLN1" s="811"/>
      <c r="VLO1" s="811"/>
      <c r="VLP1" s="811"/>
      <c r="VLQ1" s="811"/>
      <c r="VLR1" s="811"/>
      <c r="VLS1" s="811"/>
      <c r="VLT1" s="811"/>
      <c r="VLU1" s="811"/>
      <c r="VLV1" s="811"/>
      <c r="VLW1" s="811"/>
      <c r="VLX1" s="811"/>
      <c r="VLY1" s="811"/>
      <c r="VLZ1" s="811"/>
      <c r="VMA1" s="811"/>
      <c r="VMB1" s="811"/>
      <c r="VMC1" s="811"/>
      <c r="VMD1" s="811"/>
      <c r="VME1" s="811"/>
      <c r="VMF1" s="811"/>
      <c r="VMG1" s="811"/>
      <c r="VMH1" s="811"/>
      <c r="VMI1" s="811"/>
      <c r="VMJ1" s="811"/>
      <c r="VMK1" s="811"/>
      <c r="VML1" s="811"/>
      <c r="VMM1" s="811"/>
      <c r="VMN1" s="811"/>
      <c r="VMO1" s="811"/>
      <c r="VMP1" s="811"/>
      <c r="VMQ1" s="811"/>
      <c r="VMR1" s="811"/>
      <c r="VMS1" s="811"/>
      <c r="VMT1" s="811"/>
      <c r="VMU1" s="811"/>
      <c r="VMV1" s="811"/>
      <c r="VMW1" s="811"/>
      <c r="VMX1" s="811"/>
      <c r="VMY1" s="811"/>
      <c r="VMZ1" s="811"/>
      <c r="VNA1" s="811"/>
      <c r="VNB1" s="811"/>
      <c r="VNC1" s="811"/>
      <c r="VND1" s="811"/>
      <c r="VNE1" s="811"/>
      <c r="VNF1" s="811"/>
      <c r="VNG1" s="811"/>
      <c r="VNH1" s="811"/>
      <c r="VNI1" s="811"/>
      <c r="VNJ1" s="811"/>
      <c r="VNK1" s="811"/>
      <c r="VNL1" s="811"/>
      <c r="VNM1" s="811"/>
      <c r="VNN1" s="811"/>
      <c r="VNO1" s="811"/>
      <c r="VNP1" s="811"/>
      <c r="VNQ1" s="811"/>
      <c r="VNR1" s="811"/>
      <c r="VNS1" s="811"/>
      <c r="VNT1" s="811"/>
      <c r="VNU1" s="811"/>
      <c r="VNV1" s="811"/>
      <c r="VNW1" s="811"/>
      <c r="VNX1" s="811"/>
      <c r="VNY1" s="811"/>
      <c r="VNZ1" s="811"/>
      <c r="VOA1" s="811"/>
      <c r="VOB1" s="811"/>
      <c r="VOC1" s="811"/>
      <c r="VOD1" s="811"/>
      <c r="VOE1" s="811"/>
      <c r="VOF1" s="811"/>
      <c r="VOG1" s="811"/>
      <c r="VOH1" s="811"/>
      <c r="VOI1" s="811"/>
      <c r="VOJ1" s="811"/>
      <c r="VOK1" s="811"/>
      <c r="VOL1" s="811"/>
      <c r="VOM1" s="811"/>
      <c r="VON1" s="811"/>
      <c r="VOO1" s="811"/>
      <c r="VOP1" s="811"/>
      <c r="VOQ1" s="811"/>
      <c r="VOR1" s="811"/>
      <c r="VOS1" s="811"/>
      <c r="VOT1" s="811"/>
      <c r="VOU1" s="811"/>
      <c r="VOV1" s="811"/>
      <c r="VOW1" s="811"/>
      <c r="VOX1" s="811"/>
      <c r="VOY1" s="811"/>
      <c r="VOZ1" s="811"/>
      <c r="VPA1" s="811"/>
      <c r="VPB1" s="811"/>
      <c r="VPC1" s="811"/>
      <c r="VPD1" s="811"/>
      <c r="VPE1" s="811"/>
      <c r="VPF1" s="811"/>
      <c r="VPG1" s="811"/>
      <c r="VPH1" s="811"/>
      <c r="VPI1" s="811"/>
      <c r="VPJ1" s="811"/>
      <c r="VPK1" s="811"/>
      <c r="VPL1" s="811"/>
      <c r="VPM1" s="811"/>
      <c r="VPN1" s="811"/>
      <c r="VPO1" s="811"/>
      <c r="VPP1" s="811"/>
      <c r="VPQ1" s="811"/>
      <c r="VPR1" s="811"/>
      <c r="VPS1" s="811"/>
      <c r="VPT1" s="811"/>
      <c r="VPU1" s="811"/>
      <c r="VPV1" s="811"/>
      <c r="VPW1" s="811"/>
      <c r="VPX1" s="811"/>
      <c r="VPY1" s="811"/>
      <c r="VPZ1" s="811"/>
      <c r="VQA1" s="811"/>
      <c r="VQB1" s="811"/>
      <c r="VQC1" s="811"/>
      <c r="VQD1" s="811"/>
      <c r="VQE1" s="811"/>
      <c r="VQF1" s="811"/>
      <c r="VQG1" s="811"/>
      <c r="VQH1" s="811"/>
      <c r="VQI1" s="811"/>
      <c r="VQJ1" s="811"/>
      <c r="VQK1" s="811"/>
      <c r="VQL1" s="811"/>
      <c r="VQM1" s="811"/>
      <c r="VQN1" s="811"/>
      <c r="VQO1" s="811"/>
      <c r="VQP1" s="811"/>
      <c r="VQQ1" s="811"/>
      <c r="VQR1" s="811"/>
      <c r="VQS1" s="811"/>
      <c r="VQT1" s="811"/>
      <c r="VQU1" s="811"/>
      <c r="VQV1" s="811"/>
      <c r="VQW1" s="811"/>
      <c r="VQX1" s="811"/>
      <c r="VQY1" s="811"/>
      <c r="VQZ1" s="811"/>
      <c r="VRA1" s="811"/>
      <c r="VRB1" s="811"/>
      <c r="VRC1" s="811"/>
      <c r="VRD1" s="811"/>
      <c r="VRE1" s="811"/>
      <c r="VRF1" s="811"/>
      <c r="VRG1" s="811"/>
      <c r="VRH1" s="811"/>
      <c r="VRI1" s="811"/>
      <c r="VRJ1" s="811"/>
      <c r="VRK1" s="811"/>
      <c r="VRL1" s="811"/>
      <c r="VRM1" s="811"/>
      <c r="VRN1" s="811"/>
      <c r="VRO1" s="811"/>
      <c r="VRP1" s="811"/>
      <c r="VRQ1" s="811"/>
      <c r="VRR1" s="811"/>
      <c r="VRS1" s="811"/>
      <c r="VRT1" s="811"/>
      <c r="VRU1" s="811"/>
      <c r="VRV1" s="811"/>
      <c r="VRW1" s="811"/>
      <c r="VRX1" s="811"/>
      <c r="VRY1" s="811"/>
      <c r="VRZ1" s="811"/>
      <c r="VSA1" s="811"/>
      <c r="VSB1" s="811"/>
      <c r="VSC1" s="811"/>
      <c r="VSD1" s="811"/>
      <c r="VSE1" s="811"/>
      <c r="VSF1" s="811"/>
      <c r="VSG1" s="811"/>
      <c r="VSH1" s="811"/>
      <c r="VSI1" s="811"/>
      <c r="VSJ1" s="811"/>
      <c r="VSK1" s="811"/>
      <c r="VSL1" s="811"/>
      <c r="VSM1" s="811"/>
      <c r="VSN1" s="811"/>
      <c r="VSO1" s="811"/>
      <c r="VSP1" s="811"/>
      <c r="VSQ1" s="811"/>
      <c r="VSR1" s="811"/>
      <c r="VSS1" s="811"/>
      <c r="VST1" s="811"/>
      <c r="VSU1" s="811"/>
      <c r="VSV1" s="811"/>
      <c r="VSW1" s="811"/>
      <c r="VSX1" s="811"/>
      <c r="VSY1" s="811"/>
      <c r="VSZ1" s="811"/>
      <c r="VTA1" s="811"/>
      <c r="VTB1" s="811"/>
      <c r="VTC1" s="811"/>
      <c r="VTD1" s="811"/>
      <c r="VTE1" s="811"/>
      <c r="VTF1" s="811"/>
      <c r="VTG1" s="811"/>
      <c r="VTH1" s="811"/>
      <c r="VTI1" s="811"/>
      <c r="VTJ1" s="811"/>
      <c r="VTK1" s="811"/>
      <c r="VTL1" s="811"/>
      <c r="VTM1" s="811"/>
      <c r="VTN1" s="811"/>
      <c r="VTO1" s="811"/>
      <c r="VTP1" s="811"/>
      <c r="VTQ1" s="811"/>
      <c r="VTR1" s="811"/>
      <c r="VTS1" s="811"/>
      <c r="VTT1" s="811"/>
      <c r="VTU1" s="811"/>
      <c r="VTV1" s="811"/>
      <c r="VTW1" s="811"/>
      <c r="VTX1" s="811"/>
      <c r="VTY1" s="811"/>
      <c r="VTZ1" s="811"/>
      <c r="VUA1" s="811"/>
      <c r="VUB1" s="811"/>
      <c r="VUC1" s="811"/>
      <c r="VUD1" s="811"/>
      <c r="VUE1" s="811"/>
      <c r="VUF1" s="811"/>
      <c r="VUG1" s="811"/>
      <c r="VUH1" s="811"/>
      <c r="VUI1" s="811"/>
      <c r="VUJ1" s="811"/>
      <c r="VUK1" s="811"/>
      <c r="VUL1" s="811"/>
      <c r="VUM1" s="811"/>
      <c r="VUN1" s="811"/>
      <c r="VUO1" s="811"/>
      <c r="VUP1" s="811"/>
      <c r="VUQ1" s="811"/>
      <c r="VUR1" s="811"/>
      <c r="VUS1" s="811"/>
      <c r="VUT1" s="811"/>
      <c r="VUU1" s="811"/>
      <c r="VUV1" s="811"/>
      <c r="VUW1" s="811"/>
      <c r="VUX1" s="811"/>
      <c r="VUY1" s="811"/>
      <c r="VUZ1" s="811"/>
      <c r="VVA1" s="811"/>
      <c r="VVB1" s="811"/>
      <c r="VVC1" s="811"/>
      <c r="VVD1" s="811"/>
      <c r="VVE1" s="811"/>
      <c r="VVF1" s="811"/>
      <c r="VVG1" s="811"/>
      <c r="VVH1" s="811"/>
      <c r="VVI1" s="811"/>
      <c r="VVJ1" s="811"/>
      <c r="VVK1" s="811"/>
      <c r="VVL1" s="811"/>
      <c r="VVM1" s="811"/>
      <c r="VVN1" s="811"/>
      <c r="VVO1" s="811"/>
      <c r="VVP1" s="811"/>
      <c r="VVQ1" s="811"/>
      <c r="VVR1" s="811"/>
      <c r="VVS1" s="811"/>
      <c r="VVT1" s="811"/>
      <c r="VVU1" s="811"/>
      <c r="VVV1" s="811"/>
      <c r="VVW1" s="811"/>
      <c r="VVX1" s="811"/>
      <c r="VVY1" s="811"/>
      <c r="VVZ1" s="811"/>
      <c r="VWA1" s="811"/>
      <c r="VWB1" s="811"/>
      <c r="VWC1" s="811"/>
      <c r="VWD1" s="811"/>
      <c r="VWE1" s="811"/>
      <c r="VWF1" s="811"/>
      <c r="VWG1" s="811"/>
      <c r="VWH1" s="811"/>
      <c r="VWI1" s="811"/>
      <c r="VWJ1" s="811"/>
      <c r="VWK1" s="811"/>
      <c r="VWL1" s="811"/>
      <c r="VWM1" s="811"/>
      <c r="VWN1" s="811"/>
      <c r="VWO1" s="811"/>
      <c r="VWP1" s="811"/>
      <c r="VWQ1" s="811"/>
      <c r="VWR1" s="811"/>
      <c r="VWS1" s="811"/>
      <c r="VWT1" s="811"/>
      <c r="VWU1" s="811"/>
      <c r="VWV1" s="811"/>
      <c r="VWW1" s="811"/>
      <c r="VWX1" s="811"/>
      <c r="VWY1" s="811"/>
      <c r="VWZ1" s="811"/>
      <c r="VXA1" s="811"/>
      <c r="VXB1" s="811"/>
      <c r="VXC1" s="811"/>
      <c r="VXD1" s="811"/>
      <c r="VXE1" s="811"/>
      <c r="VXF1" s="811"/>
      <c r="VXG1" s="811"/>
      <c r="VXH1" s="811"/>
      <c r="VXI1" s="811"/>
      <c r="VXJ1" s="811"/>
      <c r="VXK1" s="811"/>
      <c r="VXL1" s="811"/>
      <c r="VXM1" s="811"/>
      <c r="VXN1" s="811"/>
      <c r="VXO1" s="811"/>
      <c r="VXP1" s="811"/>
      <c r="VXQ1" s="811"/>
      <c r="VXR1" s="811"/>
      <c r="VXS1" s="811"/>
      <c r="VXT1" s="811"/>
      <c r="VXU1" s="811"/>
      <c r="VXV1" s="811"/>
      <c r="VXW1" s="811"/>
      <c r="VXX1" s="811"/>
      <c r="VXY1" s="811"/>
      <c r="VXZ1" s="811"/>
      <c r="VYA1" s="811"/>
      <c r="VYB1" s="811"/>
      <c r="VYC1" s="811"/>
      <c r="VYD1" s="811"/>
      <c r="VYE1" s="811"/>
      <c r="VYF1" s="811"/>
      <c r="VYG1" s="811"/>
      <c r="VYH1" s="811"/>
      <c r="VYI1" s="811"/>
      <c r="VYJ1" s="811"/>
      <c r="VYK1" s="811"/>
      <c r="VYL1" s="811"/>
      <c r="VYM1" s="811"/>
      <c r="VYN1" s="811"/>
      <c r="VYO1" s="811"/>
      <c r="VYP1" s="811"/>
      <c r="VYQ1" s="811"/>
      <c r="VYR1" s="811"/>
      <c r="VYS1" s="811"/>
      <c r="VYT1" s="811"/>
      <c r="VYU1" s="811"/>
      <c r="VYV1" s="811"/>
      <c r="VYW1" s="811"/>
      <c r="VYX1" s="811"/>
      <c r="VYY1" s="811"/>
      <c r="VYZ1" s="811"/>
      <c r="VZA1" s="811"/>
      <c r="VZB1" s="811"/>
      <c r="VZC1" s="811"/>
      <c r="VZD1" s="811"/>
      <c r="VZE1" s="811"/>
      <c r="VZF1" s="811"/>
      <c r="VZG1" s="811"/>
      <c r="VZH1" s="811"/>
      <c r="VZI1" s="811"/>
      <c r="VZJ1" s="811"/>
      <c r="VZK1" s="811"/>
      <c r="VZL1" s="811"/>
      <c r="VZM1" s="811"/>
      <c r="VZN1" s="811"/>
      <c r="VZO1" s="811"/>
      <c r="VZP1" s="811"/>
      <c r="VZQ1" s="811"/>
      <c r="VZR1" s="811"/>
      <c r="VZS1" s="811"/>
      <c r="VZT1" s="811"/>
      <c r="VZU1" s="811"/>
      <c r="VZV1" s="811"/>
      <c r="VZW1" s="811"/>
      <c r="VZX1" s="811"/>
      <c r="VZY1" s="811"/>
      <c r="VZZ1" s="811"/>
      <c r="WAA1" s="811"/>
      <c r="WAB1" s="811"/>
      <c r="WAC1" s="811"/>
      <c r="WAD1" s="811"/>
      <c r="WAE1" s="811"/>
      <c r="WAF1" s="811"/>
      <c r="WAG1" s="811"/>
      <c r="WAH1" s="811"/>
      <c r="WAI1" s="811"/>
      <c r="WAJ1" s="811"/>
      <c r="WAK1" s="811"/>
      <c r="WAL1" s="811"/>
      <c r="WAM1" s="811"/>
      <c r="WAN1" s="811"/>
      <c r="WAO1" s="811"/>
      <c r="WAP1" s="811"/>
      <c r="WAQ1" s="811"/>
      <c r="WAR1" s="811"/>
      <c r="WAS1" s="811"/>
      <c r="WAT1" s="811"/>
      <c r="WAU1" s="811"/>
      <c r="WAV1" s="811"/>
      <c r="WAW1" s="811"/>
      <c r="WAX1" s="811"/>
      <c r="WAY1" s="811"/>
      <c r="WAZ1" s="811"/>
      <c r="WBA1" s="811"/>
      <c r="WBB1" s="811"/>
      <c r="WBC1" s="811"/>
      <c r="WBD1" s="811"/>
      <c r="WBE1" s="811"/>
      <c r="WBF1" s="811"/>
      <c r="WBG1" s="811"/>
      <c r="WBH1" s="811"/>
      <c r="WBI1" s="811"/>
      <c r="WBJ1" s="811"/>
      <c r="WBK1" s="811"/>
      <c r="WBL1" s="811"/>
      <c r="WBM1" s="811"/>
      <c r="WBN1" s="811"/>
      <c r="WBO1" s="811"/>
      <c r="WBP1" s="811"/>
      <c r="WBQ1" s="811"/>
      <c r="WBR1" s="811"/>
      <c r="WBS1" s="811"/>
      <c r="WBT1" s="811"/>
      <c r="WBU1" s="811"/>
      <c r="WBV1" s="811"/>
      <c r="WBW1" s="811"/>
      <c r="WBX1" s="811"/>
      <c r="WBY1" s="811"/>
      <c r="WBZ1" s="811"/>
      <c r="WCA1" s="811"/>
      <c r="WCB1" s="811"/>
      <c r="WCC1" s="811"/>
      <c r="WCD1" s="811"/>
      <c r="WCE1" s="811"/>
      <c r="WCF1" s="811"/>
      <c r="WCG1" s="811"/>
      <c r="WCH1" s="811"/>
      <c r="WCI1" s="811"/>
      <c r="WCJ1" s="811"/>
      <c r="WCK1" s="811"/>
      <c r="WCL1" s="811"/>
      <c r="WCM1" s="811"/>
      <c r="WCN1" s="811"/>
      <c r="WCO1" s="811"/>
      <c r="WCP1" s="811"/>
      <c r="WCQ1" s="811"/>
      <c r="WCR1" s="811"/>
      <c r="WCS1" s="811"/>
      <c r="WCT1" s="811"/>
      <c r="WCU1" s="811"/>
      <c r="WCV1" s="811"/>
      <c r="WCW1" s="811"/>
      <c r="WCX1" s="811"/>
      <c r="WCY1" s="811"/>
      <c r="WCZ1" s="811"/>
      <c r="WDA1" s="811"/>
      <c r="WDB1" s="811"/>
      <c r="WDC1" s="811"/>
      <c r="WDD1" s="811"/>
      <c r="WDE1" s="811"/>
      <c r="WDF1" s="811"/>
      <c r="WDG1" s="811"/>
      <c r="WDH1" s="811"/>
      <c r="WDI1" s="811"/>
      <c r="WDJ1" s="811"/>
      <c r="WDK1" s="811"/>
      <c r="WDL1" s="811"/>
      <c r="WDM1" s="811"/>
      <c r="WDN1" s="811"/>
      <c r="WDO1" s="811"/>
      <c r="WDP1" s="811"/>
      <c r="WDQ1" s="811"/>
      <c r="WDR1" s="811"/>
      <c r="WDS1" s="811"/>
      <c r="WDT1" s="811"/>
      <c r="WDU1" s="811"/>
      <c r="WDV1" s="811"/>
      <c r="WDW1" s="811"/>
      <c r="WDX1" s="811"/>
      <c r="WDY1" s="811"/>
      <c r="WDZ1" s="811"/>
      <c r="WEA1" s="811"/>
      <c r="WEB1" s="811"/>
      <c r="WEC1" s="811"/>
      <c r="WED1" s="811"/>
      <c r="WEE1" s="811"/>
      <c r="WEF1" s="811"/>
      <c r="WEG1" s="811"/>
      <c r="WEH1" s="811"/>
      <c r="WEI1" s="811"/>
      <c r="WEJ1" s="811"/>
      <c r="WEK1" s="811"/>
      <c r="WEL1" s="811"/>
      <c r="WEM1" s="811"/>
      <c r="WEN1" s="811"/>
      <c r="WEO1" s="811"/>
      <c r="WEP1" s="811"/>
      <c r="WEQ1" s="811"/>
      <c r="WER1" s="811"/>
      <c r="WES1" s="811"/>
      <c r="WET1" s="811"/>
      <c r="WEU1" s="811"/>
      <c r="WEV1" s="811"/>
      <c r="WEW1" s="811"/>
      <c r="WEX1" s="811"/>
      <c r="WEY1" s="811"/>
      <c r="WEZ1" s="811"/>
      <c r="WFA1" s="811"/>
      <c r="WFB1" s="811"/>
      <c r="WFC1" s="811"/>
      <c r="WFD1" s="811"/>
      <c r="WFE1" s="811"/>
      <c r="WFF1" s="811"/>
      <c r="WFG1" s="811"/>
      <c r="WFH1" s="811"/>
      <c r="WFI1" s="811"/>
      <c r="WFJ1" s="811"/>
      <c r="WFK1" s="811"/>
      <c r="WFL1" s="811"/>
      <c r="WFM1" s="811"/>
      <c r="WFN1" s="811"/>
      <c r="WFO1" s="811"/>
      <c r="WFP1" s="811"/>
      <c r="WFQ1" s="811"/>
      <c r="WFR1" s="811"/>
      <c r="WFS1" s="811"/>
      <c r="WFT1" s="811"/>
      <c r="WFU1" s="811"/>
      <c r="WFV1" s="811"/>
      <c r="WFW1" s="811"/>
      <c r="WFX1" s="811"/>
      <c r="WFY1" s="811"/>
      <c r="WFZ1" s="811"/>
      <c r="WGA1" s="811"/>
      <c r="WGB1" s="811"/>
      <c r="WGC1" s="811"/>
      <c r="WGD1" s="811"/>
      <c r="WGE1" s="811"/>
      <c r="WGF1" s="811"/>
      <c r="WGG1" s="811"/>
      <c r="WGH1" s="811"/>
      <c r="WGI1" s="811"/>
      <c r="WGJ1" s="811"/>
      <c r="WGK1" s="811"/>
      <c r="WGL1" s="811"/>
      <c r="WGM1" s="811"/>
      <c r="WGN1" s="811"/>
      <c r="WGO1" s="811"/>
      <c r="WGP1" s="811"/>
      <c r="WGQ1" s="811"/>
      <c r="WGR1" s="811"/>
      <c r="WGS1" s="811"/>
      <c r="WGT1" s="811"/>
      <c r="WGU1" s="811"/>
      <c r="WGV1" s="811"/>
      <c r="WGW1" s="811"/>
      <c r="WGX1" s="811"/>
      <c r="WGY1" s="811"/>
      <c r="WGZ1" s="811"/>
      <c r="WHA1" s="811"/>
      <c r="WHB1" s="811"/>
      <c r="WHC1" s="811"/>
      <c r="WHD1" s="811"/>
      <c r="WHE1" s="811"/>
      <c r="WHF1" s="811"/>
      <c r="WHG1" s="811"/>
      <c r="WHH1" s="811"/>
      <c r="WHI1" s="811"/>
      <c r="WHJ1" s="811"/>
      <c r="WHK1" s="811"/>
      <c r="WHL1" s="811"/>
      <c r="WHM1" s="811"/>
      <c r="WHN1" s="811"/>
      <c r="WHO1" s="811"/>
      <c r="WHP1" s="811"/>
      <c r="WHQ1" s="811"/>
      <c r="WHR1" s="811"/>
      <c r="WHS1" s="811"/>
      <c r="WHT1" s="811"/>
      <c r="WHU1" s="811"/>
      <c r="WHV1" s="811"/>
      <c r="WHW1" s="811"/>
      <c r="WHX1" s="811"/>
      <c r="WHY1" s="811"/>
      <c r="WHZ1" s="811"/>
      <c r="WIA1" s="811"/>
      <c r="WIB1" s="811"/>
      <c r="WIC1" s="811"/>
      <c r="WID1" s="811"/>
      <c r="WIE1" s="811"/>
      <c r="WIF1" s="811"/>
      <c r="WIG1" s="811"/>
      <c r="WIH1" s="811"/>
      <c r="WII1" s="811"/>
      <c r="WIJ1" s="811"/>
      <c r="WIK1" s="811"/>
      <c r="WIL1" s="811"/>
      <c r="WIM1" s="811"/>
      <c r="WIN1" s="811"/>
      <c r="WIO1" s="811"/>
      <c r="WIP1" s="811"/>
      <c r="WIQ1" s="811"/>
      <c r="WIR1" s="811"/>
      <c r="WIS1" s="811"/>
      <c r="WIT1" s="811"/>
      <c r="WIU1" s="811"/>
      <c r="WIV1" s="811"/>
      <c r="WIW1" s="811"/>
      <c r="WIX1" s="811"/>
      <c r="WIY1" s="811"/>
      <c r="WIZ1" s="811"/>
      <c r="WJA1" s="811"/>
      <c r="WJB1" s="811"/>
      <c r="WJC1" s="811"/>
      <c r="WJD1" s="811"/>
      <c r="WJE1" s="811"/>
      <c r="WJF1" s="811"/>
      <c r="WJG1" s="811"/>
      <c r="WJH1" s="811"/>
      <c r="WJI1" s="811"/>
      <c r="WJJ1" s="811"/>
      <c r="WJK1" s="811"/>
      <c r="WJL1" s="811"/>
      <c r="WJM1" s="811"/>
      <c r="WJN1" s="811"/>
      <c r="WJO1" s="811"/>
      <c r="WJP1" s="811"/>
      <c r="WJQ1" s="811"/>
      <c r="WJR1" s="811"/>
      <c r="WJS1" s="811"/>
      <c r="WJT1" s="811"/>
      <c r="WJU1" s="811"/>
      <c r="WJV1" s="811"/>
      <c r="WJW1" s="811"/>
      <c r="WJX1" s="811"/>
      <c r="WJY1" s="811"/>
      <c r="WJZ1" s="811"/>
      <c r="WKA1" s="811"/>
      <c r="WKB1" s="811"/>
      <c r="WKC1" s="811"/>
      <c r="WKD1" s="811"/>
      <c r="WKE1" s="811"/>
      <c r="WKF1" s="811"/>
      <c r="WKG1" s="811"/>
      <c r="WKH1" s="811"/>
      <c r="WKI1" s="811"/>
      <c r="WKJ1" s="811"/>
      <c r="WKK1" s="811"/>
      <c r="WKL1" s="811"/>
      <c r="WKM1" s="811"/>
      <c r="WKN1" s="811"/>
      <c r="WKO1" s="811"/>
      <c r="WKP1" s="811"/>
      <c r="WKQ1" s="811"/>
      <c r="WKR1" s="811"/>
      <c r="WKS1" s="811"/>
      <c r="WKT1" s="811"/>
      <c r="WKU1" s="811"/>
      <c r="WKV1" s="811"/>
      <c r="WKW1" s="811"/>
      <c r="WKX1" s="811"/>
      <c r="WKY1" s="811"/>
      <c r="WKZ1" s="811"/>
      <c r="WLA1" s="811"/>
      <c r="WLB1" s="811"/>
      <c r="WLC1" s="811"/>
      <c r="WLD1" s="811"/>
      <c r="WLE1" s="811"/>
      <c r="WLF1" s="811"/>
      <c r="WLG1" s="811"/>
      <c r="WLH1" s="811"/>
      <c r="WLI1" s="811"/>
      <c r="WLJ1" s="811"/>
      <c r="WLK1" s="811"/>
      <c r="WLL1" s="811"/>
      <c r="WLM1" s="811"/>
      <c r="WLN1" s="811"/>
      <c r="WLO1" s="811"/>
      <c r="WLP1" s="811"/>
      <c r="WLQ1" s="811"/>
      <c r="WLR1" s="811"/>
      <c r="WLS1" s="811"/>
      <c r="WLT1" s="811"/>
      <c r="WLU1" s="811"/>
      <c r="WLV1" s="811"/>
      <c r="WLW1" s="811"/>
      <c r="WLX1" s="811"/>
      <c r="WLY1" s="811"/>
      <c r="WLZ1" s="811"/>
      <c r="WMA1" s="811"/>
      <c r="WMB1" s="811"/>
      <c r="WMC1" s="811"/>
      <c r="WMD1" s="811"/>
      <c r="WME1" s="811"/>
      <c r="WMF1" s="811"/>
      <c r="WMG1" s="811"/>
      <c r="WMH1" s="811"/>
      <c r="WMI1" s="811"/>
      <c r="WMJ1" s="811"/>
      <c r="WMK1" s="811"/>
      <c r="WML1" s="811"/>
      <c r="WMM1" s="811"/>
      <c r="WMN1" s="811"/>
      <c r="WMO1" s="811"/>
      <c r="WMP1" s="811"/>
      <c r="WMQ1" s="811"/>
      <c r="WMR1" s="811"/>
      <c r="WMS1" s="811"/>
      <c r="WMT1" s="811"/>
      <c r="WMU1" s="811"/>
      <c r="WMV1" s="811"/>
      <c r="WMW1" s="811"/>
      <c r="WMX1" s="811"/>
      <c r="WMY1" s="811"/>
      <c r="WMZ1" s="811"/>
      <c r="WNA1" s="811"/>
      <c r="WNB1" s="811"/>
      <c r="WNC1" s="811"/>
      <c r="WND1" s="811"/>
      <c r="WNE1" s="811"/>
      <c r="WNF1" s="811"/>
      <c r="WNG1" s="811"/>
      <c r="WNH1" s="811"/>
      <c r="WNI1" s="811"/>
      <c r="WNJ1" s="811"/>
      <c r="WNK1" s="811"/>
      <c r="WNL1" s="811"/>
      <c r="WNM1" s="811"/>
      <c r="WNN1" s="811"/>
      <c r="WNO1" s="811"/>
      <c r="WNP1" s="811"/>
      <c r="WNQ1" s="811"/>
      <c r="WNR1" s="811"/>
      <c r="WNS1" s="811"/>
      <c r="WNT1" s="811"/>
      <c r="WNU1" s="811"/>
      <c r="WNV1" s="811"/>
      <c r="WNW1" s="811"/>
      <c r="WNX1" s="811"/>
      <c r="WNY1" s="811"/>
      <c r="WNZ1" s="811"/>
      <c r="WOA1" s="811"/>
      <c r="WOB1" s="811"/>
      <c r="WOC1" s="811"/>
      <c r="WOD1" s="811"/>
      <c r="WOE1" s="811"/>
      <c r="WOF1" s="811"/>
      <c r="WOG1" s="811"/>
      <c r="WOH1" s="811"/>
      <c r="WOI1" s="811"/>
      <c r="WOJ1" s="811"/>
      <c r="WOK1" s="811"/>
      <c r="WOL1" s="811"/>
      <c r="WOM1" s="811"/>
      <c r="WON1" s="811"/>
      <c r="WOO1" s="811"/>
      <c r="WOP1" s="811"/>
      <c r="WOQ1" s="811"/>
      <c r="WOR1" s="811"/>
      <c r="WOS1" s="811"/>
      <c r="WOT1" s="811"/>
      <c r="WOU1" s="811"/>
      <c r="WOV1" s="811"/>
      <c r="WOW1" s="811"/>
      <c r="WOX1" s="811"/>
      <c r="WOY1" s="811"/>
      <c r="WOZ1" s="811"/>
      <c r="WPA1" s="811"/>
      <c r="WPB1" s="811"/>
      <c r="WPC1" s="811"/>
      <c r="WPD1" s="811"/>
      <c r="WPE1" s="811"/>
      <c r="WPF1" s="811"/>
      <c r="WPG1" s="811"/>
      <c r="WPH1" s="811"/>
      <c r="WPI1" s="811"/>
      <c r="WPJ1" s="811"/>
      <c r="WPK1" s="811"/>
      <c r="WPL1" s="811"/>
      <c r="WPM1" s="811"/>
      <c r="WPN1" s="811"/>
      <c r="WPO1" s="811"/>
      <c r="WPP1" s="811"/>
      <c r="WPQ1" s="811"/>
      <c r="WPR1" s="811"/>
      <c r="WPS1" s="811"/>
      <c r="WPT1" s="811"/>
      <c r="WPU1" s="811"/>
      <c r="WPV1" s="811"/>
      <c r="WPW1" s="811"/>
      <c r="WPX1" s="811"/>
      <c r="WPY1" s="811"/>
      <c r="WPZ1" s="811"/>
      <c r="WQA1" s="811"/>
      <c r="WQB1" s="811"/>
      <c r="WQC1" s="811"/>
      <c r="WQD1" s="811"/>
      <c r="WQE1" s="811"/>
      <c r="WQF1" s="811"/>
      <c r="WQG1" s="811"/>
      <c r="WQH1" s="811"/>
      <c r="WQI1" s="811"/>
      <c r="WQJ1" s="811"/>
      <c r="WQK1" s="811"/>
      <c r="WQL1" s="811"/>
      <c r="WQM1" s="811"/>
      <c r="WQN1" s="811"/>
      <c r="WQO1" s="811"/>
      <c r="WQP1" s="811"/>
      <c r="WQQ1" s="811"/>
      <c r="WQR1" s="811"/>
      <c r="WQS1" s="811"/>
      <c r="WQT1" s="811"/>
      <c r="WQU1" s="811"/>
      <c r="WQV1" s="811"/>
      <c r="WQW1" s="811"/>
      <c r="WQX1" s="811"/>
      <c r="WQY1" s="811"/>
      <c r="WQZ1" s="811"/>
      <c r="WRA1" s="811"/>
      <c r="WRB1" s="811"/>
      <c r="WRC1" s="811"/>
      <c r="WRD1" s="811"/>
      <c r="WRE1" s="811"/>
      <c r="WRF1" s="811"/>
      <c r="WRG1" s="811"/>
      <c r="WRH1" s="811"/>
      <c r="WRI1" s="811"/>
      <c r="WRJ1" s="811"/>
      <c r="WRK1" s="811"/>
      <c r="WRL1" s="811"/>
      <c r="WRM1" s="811"/>
      <c r="WRN1" s="811"/>
      <c r="WRO1" s="811"/>
      <c r="WRP1" s="811"/>
      <c r="WRQ1" s="811"/>
      <c r="WRR1" s="811"/>
      <c r="WRS1" s="811"/>
      <c r="WRT1" s="811"/>
      <c r="WRU1" s="811"/>
      <c r="WRV1" s="811"/>
      <c r="WRW1" s="811"/>
      <c r="WRX1" s="811"/>
      <c r="WRY1" s="811"/>
      <c r="WRZ1" s="811"/>
      <c r="WSA1" s="811"/>
      <c r="WSB1" s="811"/>
      <c r="WSC1" s="811"/>
      <c r="WSD1" s="811"/>
      <c r="WSE1" s="811"/>
      <c r="WSF1" s="811"/>
      <c r="WSG1" s="811"/>
      <c r="WSH1" s="811"/>
      <c r="WSI1" s="811"/>
      <c r="WSJ1" s="811"/>
      <c r="WSK1" s="811"/>
      <c r="WSL1" s="811"/>
      <c r="WSM1" s="811"/>
      <c r="WSN1" s="811"/>
      <c r="WSO1" s="811"/>
      <c r="WSP1" s="811"/>
      <c r="WSQ1" s="811"/>
      <c r="WSR1" s="811"/>
      <c r="WSS1" s="811"/>
      <c r="WST1" s="811"/>
      <c r="WSU1" s="811"/>
      <c r="WSV1" s="811"/>
      <c r="WSW1" s="811"/>
      <c r="WSX1" s="811"/>
      <c r="WSY1" s="811"/>
      <c r="WSZ1" s="811"/>
      <c r="WTA1" s="811"/>
      <c r="WTB1" s="811"/>
      <c r="WTC1" s="811"/>
      <c r="WTD1" s="811"/>
      <c r="WTE1" s="811"/>
      <c r="WTF1" s="811"/>
      <c r="WTG1" s="811"/>
      <c r="WTH1" s="811"/>
      <c r="WTI1" s="811"/>
      <c r="WTJ1" s="811"/>
      <c r="WTK1" s="811"/>
      <c r="WTL1" s="811"/>
      <c r="WTM1" s="811"/>
      <c r="WTN1" s="811"/>
      <c r="WTO1" s="811"/>
      <c r="WTP1" s="811"/>
      <c r="WTQ1" s="811"/>
      <c r="WTR1" s="811"/>
      <c r="WTS1" s="811"/>
      <c r="WTT1" s="811"/>
      <c r="WTU1" s="811"/>
      <c r="WTV1" s="811"/>
      <c r="WTW1" s="811"/>
      <c r="WTX1" s="811"/>
      <c r="WTY1" s="811"/>
      <c r="WTZ1" s="811"/>
      <c r="WUA1" s="811"/>
      <c r="WUB1" s="811"/>
      <c r="WUC1" s="811"/>
      <c r="WUD1" s="811"/>
      <c r="WUE1" s="811"/>
      <c r="WUF1" s="811"/>
      <c r="WUG1" s="811"/>
      <c r="WUH1" s="811"/>
      <c r="WUI1" s="811"/>
      <c r="WUJ1" s="811"/>
      <c r="WUK1" s="811"/>
      <c r="WUL1" s="811"/>
      <c r="WUM1" s="811"/>
      <c r="WUN1" s="811"/>
      <c r="WUO1" s="811"/>
      <c r="WUP1" s="811"/>
      <c r="WUQ1" s="811"/>
      <c r="WUR1" s="811"/>
      <c r="WUS1" s="811"/>
      <c r="WUT1" s="811"/>
      <c r="WUU1" s="811"/>
      <c r="WUV1" s="811"/>
      <c r="WUW1" s="811"/>
      <c r="WUX1" s="811"/>
      <c r="WUY1" s="811"/>
      <c r="WUZ1" s="811"/>
      <c r="WVA1" s="811"/>
      <c r="WVB1" s="811"/>
      <c r="WVC1" s="811"/>
      <c r="WVD1" s="811"/>
      <c r="WVE1" s="811"/>
      <c r="WVF1" s="811"/>
      <c r="WVG1" s="811"/>
      <c r="WVH1" s="811"/>
      <c r="WVI1" s="811"/>
      <c r="WVJ1" s="811"/>
      <c r="WVK1" s="811"/>
      <c r="WVL1" s="811"/>
      <c r="WVM1" s="811"/>
      <c r="WVN1" s="811"/>
      <c r="WVO1" s="811"/>
      <c r="WVP1" s="811"/>
      <c r="WVQ1" s="811"/>
      <c r="WVR1" s="811"/>
      <c r="WVS1" s="811"/>
      <c r="WVT1" s="811"/>
      <c r="WVU1" s="811"/>
      <c r="WVV1" s="811"/>
      <c r="WVW1" s="811"/>
      <c r="WVX1" s="811"/>
      <c r="WVY1" s="811"/>
      <c r="WVZ1" s="811"/>
      <c r="WWA1" s="811"/>
      <c r="WWB1" s="811"/>
      <c r="WWC1" s="811"/>
      <c r="WWD1" s="811"/>
      <c r="WWE1" s="811"/>
      <c r="WWF1" s="811"/>
      <c r="WWG1" s="811"/>
      <c r="WWH1" s="811"/>
      <c r="WWI1" s="811"/>
      <c r="WWJ1" s="811"/>
      <c r="WWK1" s="811"/>
      <c r="WWL1" s="811"/>
      <c r="WWM1" s="811"/>
      <c r="WWN1" s="811"/>
      <c r="WWO1" s="811"/>
      <c r="WWP1" s="811"/>
      <c r="WWQ1" s="811"/>
      <c r="WWR1" s="811"/>
      <c r="WWS1" s="811"/>
      <c r="WWT1" s="811"/>
      <c r="WWU1" s="811"/>
      <c r="WWV1" s="811"/>
      <c r="WWW1" s="811"/>
      <c r="WWX1" s="811"/>
      <c r="WWY1" s="811"/>
      <c r="WWZ1" s="811"/>
      <c r="WXA1" s="811"/>
      <c r="WXB1" s="811"/>
      <c r="WXC1" s="811"/>
      <c r="WXD1" s="811"/>
      <c r="WXE1" s="811"/>
      <c r="WXF1" s="811"/>
      <c r="WXG1" s="811"/>
      <c r="WXH1" s="811"/>
      <c r="WXI1" s="811"/>
      <c r="WXJ1" s="811"/>
      <c r="WXK1" s="811"/>
      <c r="WXL1" s="811"/>
      <c r="WXM1" s="811"/>
      <c r="WXN1" s="811"/>
      <c r="WXO1" s="811"/>
      <c r="WXP1" s="811"/>
      <c r="WXQ1" s="811"/>
      <c r="WXR1" s="811"/>
      <c r="WXS1" s="811"/>
      <c r="WXT1" s="811"/>
      <c r="WXU1" s="811"/>
      <c r="WXV1" s="811"/>
      <c r="WXW1" s="811"/>
      <c r="WXX1" s="811"/>
      <c r="WXY1" s="811"/>
      <c r="WXZ1" s="811"/>
      <c r="WYA1" s="811"/>
      <c r="WYB1" s="811"/>
      <c r="WYC1" s="811"/>
      <c r="WYD1" s="811"/>
      <c r="WYE1" s="811"/>
      <c r="WYF1" s="811"/>
      <c r="WYG1" s="811"/>
      <c r="WYH1" s="811"/>
      <c r="WYI1" s="811"/>
      <c r="WYJ1" s="811"/>
      <c r="WYK1" s="811"/>
      <c r="WYL1" s="811"/>
      <c r="WYM1" s="811"/>
      <c r="WYN1" s="811"/>
      <c r="WYO1" s="811"/>
      <c r="WYP1" s="811"/>
      <c r="WYQ1" s="811"/>
      <c r="WYR1" s="811"/>
      <c r="WYS1" s="811"/>
      <c r="WYT1" s="811"/>
      <c r="WYU1" s="811"/>
      <c r="WYV1" s="811"/>
      <c r="WYW1" s="811"/>
      <c r="WYX1" s="811"/>
      <c r="WYY1" s="811"/>
      <c r="WYZ1" s="811"/>
      <c r="WZA1" s="811"/>
      <c r="WZB1" s="811"/>
      <c r="WZC1" s="811"/>
      <c r="WZD1" s="811"/>
      <c r="WZE1" s="811"/>
      <c r="WZF1" s="811"/>
      <c r="WZG1" s="811"/>
      <c r="WZH1" s="811"/>
      <c r="WZI1" s="811"/>
      <c r="WZJ1" s="811"/>
      <c r="WZK1" s="811"/>
      <c r="WZL1" s="811"/>
      <c r="WZM1" s="811"/>
      <c r="WZN1" s="811"/>
      <c r="WZO1" s="811"/>
      <c r="WZP1" s="811"/>
      <c r="WZQ1" s="811"/>
      <c r="WZR1" s="811"/>
      <c r="WZS1" s="811"/>
      <c r="WZT1" s="811"/>
      <c r="WZU1" s="811"/>
      <c r="WZV1" s="811"/>
      <c r="WZW1" s="811"/>
      <c r="WZX1" s="811"/>
      <c r="WZY1" s="811"/>
      <c r="WZZ1" s="811"/>
      <c r="XAA1" s="811"/>
      <c r="XAB1" s="811"/>
      <c r="XAC1" s="811"/>
      <c r="XAD1" s="811"/>
      <c r="XAE1" s="811"/>
      <c r="XAF1" s="811"/>
      <c r="XAG1" s="811"/>
      <c r="XAH1" s="811"/>
      <c r="XAI1" s="811"/>
      <c r="XAJ1" s="811"/>
      <c r="XAK1" s="811"/>
      <c r="XAL1" s="811"/>
      <c r="XAM1" s="811"/>
      <c r="XAN1" s="811"/>
      <c r="XAO1" s="811"/>
      <c r="XAP1" s="811"/>
      <c r="XAQ1" s="811"/>
      <c r="XAR1" s="811"/>
      <c r="XAS1" s="811"/>
      <c r="XAT1" s="811"/>
      <c r="XAU1" s="811"/>
      <c r="XAV1" s="811"/>
      <c r="XAW1" s="811"/>
      <c r="XAX1" s="811"/>
      <c r="XAY1" s="811"/>
      <c r="XAZ1" s="811"/>
      <c r="XBA1" s="811"/>
      <c r="XBB1" s="811"/>
      <c r="XBC1" s="811"/>
      <c r="XBD1" s="811"/>
      <c r="XBE1" s="811"/>
      <c r="XBF1" s="811"/>
      <c r="XBG1" s="811"/>
      <c r="XBH1" s="811"/>
      <c r="XBI1" s="811"/>
      <c r="XBJ1" s="811"/>
      <c r="XBK1" s="811"/>
      <c r="XBL1" s="811"/>
      <c r="XBM1" s="811"/>
      <c r="XBN1" s="811"/>
      <c r="XBO1" s="811"/>
      <c r="XBP1" s="811"/>
      <c r="XBQ1" s="811"/>
      <c r="XBR1" s="811"/>
      <c r="XBS1" s="811"/>
      <c r="XBT1" s="811"/>
      <c r="XBU1" s="811"/>
      <c r="XBV1" s="811"/>
      <c r="XBW1" s="811"/>
      <c r="XBX1" s="811"/>
      <c r="XBY1" s="811"/>
      <c r="XBZ1" s="811"/>
      <c r="XCA1" s="811"/>
      <c r="XCB1" s="811"/>
      <c r="XCC1" s="811"/>
      <c r="XCD1" s="811"/>
      <c r="XCE1" s="811"/>
      <c r="XCF1" s="811"/>
      <c r="XCG1" s="811"/>
      <c r="XCH1" s="811"/>
      <c r="XCI1" s="811"/>
      <c r="XCJ1" s="811"/>
      <c r="XCK1" s="811"/>
      <c r="XCL1" s="811"/>
      <c r="XCM1" s="811"/>
      <c r="XCN1" s="811"/>
      <c r="XCO1" s="811"/>
      <c r="XCP1" s="811"/>
      <c r="XCQ1" s="811"/>
      <c r="XCR1" s="811"/>
      <c r="XCS1" s="811"/>
      <c r="XCT1" s="811"/>
      <c r="XCU1" s="811"/>
      <c r="XCV1" s="811"/>
      <c r="XCW1" s="811"/>
      <c r="XCX1" s="811"/>
      <c r="XCY1" s="811"/>
      <c r="XCZ1" s="811"/>
      <c r="XDA1" s="811"/>
      <c r="XDB1" s="811"/>
      <c r="XDC1" s="811"/>
      <c r="XDD1" s="811"/>
      <c r="XDE1" s="811"/>
      <c r="XDF1" s="811"/>
      <c r="XDG1" s="811"/>
      <c r="XDH1" s="811"/>
      <c r="XDI1" s="811"/>
      <c r="XDJ1" s="811"/>
      <c r="XDK1" s="811"/>
      <c r="XDL1" s="811"/>
      <c r="XDM1" s="811"/>
      <c r="XDN1" s="811"/>
      <c r="XDO1" s="811"/>
      <c r="XDP1" s="811"/>
      <c r="XDQ1" s="811"/>
      <c r="XDR1" s="811"/>
      <c r="XDS1" s="811"/>
      <c r="XDT1" s="811"/>
      <c r="XDU1" s="811"/>
      <c r="XDV1" s="811"/>
      <c r="XDW1" s="811"/>
      <c r="XDX1" s="811"/>
      <c r="XDY1" s="811"/>
      <c r="XDZ1" s="811"/>
      <c r="XEA1" s="811"/>
      <c r="XEB1" s="811"/>
      <c r="XEC1" s="811"/>
      <c r="XED1" s="811"/>
    </row>
    <row r="2" spans="1:16358">
      <c r="A2" s="1"/>
      <c r="B2" s="1"/>
      <c r="C2" s="1"/>
      <c r="D2" s="70" t="s">
        <v>173</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16358">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16358">
      <c r="A4" s="1"/>
      <c r="B4" s="657" t="s">
        <v>242</v>
      </c>
      <c r="C4" s="623"/>
      <c r="D4" s="623"/>
      <c r="E4" s="788"/>
      <c r="F4" s="1"/>
      <c r="G4" s="657" t="s">
        <v>1503</v>
      </c>
      <c r="H4" s="623"/>
      <c r="I4" s="623"/>
      <c r="J4" s="788"/>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16358">
      <c r="A5" s="1"/>
      <c r="B5" s="665" t="s">
        <v>1439</v>
      </c>
      <c r="C5" s="626"/>
      <c r="D5" s="626"/>
      <c r="E5" s="813"/>
      <c r="F5" s="1"/>
      <c r="G5" s="665">
        <v>2024</v>
      </c>
      <c r="H5" s="626"/>
      <c r="I5" s="626"/>
      <c r="J5" s="813"/>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16358" ht="45">
      <c r="A6" s="1"/>
      <c r="B6" s="436"/>
      <c r="C6" s="446" t="s">
        <v>238</v>
      </c>
      <c r="D6" s="437" t="s">
        <v>239</v>
      </c>
      <c r="E6" s="437" t="s">
        <v>241</v>
      </c>
      <c r="F6" s="1"/>
      <c r="G6" s="436"/>
      <c r="H6" s="446" t="s">
        <v>238</v>
      </c>
      <c r="I6" s="733" t="s">
        <v>239</v>
      </c>
      <c r="J6" s="814" t="s">
        <v>241</v>
      </c>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16358">
      <c r="A7" s="1"/>
      <c r="B7" s="436" t="s">
        <v>14</v>
      </c>
      <c r="C7" s="815">
        <v>8</v>
      </c>
      <c r="D7" s="815">
        <v>7</v>
      </c>
      <c r="E7" s="815">
        <v>15</v>
      </c>
      <c r="F7" s="1"/>
      <c r="G7" s="436" t="s">
        <v>741</v>
      </c>
      <c r="H7" s="872">
        <v>21.8</v>
      </c>
      <c r="I7" s="872">
        <v>5.7</v>
      </c>
      <c r="J7" s="872">
        <f>H7+I7</f>
        <v>27.5</v>
      </c>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16358">
      <c r="A8" s="1"/>
      <c r="B8" s="816" t="s">
        <v>15</v>
      </c>
      <c r="C8" s="816">
        <v>6</v>
      </c>
      <c r="D8" s="816">
        <v>7</v>
      </c>
      <c r="E8" s="816">
        <v>13</v>
      </c>
      <c r="F8" s="1"/>
      <c r="G8" s="575" t="s">
        <v>53</v>
      </c>
      <c r="H8" s="580">
        <v>16.12</v>
      </c>
      <c r="I8" s="580">
        <v>6.41</v>
      </c>
      <c r="J8" s="872">
        <f t="shared" ref="J8:J9" si="0">H8+I8</f>
        <v>22.53</v>
      </c>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16358">
      <c r="A9" s="1"/>
      <c r="B9" s="436" t="s">
        <v>16</v>
      </c>
      <c r="C9" s="815">
        <v>9</v>
      </c>
      <c r="D9" s="815">
        <v>9</v>
      </c>
      <c r="E9" s="815">
        <v>18</v>
      </c>
      <c r="F9" s="1"/>
      <c r="G9" s="575" t="s">
        <v>54</v>
      </c>
      <c r="H9" s="580">
        <v>26.45</v>
      </c>
      <c r="I9" s="580">
        <v>5.44</v>
      </c>
      <c r="J9" s="872">
        <f t="shared" si="0"/>
        <v>31.89</v>
      </c>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16358">
      <c r="A10" s="1"/>
      <c r="B10" s="816" t="s">
        <v>17</v>
      </c>
      <c r="C10" s="816">
        <v>10</v>
      </c>
      <c r="D10" s="816">
        <v>6</v>
      </c>
      <c r="E10" s="817">
        <v>16</v>
      </c>
      <c r="F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16358">
      <c r="A11" s="1"/>
      <c r="B11" s="436" t="s">
        <v>350</v>
      </c>
      <c r="C11" s="815">
        <v>8</v>
      </c>
      <c r="D11" s="815">
        <v>8</v>
      </c>
      <c r="E11" s="815">
        <v>16</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16358">
      <c r="A12" s="1"/>
      <c r="B12" s="816" t="s">
        <v>351</v>
      </c>
      <c r="C12" s="816">
        <v>8</v>
      </c>
      <c r="D12" s="816">
        <v>6</v>
      </c>
      <c r="E12" s="816">
        <v>14</v>
      </c>
      <c r="F12" s="1"/>
      <c r="G12" s="121" t="s">
        <v>1500</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16358">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16358">
      <c r="A14" s="1"/>
      <c r="B14" s="121" t="s">
        <v>1442</v>
      </c>
      <c r="C14" s="1"/>
      <c r="D14" s="1"/>
      <c r="E14" s="1"/>
      <c r="F14" s="1"/>
      <c r="G14" s="12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1635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1635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c r="A29" s="1"/>
      <c r="B29" s="12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sheetData>
  <hyperlinks>
    <hyperlink ref="D2" location="innehåll!A1" display="Tillbaka till innehållsförteckning"/>
  </hyperlinks>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5"/>
  <sheetViews>
    <sheetView workbookViewId="0">
      <selection activeCell="O30" sqref="O30"/>
    </sheetView>
  </sheetViews>
  <sheetFormatPr defaultColWidth="9.140625" defaultRowHeight="15"/>
  <cols>
    <col min="1" max="1" width="3.28515625" style="804" customWidth="1"/>
    <col min="2" max="2" width="21.42578125" style="804" customWidth="1"/>
    <col min="3" max="3" width="16" style="804" customWidth="1"/>
    <col min="4" max="7" width="9.140625" style="804"/>
    <col min="8" max="8" width="10.140625" style="804" customWidth="1"/>
    <col min="9" max="18" width="9.140625" style="804"/>
    <col min="19" max="22" width="17.140625" style="804" customWidth="1"/>
    <col min="23" max="16384" width="9.140625" style="804"/>
  </cols>
  <sheetData>
    <row r="1" spans="1:28">
      <c r="A1" s="1"/>
      <c r="B1" s="1"/>
      <c r="C1" s="1"/>
      <c r="D1" s="1"/>
      <c r="E1" s="1"/>
      <c r="F1" s="1"/>
      <c r="G1" s="1"/>
      <c r="H1" s="1"/>
      <c r="I1" s="1"/>
      <c r="J1" s="1"/>
      <c r="K1" s="1"/>
      <c r="L1" s="1"/>
      <c r="M1" s="70" t="s">
        <v>173</v>
      </c>
      <c r="N1" s="1"/>
      <c r="O1" s="1"/>
      <c r="P1" s="1"/>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c r="A3" s="1"/>
      <c r="B3" s="812" t="s">
        <v>317</v>
      </c>
      <c r="C3" s="43"/>
      <c r="D3" s="365"/>
      <c r="E3" s="365"/>
      <c r="F3" s="365"/>
      <c r="G3" s="365"/>
      <c r="H3" s="365"/>
      <c r="I3" s="43"/>
      <c r="J3" s="43"/>
      <c r="K3" s="43"/>
      <c r="L3" s="43"/>
      <c r="M3" s="43"/>
      <c r="N3" s="43"/>
      <c r="O3" s="43"/>
      <c r="P3" s="1"/>
      <c r="Q3" s="1"/>
      <c r="R3" s="1"/>
      <c r="S3" s="657" t="s">
        <v>1503</v>
      </c>
      <c r="T3" s="623"/>
      <c r="U3" s="623"/>
      <c r="V3" s="788"/>
      <c r="W3" s="1"/>
      <c r="X3" s="1"/>
      <c r="Y3" s="1"/>
      <c r="Z3" s="1"/>
      <c r="AA3" s="1"/>
      <c r="AB3" s="1"/>
    </row>
    <row r="4" spans="1:28">
      <c r="A4" s="1"/>
      <c r="B4" s="812"/>
      <c r="C4" s="43"/>
      <c r="D4" s="365"/>
      <c r="E4" s="365"/>
      <c r="F4" s="365"/>
      <c r="G4" s="365"/>
      <c r="H4" s="365"/>
      <c r="I4" s="43"/>
      <c r="J4" s="43"/>
      <c r="K4" s="43"/>
      <c r="L4" s="43"/>
      <c r="M4" s="43"/>
      <c r="N4" s="43"/>
      <c r="O4" s="43"/>
      <c r="P4" s="1"/>
      <c r="Q4" s="1"/>
      <c r="R4" s="1"/>
      <c r="S4" s="665"/>
      <c r="T4" s="626"/>
      <c r="U4" s="626"/>
      <c r="V4" s="813"/>
      <c r="W4" s="1"/>
      <c r="X4" s="1"/>
      <c r="Y4" s="1"/>
      <c r="Z4" s="1"/>
      <c r="AA4" s="1"/>
      <c r="AB4" s="1"/>
    </row>
    <row r="5" spans="1:28" ht="45">
      <c r="A5" s="1"/>
      <c r="B5" s="1"/>
      <c r="C5" s="1"/>
      <c r="D5" s="1"/>
      <c r="E5" s="1"/>
      <c r="F5" s="1"/>
      <c r="G5" s="1"/>
      <c r="H5" s="1"/>
      <c r="I5" s="1"/>
      <c r="J5" s="1"/>
      <c r="K5" s="1"/>
      <c r="L5" s="1"/>
      <c r="M5" s="1"/>
      <c r="N5" s="1"/>
      <c r="O5" s="1"/>
      <c r="P5" s="1"/>
      <c r="Q5" s="1"/>
      <c r="R5" s="1"/>
      <c r="S5" s="436"/>
      <c r="T5" s="446" t="s">
        <v>238</v>
      </c>
      <c r="U5" s="733" t="s">
        <v>239</v>
      </c>
      <c r="V5" s="814" t="s">
        <v>241</v>
      </c>
      <c r="W5" s="1"/>
      <c r="X5" s="1"/>
      <c r="Y5" s="1"/>
      <c r="Z5" s="1"/>
      <c r="AA5" s="1"/>
      <c r="AB5" s="1"/>
    </row>
    <row r="6" spans="1:28">
      <c r="A6" s="1"/>
      <c r="B6" s="121" t="s">
        <v>493</v>
      </c>
      <c r="C6" s="1"/>
      <c r="D6" s="1"/>
      <c r="E6" s="1"/>
      <c r="F6" s="1"/>
      <c r="G6" s="1"/>
      <c r="H6" s="1"/>
      <c r="I6" s="1"/>
      <c r="J6" s="1"/>
      <c r="K6" s="1"/>
      <c r="L6" s="1"/>
      <c r="M6" s="1"/>
      <c r="N6" s="1"/>
      <c r="O6" s="1"/>
      <c r="P6" s="1"/>
      <c r="Q6" s="1"/>
      <c r="R6" s="1"/>
      <c r="S6" s="873" t="s">
        <v>1501</v>
      </c>
      <c r="T6" s="874">
        <v>18.82</v>
      </c>
      <c r="U6" s="874">
        <v>5.6</v>
      </c>
      <c r="V6" s="874">
        <f>T6+U6</f>
        <v>24.42</v>
      </c>
      <c r="W6" s="1"/>
      <c r="X6" s="1"/>
      <c r="Y6" s="1"/>
      <c r="Z6" s="1"/>
      <c r="AA6" s="1"/>
      <c r="AB6" s="1"/>
    </row>
    <row r="7" spans="1:28">
      <c r="A7" s="1"/>
      <c r="B7" s="1"/>
      <c r="C7" s="1"/>
      <c r="D7" s="1"/>
      <c r="E7" s="1"/>
      <c r="F7" s="1"/>
      <c r="G7" s="1"/>
      <c r="H7" s="1"/>
      <c r="I7" s="1"/>
      <c r="J7" s="1"/>
      <c r="K7" s="1"/>
      <c r="L7" s="1"/>
      <c r="M7" s="1"/>
      <c r="N7" s="1"/>
      <c r="O7" s="1"/>
      <c r="P7" s="1"/>
      <c r="Q7" s="1"/>
      <c r="R7" s="1"/>
      <c r="S7" s="873" t="s">
        <v>1502</v>
      </c>
      <c r="T7" s="874">
        <v>21.8</v>
      </c>
      <c r="U7" s="874">
        <v>5.7</v>
      </c>
      <c r="V7" s="874">
        <f>T7+U7</f>
        <v>27.5</v>
      </c>
      <c r="W7" s="1"/>
      <c r="X7" s="1"/>
      <c r="Y7" s="1"/>
      <c r="Z7" s="1"/>
      <c r="AA7" s="1"/>
      <c r="AB7" s="1"/>
    </row>
    <row r="8" spans="1:28" ht="15.75">
      <c r="A8" s="1"/>
      <c r="B8" s="197" t="s">
        <v>243</v>
      </c>
      <c r="C8" s="1"/>
      <c r="D8" s="1"/>
      <c r="E8" s="1"/>
      <c r="F8" s="1"/>
      <c r="G8" s="1"/>
      <c r="H8" s="1"/>
      <c r="I8" s="1"/>
      <c r="J8" s="1"/>
      <c r="K8" s="1"/>
      <c r="L8" s="1"/>
      <c r="M8" s="1"/>
      <c r="N8" s="1"/>
      <c r="O8" s="1"/>
      <c r="P8" s="1"/>
      <c r="Q8" s="1"/>
      <c r="R8" s="1"/>
      <c r="S8" s="873" t="s">
        <v>1521</v>
      </c>
      <c r="T8" s="874">
        <v>14.99</v>
      </c>
      <c r="U8" s="874">
        <v>7</v>
      </c>
      <c r="V8" s="874">
        <f>T8+U8</f>
        <v>21.990000000000002</v>
      </c>
      <c r="W8" s="1"/>
      <c r="X8" s="1"/>
      <c r="Y8" s="1"/>
      <c r="Z8" s="1"/>
      <c r="AA8" s="1"/>
      <c r="AB8" s="1"/>
    </row>
    <row r="9" spans="1:28">
      <c r="A9" s="1"/>
      <c r="B9" s="436"/>
      <c r="C9" s="437">
        <v>1996</v>
      </c>
      <c r="D9" s="437">
        <v>1998</v>
      </c>
      <c r="E9" s="437">
        <v>2000</v>
      </c>
      <c r="F9" s="437">
        <v>2002</v>
      </c>
      <c r="G9" s="437">
        <v>2004</v>
      </c>
      <c r="H9" s="437">
        <v>2006</v>
      </c>
      <c r="I9" s="437">
        <v>2008</v>
      </c>
      <c r="J9" s="437">
        <v>2010</v>
      </c>
      <c r="K9" s="437">
        <v>2012</v>
      </c>
      <c r="L9" s="437">
        <v>2014</v>
      </c>
      <c r="M9" s="437">
        <v>2016</v>
      </c>
      <c r="N9" s="437">
        <v>2018</v>
      </c>
      <c r="O9" s="437">
        <v>2020</v>
      </c>
      <c r="P9" s="437">
        <v>2023</v>
      </c>
      <c r="Q9" s="1"/>
      <c r="R9" s="1"/>
      <c r="S9" s="873" t="s">
        <v>1520</v>
      </c>
      <c r="T9" s="874">
        <v>16.12</v>
      </c>
      <c r="U9" s="874">
        <v>6.41</v>
      </c>
      <c r="V9" s="874">
        <f t="shared" ref="V9:V11" si="0">T9+U9</f>
        <v>22.53</v>
      </c>
      <c r="W9" s="1"/>
      <c r="X9" s="1"/>
      <c r="Y9" s="1"/>
      <c r="Z9" s="1"/>
      <c r="AA9" s="1"/>
      <c r="AB9" s="1"/>
    </row>
    <row r="10" spans="1:28">
      <c r="A10" s="1"/>
      <c r="B10" s="436" t="s">
        <v>14</v>
      </c>
      <c r="C10" s="436">
        <v>2</v>
      </c>
      <c r="D10" s="436">
        <v>3</v>
      </c>
      <c r="E10" s="436">
        <v>4</v>
      </c>
      <c r="F10" s="436">
        <v>8</v>
      </c>
      <c r="G10" s="436">
        <v>16</v>
      </c>
      <c r="H10" s="436">
        <v>12</v>
      </c>
      <c r="I10" s="436">
        <v>11</v>
      </c>
      <c r="J10" s="436">
        <v>6</v>
      </c>
      <c r="K10" s="436">
        <v>5</v>
      </c>
      <c r="L10" s="436">
        <v>5</v>
      </c>
      <c r="M10" s="436">
        <v>6</v>
      </c>
      <c r="N10" s="436">
        <v>2</v>
      </c>
      <c r="O10" s="436">
        <v>7</v>
      </c>
      <c r="P10" s="436">
        <v>15</v>
      </c>
      <c r="Q10" s="1"/>
      <c r="R10" s="1"/>
      <c r="S10" s="873" t="s">
        <v>1523</v>
      </c>
      <c r="T10" s="874">
        <v>23.72</v>
      </c>
      <c r="U10" s="874">
        <v>3.54</v>
      </c>
      <c r="V10" s="874">
        <f t="shared" si="0"/>
        <v>27.259999999999998</v>
      </c>
      <c r="W10" s="1"/>
      <c r="X10" s="1"/>
      <c r="Y10" s="1"/>
      <c r="Z10" s="1"/>
      <c r="AA10" s="1"/>
      <c r="AB10" s="1"/>
    </row>
    <row r="11" spans="1:28">
      <c r="A11" s="1"/>
      <c r="B11" s="436" t="s">
        <v>15</v>
      </c>
      <c r="C11" s="436"/>
      <c r="D11" s="436"/>
      <c r="E11" s="436">
        <v>4</v>
      </c>
      <c r="F11" s="436">
        <v>5</v>
      </c>
      <c r="G11" s="436">
        <v>8</v>
      </c>
      <c r="H11" s="436">
        <v>7</v>
      </c>
      <c r="I11" s="436">
        <v>4</v>
      </c>
      <c r="J11" s="436">
        <v>4</v>
      </c>
      <c r="K11" s="436">
        <v>2</v>
      </c>
      <c r="L11" s="436">
        <v>3</v>
      </c>
      <c r="M11" s="436">
        <v>1</v>
      </c>
      <c r="N11" s="436">
        <v>3</v>
      </c>
      <c r="O11" s="436">
        <v>6</v>
      </c>
      <c r="P11" s="436">
        <v>13</v>
      </c>
      <c r="Q11" s="1"/>
      <c r="R11" s="1"/>
      <c r="S11" s="873" t="s">
        <v>1522</v>
      </c>
      <c r="T11" s="874">
        <v>26.45</v>
      </c>
      <c r="U11" s="874">
        <v>5.44</v>
      </c>
      <c r="V11" s="874">
        <f t="shared" si="0"/>
        <v>31.89</v>
      </c>
      <c r="W11" s="1"/>
      <c r="X11" s="1"/>
      <c r="Y11" s="1"/>
      <c r="Z11" s="1"/>
      <c r="AA11" s="1"/>
      <c r="AB11" s="1"/>
    </row>
    <row r="12" spans="1:28">
      <c r="A12" s="1"/>
      <c r="B12" s="436" t="s">
        <v>16</v>
      </c>
      <c r="C12" s="436">
        <v>21</v>
      </c>
      <c r="D12" s="436">
        <v>24</v>
      </c>
      <c r="E12" s="436">
        <v>23</v>
      </c>
      <c r="F12" s="436">
        <v>38</v>
      </c>
      <c r="G12" s="436">
        <v>28</v>
      </c>
      <c r="H12" s="436">
        <v>19</v>
      </c>
      <c r="I12" s="436">
        <v>20</v>
      </c>
      <c r="J12" s="436">
        <v>18</v>
      </c>
      <c r="K12" s="436">
        <v>19</v>
      </c>
      <c r="L12" s="436">
        <v>14</v>
      </c>
      <c r="M12" s="436">
        <v>18</v>
      </c>
      <c r="N12" s="436">
        <v>16</v>
      </c>
      <c r="O12" s="436">
        <v>18</v>
      </c>
      <c r="P12" s="436">
        <v>18</v>
      </c>
      <c r="Q12" s="1"/>
      <c r="R12" s="1"/>
      <c r="S12" s="1"/>
      <c r="T12" s="1"/>
      <c r="U12" s="1"/>
      <c r="V12" s="1"/>
      <c r="W12" s="1"/>
      <c r="X12" s="1"/>
      <c r="Y12" s="1"/>
      <c r="Z12" s="1"/>
      <c r="AA12" s="1"/>
      <c r="AB12" s="1"/>
    </row>
    <row r="13" spans="1:28">
      <c r="A13" s="1"/>
      <c r="B13" s="436" t="s">
        <v>17</v>
      </c>
      <c r="C13" s="436"/>
      <c r="D13" s="436"/>
      <c r="E13" s="436">
        <v>16</v>
      </c>
      <c r="F13" s="436">
        <v>25</v>
      </c>
      <c r="G13" s="436">
        <v>21</v>
      </c>
      <c r="H13" s="436">
        <v>20</v>
      </c>
      <c r="I13" s="436">
        <v>16</v>
      </c>
      <c r="J13" s="436">
        <v>16</v>
      </c>
      <c r="K13" s="436">
        <v>14</v>
      </c>
      <c r="L13" s="436">
        <v>9</v>
      </c>
      <c r="M13" s="436">
        <v>9</v>
      </c>
      <c r="N13" s="436">
        <v>10</v>
      </c>
      <c r="O13" s="436">
        <v>16</v>
      </c>
      <c r="P13" s="436">
        <v>16</v>
      </c>
      <c r="Q13" s="1"/>
      <c r="R13" s="1"/>
      <c r="S13" s="1"/>
      <c r="T13" s="1"/>
      <c r="U13" s="1"/>
      <c r="V13" s="1"/>
      <c r="W13" s="1"/>
      <c r="X13" s="1"/>
      <c r="Y13" s="1"/>
      <c r="Z13" s="1"/>
      <c r="AA13" s="1"/>
      <c r="AB13" s="1"/>
    </row>
    <row r="14" spans="1:28">
      <c r="A14" s="1"/>
      <c r="B14" s="1"/>
      <c r="C14" s="1"/>
      <c r="D14" s="1"/>
      <c r="E14" s="1"/>
      <c r="F14" s="1"/>
      <c r="G14" s="1"/>
      <c r="H14" s="1"/>
      <c r="I14" s="1"/>
      <c r="J14" s="1"/>
      <c r="K14" s="1"/>
      <c r="L14" s="1"/>
      <c r="M14" s="1"/>
      <c r="N14" s="1"/>
      <c r="O14" s="1"/>
      <c r="P14" s="1"/>
      <c r="Q14" s="1"/>
      <c r="R14" s="1"/>
      <c r="S14" s="121" t="s">
        <v>1500</v>
      </c>
      <c r="T14" s="1"/>
      <c r="U14" s="1"/>
      <c r="V14" s="1"/>
      <c r="W14" s="1"/>
      <c r="X14" s="1"/>
      <c r="Y14" s="1"/>
      <c r="Z14" s="1"/>
      <c r="AA14" s="1"/>
      <c r="AB14" s="1"/>
    </row>
    <row r="15" spans="1:28">
      <c r="A15" s="1"/>
      <c r="B15" s="1" t="s">
        <v>233</v>
      </c>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row>
    <row r="20" spans="1:2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ht="15.75">
      <c r="A36" s="1"/>
      <c r="B36" s="197" t="s">
        <v>243</v>
      </c>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c r="A37" s="1"/>
      <c r="B37" s="436"/>
      <c r="C37" s="437">
        <v>1996</v>
      </c>
      <c r="D37" s="437">
        <v>1998</v>
      </c>
      <c r="E37" s="437">
        <v>2000</v>
      </c>
      <c r="F37" s="437">
        <v>2002</v>
      </c>
      <c r="G37" s="437">
        <v>2004</v>
      </c>
      <c r="H37" s="437">
        <v>2006</v>
      </c>
      <c r="I37" s="437">
        <v>2008</v>
      </c>
      <c r="J37" s="437">
        <v>2010</v>
      </c>
      <c r="K37" s="437">
        <v>2012</v>
      </c>
      <c r="L37" s="437">
        <v>2014</v>
      </c>
      <c r="M37" s="437">
        <v>2016</v>
      </c>
      <c r="N37" s="437">
        <v>2018</v>
      </c>
      <c r="O37" s="437">
        <v>2020</v>
      </c>
      <c r="P37" s="437">
        <v>2023</v>
      </c>
      <c r="Q37" s="1"/>
      <c r="R37" s="1"/>
      <c r="S37" s="1"/>
      <c r="T37" s="1"/>
      <c r="U37" s="1"/>
      <c r="V37" s="1"/>
      <c r="W37" s="1"/>
      <c r="X37" s="1"/>
      <c r="Y37" s="1"/>
      <c r="Z37" s="1"/>
      <c r="AA37" s="1"/>
      <c r="AB37" s="1"/>
    </row>
    <row r="38" spans="1:28">
      <c r="A38" s="1"/>
      <c r="B38" s="436" t="s">
        <v>14</v>
      </c>
      <c r="C38" s="436">
        <v>2</v>
      </c>
      <c r="D38" s="436">
        <v>3</v>
      </c>
      <c r="E38" s="436">
        <v>4</v>
      </c>
      <c r="F38" s="436">
        <v>8</v>
      </c>
      <c r="G38" s="436">
        <v>16</v>
      </c>
      <c r="H38" s="436">
        <v>12</v>
      </c>
      <c r="I38" s="436">
        <v>11</v>
      </c>
      <c r="J38" s="436">
        <v>6</v>
      </c>
      <c r="K38" s="436">
        <v>5</v>
      </c>
      <c r="L38" s="436">
        <v>5</v>
      </c>
      <c r="M38" s="436">
        <v>6</v>
      </c>
      <c r="N38" s="436">
        <v>2</v>
      </c>
      <c r="O38" s="436">
        <v>7</v>
      </c>
      <c r="P38" s="436">
        <v>15</v>
      </c>
      <c r="Q38" s="1"/>
      <c r="R38" s="1"/>
      <c r="S38" s="1"/>
      <c r="T38" s="1"/>
      <c r="U38" s="1"/>
      <c r="V38" s="1"/>
      <c r="W38" s="1"/>
      <c r="X38" s="1"/>
      <c r="Y38" s="1"/>
      <c r="Z38" s="1"/>
      <c r="AA38" s="1"/>
      <c r="AB38" s="1"/>
    </row>
    <row r="39" spans="1:28">
      <c r="A39" s="1"/>
      <c r="B39" s="436" t="s">
        <v>16</v>
      </c>
      <c r="C39" s="436">
        <v>21</v>
      </c>
      <c r="D39" s="436">
        <v>24</v>
      </c>
      <c r="E39" s="436">
        <v>23</v>
      </c>
      <c r="F39" s="436">
        <v>38</v>
      </c>
      <c r="G39" s="436">
        <v>28</v>
      </c>
      <c r="H39" s="436">
        <v>19</v>
      </c>
      <c r="I39" s="436">
        <v>20</v>
      </c>
      <c r="J39" s="436">
        <v>18</v>
      </c>
      <c r="K39" s="436">
        <v>19</v>
      </c>
      <c r="L39" s="436">
        <v>14</v>
      </c>
      <c r="M39" s="436">
        <v>18</v>
      </c>
      <c r="N39" s="436">
        <v>16</v>
      </c>
      <c r="O39" s="436">
        <v>18</v>
      </c>
      <c r="P39" s="436">
        <v>19</v>
      </c>
      <c r="Q39" s="1"/>
      <c r="R39" s="1"/>
      <c r="S39" s="1"/>
      <c r="T39" s="1"/>
      <c r="U39" s="1"/>
      <c r="V39" s="1"/>
      <c r="W39" s="1"/>
      <c r="X39" s="1"/>
      <c r="Y39" s="1"/>
      <c r="Z39" s="1"/>
      <c r="AA39" s="1"/>
      <c r="AB39" s="1"/>
    </row>
    <row r="40" spans="1:2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sheetData>
  <hyperlinks>
    <hyperlink ref="M1" location="innehåll!A1" display="Tillbaka till innehållsförteckning"/>
  </hyperlinks>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6"/>
  <sheetViews>
    <sheetView workbookViewId="0">
      <selection activeCell="O14" sqref="O14"/>
    </sheetView>
  </sheetViews>
  <sheetFormatPr defaultColWidth="9.140625" defaultRowHeight="15"/>
  <cols>
    <col min="1" max="1" width="2.28515625" style="804" customWidth="1"/>
    <col min="2" max="3" width="9.140625" style="804"/>
    <col min="4" max="4" width="20.140625" style="804" customWidth="1"/>
    <col min="5" max="5" width="11.42578125" style="804" customWidth="1"/>
    <col min="6" max="16384" width="9.140625" style="804"/>
  </cols>
  <sheetData>
    <row r="1" spans="1:29">
      <c r="A1" s="1"/>
      <c r="B1" s="1"/>
      <c r="C1" s="70" t="s">
        <v>173</v>
      </c>
      <c r="D1" s="1"/>
      <c r="E1" s="16"/>
      <c r="F1" s="1"/>
      <c r="G1" s="1"/>
      <c r="H1" s="1"/>
      <c r="I1" s="1"/>
      <c r="J1" s="1"/>
      <c r="K1" s="1"/>
      <c r="L1" s="1"/>
      <c r="M1" s="1"/>
      <c r="N1" s="1"/>
      <c r="O1" s="1"/>
      <c r="P1" s="1"/>
      <c r="Q1" s="1"/>
      <c r="R1" s="1"/>
      <c r="S1" s="1"/>
      <c r="T1" s="1"/>
      <c r="U1" s="1"/>
      <c r="V1" s="1"/>
      <c r="W1" s="1"/>
      <c r="X1" s="1"/>
      <c r="Y1" s="1"/>
      <c r="Z1" s="1"/>
      <c r="AA1" s="1"/>
      <c r="AB1" s="1"/>
      <c r="AC1" s="1"/>
    </row>
    <row r="2" spans="1:29">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ht="15" customHeight="1">
      <c r="A3" s="1"/>
      <c r="B3" s="819" t="s">
        <v>494</v>
      </c>
      <c r="C3" s="652"/>
      <c r="D3" s="658"/>
      <c r="E3" s="1"/>
      <c r="F3" s="1"/>
      <c r="G3" s="1"/>
      <c r="H3" s="1"/>
      <c r="I3" s="1"/>
      <c r="J3" s="1"/>
      <c r="K3" s="1"/>
      <c r="L3" s="1"/>
      <c r="M3" s="1"/>
      <c r="N3" s="1"/>
      <c r="O3" s="1"/>
      <c r="P3" s="1"/>
      <c r="Q3" s="1"/>
      <c r="R3" s="1"/>
      <c r="S3" s="1"/>
      <c r="T3" s="1"/>
      <c r="U3" s="1"/>
      <c r="V3" s="1"/>
      <c r="W3" s="1"/>
      <c r="X3" s="1"/>
      <c r="Y3" s="1"/>
      <c r="Z3" s="1"/>
      <c r="AA3" s="1"/>
      <c r="AB3" s="1"/>
      <c r="AC3" s="1"/>
    </row>
    <row r="4" spans="1:29" ht="15" customHeight="1">
      <c r="A4" s="1"/>
      <c r="B4" s="820" t="s">
        <v>1443</v>
      </c>
      <c r="C4" s="6"/>
      <c r="D4" s="522"/>
      <c r="E4" s="1"/>
      <c r="F4" s="1"/>
      <c r="G4" s="1"/>
      <c r="H4" s="1"/>
      <c r="I4" s="1"/>
      <c r="J4" s="1"/>
      <c r="K4" s="1"/>
      <c r="L4" s="1"/>
      <c r="M4" s="1"/>
      <c r="N4" s="1"/>
      <c r="O4" s="1"/>
      <c r="P4" s="1"/>
      <c r="Q4" s="1"/>
      <c r="R4" s="1"/>
      <c r="S4" s="1"/>
      <c r="T4" s="1"/>
      <c r="U4" s="1"/>
      <c r="V4" s="1"/>
      <c r="W4" s="1"/>
      <c r="X4" s="1"/>
      <c r="Y4" s="1"/>
      <c r="Z4" s="1"/>
      <c r="AA4" s="1"/>
      <c r="AB4" s="1"/>
      <c r="AC4" s="1"/>
    </row>
    <row r="5" spans="1:29">
      <c r="A5" s="1"/>
      <c r="B5" s="35" t="s">
        <v>14</v>
      </c>
      <c r="C5" s="64"/>
      <c r="D5" s="97">
        <v>17</v>
      </c>
      <c r="E5" s="1"/>
      <c r="F5" s="1"/>
      <c r="G5" s="1"/>
      <c r="H5" s="1"/>
      <c r="I5" s="1"/>
      <c r="J5" s="1"/>
      <c r="K5" s="1"/>
      <c r="L5" s="1"/>
      <c r="M5" s="1"/>
      <c r="N5" s="1"/>
      <c r="O5" s="1"/>
      <c r="P5" s="1"/>
      <c r="Q5" s="1"/>
      <c r="R5" s="1"/>
      <c r="S5" s="1"/>
      <c r="T5" s="1"/>
      <c r="U5" s="1"/>
      <c r="V5" s="1"/>
      <c r="W5" s="1"/>
      <c r="X5" s="1"/>
      <c r="Y5" s="1"/>
      <c r="Z5" s="1"/>
      <c r="AA5" s="1"/>
      <c r="AB5" s="1"/>
      <c r="AC5" s="1"/>
    </row>
    <row r="6" spans="1:29">
      <c r="A6" s="1"/>
      <c r="B6" s="61" t="s">
        <v>15</v>
      </c>
      <c r="C6" s="101"/>
      <c r="D6" s="102">
        <v>14</v>
      </c>
      <c r="E6" s="1"/>
      <c r="F6" s="1"/>
      <c r="G6" s="1"/>
      <c r="H6" s="1"/>
      <c r="I6" s="1"/>
      <c r="J6" s="1"/>
      <c r="K6" s="1"/>
      <c r="L6" s="1"/>
      <c r="M6" s="1"/>
      <c r="N6" s="1"/>
      <c r="O6" s="1"/>
      <c r="P6" s="1"/>
      <c r="Q6" s="1"/>
      <c r="R6" s="1"/>
      <c r="S6" s="1"/>
      <c r="T6" s="1"/>
      <c r="U6" s="1"/>
      <c r="V6" s="1"/>
      <c r="W6" s="1"/>
      <c r="X6" s="1"/>
      <c r="Y6" s="1"/>
      <c r="Z6" s="1"/>
      <c r="AA6" s="1"/>
      <c r="AB6" s="1"/>
      <c r="AC6" s="1"/>
    </row>
    <row r="7" spans="1:29">
      <c r="A7" s="1"/>
      <c r="B7" s="35" t="s">
        <v>16</v>
      </c>
      <c r="C7" s="64"/>
      <c r="D7" s="97">
        <v>15</v>
      </c>
      <c r="E7" s="1"/>
      <c r="F7" s="1"/>
      <c r="G7" s="1"/>
      <c r="H7" s="1"/>
      <c r="I7" s="1"/>
      <c r="J7" s="1"/>
      <c r="K7" s="1"/>
      <c r="L7" s="1"/>
      <c r="M7" s="1"/>
      <c r="N7" s="1"/>
      <c r="O7" s="1"/>
      <c r="P7" s="1"/>
      <c r="Q7" s="1"/>
      <c r="R7" s="1"/>
      <c r="S7" s="1"/>
      <c r="T7" s="1"/>
      <c r="U7" s="1"/>
      <c r="V7" s="1"/>
      <c r="W7" s="1"/>
      <c r="X7" s="1"/>
      <c r="Y7" s="1"/>
      <c r="Z7" s="1"/>
      <c r="AA7" s="1"/>
      <c r="AB7" s="1"/>
      <c r="AC7" s="1"/>
    </row>
    <row r="8" spans="1:29">
      <c r="A8" s="1"/>
      <c r="B8" s="821" t="s">
        <v>17</v>
      </c>
      <c r="C8" s="822"/>
      <c r="D8" s="823">
        <v>14</v>
      </c>
      <c r="E8" s="1"/>
      <c r="F8" s="1"/>
      <c r="G8" s="1"/>
      <c r="H8" s="1"/>
      <c r="I8" s="1"/>
      <c r="J8" s="1"/>
      <c r="K8" s="1"/>
      <c r="L8" s="1"/>
      <c r="M8" s="1"/>
      <c r="N8" s="1"/>
      <c r="O8" s="1"/>
      <c r="P8" s="1"/>
      <c r="Q8" s="1"/>
      <c r="R8" s="1"/>
      <c r="S8" s="1"/>
      <c r="T8" s="1"/>
      <c r="U8" s="1"/>
      <c r="V8" s="1"/>
      <c r="W8" s="1"/>
      <c r="X8" s="1"/>
      <c r="Y8" s="1"/>
      <c r="Z8" s="1"/>
      <c r="AA8" s="1"/>
      <c r="AB8" s="1"/>
      <c r="AC8" s="1"/>
    </row>
    <row r="9" spans="1:29">
      <c r="A9" s="1"/>
      <c r="B9" s="35" t="s">
        <v>350</v>
      </c>
      <c r="C9" s="64"/>
      <c r="D9" s="97">
        <v>16</v>
      </c>
      <c r="E9" s="1"/>
      <c r="F9" s="1"/>
      <c r="G9" s="1"/>
      <c r="H9" s="1"/>
      <c r="I9" s="1"/>
      <c r="J9" s="1"/>
      <c r="K9" s="1"/>
      <c r="L9" s="1"/>
      <c r="M9" s="1"/>
      <c r="N9" s="1"/>
      <c r="O9" s="1"/>
      <c r="P9" s="1"/>
      <c r="Q9" s="1"/>
      <c r="R9" s="1"/>
      <c r="S9" s="1"/>
      <c r="T9" s="1"/>
      <c r="U9" s="1"/>
      <c r="V9" s="1"/>
      <c r="W9" s="1"/>
      <c r="X9" s="1"/>
      <c r="Y9" s="1"/>
      <c r="Z9" s="1"/>
      <c r="AA9" s="1"/>
      <c r="AB9" s="1"/>
      <c r="AC9" s="1"/>
    </row>
    <row r="10" spans="1:29">
      <c r="A10" s="1"/>
      <c r="B10" s="821" t="s">
        <v>1444</v>
      </c>
      <c r="C10" s="822"/>
      <c r="D10" s="823">
        <v>14</v>
      </c>
      <c r="E10" s="1"/>
      <c r="F10" s="1"/>
      <c r="G10" s="1"/>
      <c r="H10" s="1"/>
      <c r="I10" s="1"/>
      <c r="J10" s="1"/>
      <c r="K10" s="1"/>
      <c r="L10" s="1"/>
      <c r="M10" s="1"/>
      <c r="N10" s="1"/>
      <c r="O10" s="1"/>
      <c r="P10" s="1"/>
      <c r="Q10" s="1"/>
      <c r="R10" s="1"/>
      <c r="S10" s="1"/>
      <c r="T10" s="1"/>
      <c r="U10" s="1"/>
      <c r="V10" s="1"/>
      <c r="W10" s="1"/>
      <c r="X10" s="1"/>
      <c r="Y10" s="1"/>
      <c r="Z10" s="1"/>
      <c r="AA10" s="1"/>
      <c r="AB10" s="1"/>
      <c r="AC10" s="1"/>
    </row>
    <row r="11" spans="1:29">
      <c r="A11" s="1"/>
      <c r="B11" s="121"/>
      <c r="C11" s="1"/>
      <c r="D11" s="1"/>
      <c r="E11" s="1"/>
      <c r="F11" s="1"/>
      <c r="G11" s="1"/>
      <c r="H11" s="1"/>
      <c r="I11" s="1"/>
      <c r="J11" s="1"/>
      <c r="K11" s="1"/>
      <c r="L11" s="1"/>
      <c r="M11" s="1"/>
      <c r="N11" s="1"/>
      <c r="O11" s="1"/>
      <c r="P11" s="1"/>
      <c r="Q11" s="1"/>
      <c r="R11" s="1"/>
      <c r="S11" s="1"/>
      <c r="T11" s="1"/>
      <c r="U11" s="1"/>
      <c r="V11" s="1"/>
      <c r="W11" s="1"/>
      <c r="X11" s="1"/>
      <c r="Y11" s="1"/>
      <c r="Z11" s="1"/>
      <c r="AA11" s="1"/>
      <c r="AB11" s="1"/>
      <c r="AC11" s="1"/>
    </row>
    <row r="12" spans="1:29">
      <c r="A12" s="1"/>
      <c r="B12" s="121" t="s">
        <v>1442</v>
      </c>
      <c r="C12" s="1"/>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row>
    <row r="18" spans="1:2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1:2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row>
    <row r="24" spans="1:2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sheetData>
  <hyperlinks>
    <hyperlink ref="C1" location="innehåll!A1" display="Tillbaka till innehållsförteckning"/>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
  <sheetViews>
    <sheetView workbookViewId="0">
      <selection activeCell="L1" sqref="L1"/>
    </sheetView>
  </sheetViews>
  <sheetFormatPr defaultRowHeight="15"/>
  <cols>
    <col min="1" max="1" width="3.42578125" customWidth="1"/>
    <col min="2" max="2" width="20.5703125" customWidth="1"/>
    <col min="3" max="3" width="23.140625" customWidth="1"/>
    <col min="13" max="13" width="25.7109375" customWidth="1"/>
  </cols>
  <sheetData>
    <row r="1" spans="1:29">
      <c r="A1" s="1"/>
      <c r="B1" s="1"/>
      <c r="C1" s="1"/>
      <c r="D1" s="1"/>
      <c r="E1" s="1"/>
      <c r="F1" s="1"/>
      <c r="G1" s="1"/>
      <c r="H1" s="1"/>
      <c r="I1" s="1"/>
      <c r="J1" s="1"/>
      <c r="K1" s="1"/>
      <c r="L1" s="70" t="s">
        <v>173</v>
      </c>
      <c r="M1" s="1"/>
      <c r="N1" s="1"/>
      <c r="O1" s="1"/>
      <c r="P1" s="1"/>
      <c r="Q1" s="1"/>
      <c r="R1" s="1"/>
      <c r="S1" s="1"/>
      <c r="T1" s="1"/>
      <c r="U1" s="1"/>
      <c r="V1" s="1"/>
      <c r="W1" s="1"/>
      <c r="X1" s="1"/>
      <c r="Y1" s="1"/>
      <c r="Z1" s="1"/>
      <c r="AA1" s="1"/>
      <c r="AB1" s="1"/>
      <c r="AC1" s="1"/>
    </row>
    <row r="2" spans="1:29">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2" t="s">
        <v>1163</v>
      </c>
      <c r="C3" s="2"/>
      <c r="D3" s="2"/>
      <c r="E3" s="2"/>
      <c r="F3" s="2"/>
      <c r="G3" s="2"/>
      <c r="H3" s="6"/>
      <c r="I3" s="6"/>
      <c r="J3" s="6"/>
      <c r="K3" s="6"/>
      <c r="L3" s="2"/>
      <c r="M3" s="6"/>
      <c r="N3" s="6"/>
      <c r="O3" s="1"/>
      <c r="P3" s="1"/>
      <c r="Q3" s="1"/>
      <c r="R3" s="1"/>
      <c r="S3" s="1"/>
      <c r="T3" s="1"/>
      <c r="U3" s="1"/>
      <c r="V3" s="1"/>
      <c r="W3" s="1"/>
      <c r="X3" s="1"/>
      <c r="Y3" s="1"/>
      <c r="Z3" s="1"/>
      <c r="AA3" s="1"/>
      <c r="AB3" s="1"/>
      <c r="AC3" s="1"/>
    </row>
    <row r="4" spans="1:29">
      <c r="A4" s="1"/>
      <c r="B4" s="6"/>
      <c r="C4" s="2"/>
      <c r="D4" s="6"/>
      <c r="E4" s="6"/>
      <c r="F4" s="6"/>
      <c r="G4" s="512"/>
      <c r="H4" s="6"/>
      <c r="I4" s="6"/>
      <c r="J4" s="6"/>
      <c r="K4" s="6"/>
      <c r="L4" s="6"/>
      <c r="M4" s="6"/>
      <c r="N4" s="6"/>
      <c r="O4" s="1"/>
      <c r="P4" s="1"/>
      <c r="Q4" s="1"/>
      <c r="R4" s="1"/>
      <c r="S4" s="1"/>
      <c r="T4" s="1"/>
      <c r="U4" s="1"/>
      <c r="V4" s="1"/>
      <c r="W4" s="1"/>
      <c r="X4" s="1"/>
      <c r="Y4" s="1"/>
      <c r="Z4" s="1"/>
      <c r="AA4" s="1"/>
      <c r="AB4" s="1"/>
      <c r="AC4" s="1"/>
    </row>
    <row r="5" spans="1:29">
      <c r="A5" s="1"/>
      <c r="B5" s="10"/>
      <c r="C5" s="11"/>
      <c r="D5" s="11"/>
      <c r="E5" s="11"/>
      <c r="F5" s="17"/>
      <c r="G5" s="11"/>
      <c r="H5" s="11"/>
      <c r="I5" s="11"/>
      <c r="J5" s="1"/>
      <c r="K5" s="1"/>
      <c r="L5" s="1"/>
      <c r="M5" s="1"/>
      <c r="N5" s="1"/>
      <c r="O5" s="1"/>
      <c r="P5" s="1"/>
      <c r="Q5" s="1"/>
      <c r="R5" s="1"/>
      <c r="S5" s="1"/>
      <c r="T5" s="1"/>
      <c r="U5" s="1"/>
      <c r="V5" s="1"/>
      <c r="W5" s="1"/>
      <c r="X5" s="1"/>
      <c r="Y5" s="1"/>
      <c r="Z5" s="1"/>
      <c r="AA5" s="1"/>
      <c r="AB5" s="1"/>
      <c r="AC5" s="1"/>
    </row>
    <row r="6" spans="1:29">
      <c r="A6" s="1"/>
      <c r="B6" s="142"/>
      <c r="C6" s="143" t="s">
        <v>99</v>
      </c>
      <c r="D6" s="11"/>
      <c r="E6" s="739" t="s">
        <v>1169</v>
      </c>
      <c r="F6" s="218"/>
      <c r="G6" s="218"/>
      <c r="H6" s="218"/>
      <c r="I6" s="218"/>
      <c r="J6" s="1"/>
      <c r="K6" s="1"/>
      <c r="L6" s="1"/>
      <c r="M6" s="1"/>
      <c r="N6" s="1"/>
      <c r="O6" s="1"/>
      <c r="P6" s="1"/>
      <c r="Q6" s="1"/>
      <c r="R6" s="1"/>
      <c r="S6" s="1"/>
      <c r="T6" s="1"/>
      <c r="U6" s="1"/>
      <c r="V6" s="1"/>
      <c r="W6" s="1"/>
      <c r="X6" s="1"/>
      <c r="Y6" s="1"/>
      <c r="Z6" s="1"/>
      <c r="AA6" s="1"/>
      <c r="AB6" s="1"/>
      <c r="AC6" s="1"/>
    </row>
    <row r="7" spans="1:29" s="723" customFormat="1">
      <c r="A7" s="1"/>
      <c r="B7" s="161" t="s">
        <v>354</v>
      </c>
      <c r="C7" s="161">
        <v>85</v>
      </c>
      <c r="D7" s="11"/>
      <c r="E7" s="739"/>
      <c r="F7" s="218"/>
      <c r="G7" s="218"/>
      <c r="H7" s="218"/>
      <c r="I7" s="218"/>
      <c r="J7" s="1"/>
      <c r="K7" s="1"/>
      <c r="L7" s="1"/>
      <c r="M7" s="1"/>
      <c r="N7" s="1"/>
      <c r="O7" s="1"/>
      <c r="P7" s="1"/>
      <c r="Q7" s="1"/>
      <c r="R7" s="1"/>
      <c r="S7" s="1"/>
      <c r="T7" s="1"/>
      <c r="U7" s="1"/>
      <c r="V7" s="1"/>
      <c r="W7" s="1"/>
      <c r="X7" s="1"/>
      <c r="Y7" s="1"/>
      <c r="Z7" s="1"/>
      <c r="AA7" s="1"/>
      <c r="AB7" s="1"/>
      <c r="AC7" s="1"/>
    </row>
    <row r="8" spans="1:29">
      <c r="A8" s="1"/>
      <c r="B8" s="143" t="s">
        <v>8</v>
      </c>
      <c r="C8" s="143">
        <v>85</v>
      </c>
      <c r="D8" s="11"/>
      <c r="E8" s="218" t="s">
        <v>1411</v>
      </c>
      <c r="F8" s="218"/>
      <c r="G8" s="218"/>
      <c r="H8" s="218"/>
      <c r="I8" s="218"/>
      <c r="J8" s="1"/>
      <c r="K8" s="1"/>
      <c r="L8" s="1"/>
      <c r="M8" s="1"/>
      <c r="N8" s="1"/>
      <c r="O8" s="1"/>
      <c r="P8" s="1"/>
      <c r="Q8" s="1"/>
      <c r="R8" s="1"/>
      <c r="S8" s="1"/>
      <c r="T8" s="1"/>
      <c r="U8" s="1"/>
      <c r="V8" s="1"/>
      <c r="W8" s="1"/>
      <c r="X8" s="1"/>
      <c r="Y8" s="1"/>
      <c r="Z8" s="1"/>
      <c r="AA8" s="1"/>
      <c r="AB8" s="1"/>
      <c r="AC8" s="1"/>
    </row>
    <row r="9" spans="1:29">
      <c r="A9" s="1"/>
      <c r="B9" s="161" t="s">
        <v>10</v>
      </c>
      <c r="C9" s="161">
        <v>85</v>
      </c>
      <c r="D9" s="11"/>
      <c r="E9" s="218" t="s">
        <v>1412</v>
      </c>
      <c r="F9" s="218"/>
      <c r="G9" s="218"/>
      <c r="H9" s="218"/>
      <c r="I9" s="218"/>
      <c r="J9" s="1"/>
      <c r="K9" s="1"/>
      <c r="L9" s="1"/>
      <c r="M9" s="1"/>
      <c r="N9" s="1"/>
      <c r="O9" s="1"/>
      <c r="P9" s="1"/>
      <c r="Q9" s="1"/>
      <c r="R9" s="1"/>
      <c r="S9" s="1"/>
      <c r="T9" s="1"/>
      <c r="U9" s="1"/>
      <c r="V9" s="1"/>
      <c r="W9" s="1"/>
      <c r="X9" s="1"/>
      <c r="Y9" s="1"/>
      <c r="Z9" s="1"/>
      <c r="AA9" s="1"/>
      <c r="AB9" s="1"/>
      <c r="AC9" s="1"/>
    </row>
    <row r="10" spans="1:2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1:29">
      <c r="A11" s="1"/>
      <c r="B11" s="1"/>
      <c r="C11" s="1"/>
      <c r="D11" s="1"/>
      <c r="E11" s="1"/>
      <c r="F11" s="11"/>
      <c r="G11" s="11"/>
      <c r="H11" s="11"/>
      <c r="I11" s="11"/>
      <c r="J11" s="1"/>
      <c r="K11" s="1"/>
      <c r="L11" s="1"/>
      <c r="M11" s="1"/>
      <c r="N11" s="1"/>
      <c r="O11" s="1"/>
      <c r="P11" s="1"/>
      <c r="Q11" s="1"/>
      <c r="R11" s="1"/>
      <c r="S11" s="1"/>
      <c r="T11" s="1"/>
      <c r="U11" s="1"/>
      <c r="V11" s="1"/>
      <c r="W11" s="1"/>
      <c r="X11" s="1"/>
      <c r="Y11" s="1"/>
      <c r="Z11" s="1"/>
      <c r="AA11" s="1"/>
      <c r="AB11" s="1"/>
      <c r="AC11" s="1"/>
    </row>
    <row r="12" spans="1:29">
      <c r="A12" s="1"/>
      <c r="B12" s="4" t="s">
        <v>916</v>
      </c>
      <c r="C12" s="1"/>
      <c r="D12" s="1"/>
      <c r="E12" s="144"/>
      <c r="F12" s="1"/>
      <c r="G12" s="11"/>
      <c r="H12" s="11"/>
      <c r="I12" s="11"/>
      <c r="J12" s="1"/>
      <c r="K12" s="1"/>
      <c r="L12" s="1"/>
      <c r="M12" s="1"/>
      <c r="N12" s="1"/>
      <c r="O12" s="1"/>
      <c r="P12" s="1"/>
      <c r="Q12" s="1"/>
      <c r="R12" s="1"/>
      <c r="S12" s="1"/>
      <c r="T12" s="1"/>
      <c r="U12" s="1"/>
      <c r="V12" s="1"/>
      <c r="W12" s="1"/>
      <c r="X12" s="1"/>
      <c r="Y12" s="1"/>
      <c r="Z12" s="1"/>
      <c r="AA12" s="1"/>
      <c r="AB12" s="1"/>
      <c r="AC12" s="1"/>
    </row>
    <row r="13" spans="1:29">
      <c r="A13" s="1"/>
      <c r="B13" s="1"/>
      <c r="C13" s="1"/>
      <c r="D13" s="1"/>
      <c r="E13" s="11"/>
      <c r="F13" s="1"/>
      <c r="G13" s="11"/>
      <c r="H13" s="11"/>
      <c r="I13" s="11"/>
      <c r="J13" s="1"/>
      <c r="K13" s="1"/>
      <c r="L13" s="1"/>
      <c r="M13" s="1"/>
      <c r="N13" s="1"/>
      <c r="O13" s="1"/>
      <c r="P13" s="1"/>
      <c r="Q13" s="1"/>
      <c r="R13" s="1"/>
      <c r="S13" s="1"/>
      <c r="T13" s="1"/>
      <c r="U13" s="1"/>
      <c r="V13" s="1"/>
      <c r="W13" s="1"/>
      <c r="X13" s="1"/>
      <c r="Y13" s="1"/>
      <c r="Z13" s="1"/>
      <c r="AA13" s="1"/>
      <c r="AB13" s="1"/>
      <c r="AC13" s="1"/>
    </row>
    <row r="14" spans="1:29">
      <c r="A14" s="1"/>
      <c r="B14" s="1"/>
      <c r="C14" s="1"/>
      <c r="D14" s="1"/>
      <c r="E14" s="11"/>
      <c r="F14" s="1"/>
      <c r="G14" s="11"/>
      <c r="H14" s="11"/>
      <c r="I14" s="11"/>
      <c r="J14" s="1"/>
      <c r="K14" s="1"/>
      <c r="L14" s="1"/>
      <c r="M14" s="1"/>
      <c r="N14" s="1"/>
      <c r="O14" s="1"/>
      <c r="P14" s="1"/>
      <c r="Q14" s="1"/>
      <c r="R14" s="1"/>
      <c r="S14" s="1"/>
      <c r="T14" s="1"/>
      <c r="U14" s="1"/>
      <c r="V14" s="1"/>
      <c r="W14" s="1"/>
      <c r="X14" s="1"/>
      <c r="Y14" s="1"/>
      <c r="Z14" s="1"/>
      <c r="AA14" s="1"/>
      <c r="AB14" s="1"/>
      <c r="AC14" s="1"/>
    </row>
    <row r="15" spans="1:29">
      <c r="A15" s="1"/>
      <c r="C15" s="11"/>
      <c r="D15" s="11"/>
      <c r="E15" s="11"/>
      <c r="F15" s="1"/>
      <c r="G15" s="11"/>
      <c r="H15" s="11"/>
      <c r="I15" s="11"/>
      <c r="J15" s="11"/>
      <c r="K15" s="11"/>
      <c r="L15" s="1"/>
      <c r="M15" s="1"/>
      <c r="N15" s="1"/>
      <c r="O15" s="1"/>
      <c r="P15" s="1"/>
      <c r="Q15" s="1"/>
      <c r="R15" s="1"/>
      <c r="S15" s="1"/>
      <c r="T15" s="1"/>
      <c r="U15" s="1"/>
      <c r="V15" s="1"/>
      <c r="W15" s="1"/>
      <c r="X15" s="1"/>
      <c r="Y15" s="1"/>
      <c r="Z15" s="1"/>
      <c r="AA15" s="1"/>
      <c r="AB15" s="1"/>
      <c r="AC15" s="1"/>
    </row>
    <row r="16" spans="1:2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ht="15.75">
      <c r="A17" s="1"/>
      <c r="B17" s="197" t="s">
        <v>1164</v>
      </c>
      <c r="C17" s="198"/>
      <c r="D17" s="198"/>
      <c r="E17" s="197"/>
      <c r="F17" s="1"/>
      <c r="G17" s="1"/>
      <c r="H17" s="1"/>
      <c r="I17" s="1"/>
      <c r="J17" s="1"/>
      <c r="K17" s="1"/>
      <c r="L17" s="1"/>
      <c r="M17" s="1"/>
      <c r="N17" s="1"/>
      <c r="O17" s="1"/>
      <c r="P17" s="1"/>
      <c r="Q17" s="1"/>
      <c r="R17" s="1"/>
      <c r="S17" s="1"/>
      <c r="T17" s="1"/>
      <c r="U17" s="1"/>
      <c r="V17" s="1"/>
      <c r="W17" s="1"/>
      <c r="X17" s="1"/>
      <c r="Y17" s="1"/>
      <c r="Z17" s="1"/>
      <c r="AA17" s="1"/>
      <c r="AB17" s="1"/>
      <c r="AC17" s="1"/>
    </row>
    <row r="18" spans="1:29" ht="15.75">
      <c r="A18" s="1"/>
      <c r="B18" s="197" t="s">
        <v>374</v>
      </c>
      <c r="C18" s="1"/>
      <c r="D18" s="1"/>
      <c r="E18" s="197"/>
      <c r="F18" s="1"/>
      <c r="G18" s="1"/>
      <c r="H18" s="1"/>
      <c r="I18" s="1"/>
      <c r="J18" s="1"/>
      <c r="K18" s="1"/>
      <c r="L18" s="1"/>
      <c r="M18" s="1"/>
      <c r="N18" s="1"/>
      <c r="O18" s="1"/>
      <c r="P18" s="1"/>
      <c r="Q18" s="1"/>
      <c r="R18" s="1"/>
      <c r="S18" s="1"/>
      <c r="T18" s="1"/>
      <c r="U18" s="1"/>
      <c r="V18" s="1"/>
      <c r="W18" s="1"/>
      <c r="X18" s="1"/>
      <c r="Y18" s="1"/>
      <c r="Z18" s="1"/>
      <c r="AA18" s="1"/>
      <c r="AB18" s="1"/>
      <c r="AC18" s="1"/>
    </row>
    <row r="19" spans="1:2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1:2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row>
    <row r="24" spans="1:2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sheetData>
  <hyperlinks>
    <hyperlink ref="L1" location="innehåll!A1" display="Tillbaka till innehållsförteckning"/>
  </hyperlinks>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
  <sheetViews>
    <sheetView workbookViewId="0">
      <selection activeCell="H1" sqref="H1"/>
    </sheetView>
  </sheetViews>
  <sheetFormatPr defaultColWidth="9.140625" defaultRowHeight="15"/>
  <cols>
    <col min="1" max="1" width="3.7109375" style="804" customWidth="1"/>
    <col min="2" max="2" width="19.5703125" style="804" customWidth="1"/>
    <col min="3" max="16384" width="9.140625" style="804"/>
  </cols>
  <sheetData>
    <row r="1" spans="1:29">
      <c r="A1" s="1"/>
      <c r="B1" s="1"/>
      <c r="C1" s="1"/>
      <c r="D1" s="1"/>
      <c r="E1" s="1"/>
      <c r="F1" s="1"/>
      <c r="G1" s="1"/>
      <c r="H1" s="70" t="s">
        <v>173</v>
      </c>
      <c r="I1" s="1"/>
      <c r="J1" s="1"/>
      <c r="K1" s="1"/>
      <c r="L1" s="1"/>
      <c r="M1" s="1"/>
      <c r="N1" s="1"/>
      <c r="O1" s="1"/>
      <c r="P1" s="1"/>
      <c r="Q1" s="1"/>
      <c r="R1" s="1"/>
      <c r="S1" s="1"/>
      <c r="T1" s="1"/>
      <c r="U1" s="1"/>
      <c r="V1" s="1"/>
      <c r="W1" s="1"/>
      <c r="X1" s="1"/>
      <c r="Y1" s="1"/>
      <c r="Z1" s="1"/>
      <c r="AA1" s="1"/>
      <c r="AB1" s="1"/>
      <c r="AC1" s="1"/>
    </row>
    <row r="2" spans="1:29">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875" t="s">
        <v>320</v>
      </c>
      <c r="C3" s="876"/>
      <c r="D3" s="876"/>
      <c r="E3" s="876"/>
      <c r="F3" s="876"/>
      <c r="G3" s="876"/>
      <c r="H3" s="876"/>
      <c r="I3" s="876"/>
      <c r="J3" s="876"/>
      <c r="K3" s="876"/>
      <c r="L3" s="876"/>
      <c r="M3" s="876"/>
      <c r="N3" s="1"/>
      <c r="O3" s="1"/>
      <c r="P3" s="1"/>
      <c r="Q3" s="1"/>
      <c r="R3" s="1"/>
      <c r="S3" s="1"/>
      <c r="T3" s="1"/>
      <c r="U3" s="1"/>
      <c r="V3" s="1"/>
      <c r="W3" s="1"/>
      <c r="X3" s="1"/>
      <c r="Y3" s="1"/>
      <c r="Z3" s="1"/>
      <c r="AA3" s="1"/>
      <c r="AB3" s="1"/>
      <c r="AC3" s="1"/>
    </row>
    <row r="4" spans="1:29">
      <c r="A4" s="1"/>
      <c r="B4" s="1"/>
      <c r="C4" s="1"/>
      <c r="D4" s="1"/>
      <c r="E4" s="1"/>
      <c r="F4" s="1"/>
      <c r="G4" s="1"/>
      <c r="H4" s="1"/>
      <c r="I4" s="1"/>
      <c r="J4" s="1"/>
      <c r="K4" s="1"/>
      <c r="L4" s="1"/>
      <c r="M4" s="1"/>
      <c r="N4" s="1"/>
      <c r="O4" s="1"/>
      <c r="P4" s="1"/>
      <c r="Q4" s="1"/>
      <c r="R4" s="1"/>
      <c r="S4" s="1"/>
      <c r="T4" s="1"/>
      <c r="U4" s="1"/>
      <c r="V4" s="1"/>
      <c r="W4" s="1"/>
      <c r="X4" s="1"/>
      <c r="Y4" s="1"/>
      <c r="Z4" s="1"/>
      <c r="AA4" s="1"/>
      <c r="AB4" s="1"/>
      <c r="AC4" s="1"/>
    </row>
    <row r="5" spans="1:29">
      <c r="A5" s="1"/>
      <c r="B5" s="576"/>
      <c r="C5" s="576">
        <v>2016</v>
      </c>
      <c r="D5" s="576">
        <v>2018</v>
      </c>
      <c r="E5" s="576">
        <v>2020</v>
      </c>
      <c r="F5" s="576">
        <v>2020</v>
      </c>
      <c r="G5" s="576">
        <v>2023</v>
      </c>
      <c r="H5" s="1"/>
      <c r="I5" s="1"/>
      <c r="J5" s="1"/>
      <c r="K5" s="1"/>
      <c r="L5" s="1"/>
      <c r="M5" s="1"/>
      <c r="N5" s="1"/>
      <c r="O5" s="1"/>
      <c r="P5" s="1"/>
      <c r="Q5" s="1"/>
      <c r="R5" s="1"/>
      <c r="S5" s="1"/>
      <c r="T5" s="1"/>
      <c r="U5" s="1"/>
      <c r="V5" s="1"/>
      <c r="W5" s="1"/>
      <c r="X5" s="1"/>
      <c r="Y5" s="1"/>
      <c r="Z5" s="1"/>
      <c r="AA5" s="1"/>
      <c r="AB5" s="1"/>
      <c r="AC5" s="1"/>
    </row>
    <row r="6" spans="1:29">
      <c r="A6" s="1"/>
      <c r="B6" s="575" t="s">
        <v>14</v>
      </c>
      <c r="C6" s="580">
        <v>18</v>
      </c>
      <c r="D6" s="580">
        <v>13</v>
      </c>
      <c r="E6" s="580">
        <v>13</v>
      </c>
      <c r="F6" s="580">
        <v>13</v>
      </c>
      <c r="G6" s="580">
        <v>17</v>
      </c>
      <c r="H6" s="1"/>
      <c r="I6" s="1"/>
      <c r="J6" s="1"/>
      <c r="K6" s="1"/>
      <c r="L6" s="1"/>
      <c r="M6" s="1"/>
      <c r="N6" s="1"/>
      <c r="O6" s="1"/>
      <c r="P6" s="1"/>
      <c r="Q6" s="1"/>
      <c r="R6" s="1"/>
      <c r="S6" s="1"/>
      <c r="T6" s="1"/>
      <c r="U6" s="1"/>
      <c r="V6" s="1"/>
      <c r="W6" s="1"/>
      <c r="X6" s="1"/>
      <c r="Y6" s="1"/>
      <c r="Z6" s="1"/>
      <c r="AA6" s="1"/>
      <c r="AB6" s="1"/>
      <c r="AC6" s="1"/>
    </row>
    <row r="7" spans="1:29">
      <c r="A7" s="1"/>
      <c r="B7" s="836" t="s">
        <v>15</v>
      </c>
      <c r="C7" s="837">
        <v>13</v>
      </c>
      <c r="D7" s="837">
        <v>12</v>
      </c>
      <c r="E7" s="837">
        <v>9</v>
      </c>
      <c r="F7" s="837">
        <v>9</v>
      </c>
      <c r="G7" s="837">
        <v>14</v>
      </c>
      <c r="H7" s="1"/>
      <c r="I7" s="1"/>
      <c r="J7" s="1"/>
      <c r="K7" s="1"/>
      <c r="L7" s="1"/>
      <c r="M7" s="1"/>
      <c r="N7" s="1"/>
      <c r="O7" s="1"/>
      <c r="P7" s="1"/>
      <c r="Q7" s="1"/>
      <c r="R7" s="1"/>
      <c r="S7" s="1"/>
      <c r="T7" s="1"/>
      <c r="U7" s="1"/>
      <c r="V7" s="1"/>
      <c r="W7" s="1"/>
      <c r="X7" s="1"/>
      <c r="Y7" s="1"/>
      <c r="Z7" s="1"/>
      <c r="AA7" s="1"/>
      <c r="AB7" s="1"/>
      <c r="AC7" s="1"/>
    </row>
    <row r="8" spans="1:29">
      <c r="A8" s="1"/>
      <c r="B8" s="575" t="s">
        <v>16</v>
      </c>
      <c r="C8" s="580">
        <v>17</v>
      </c>
      <c r="D8" s="580">
        <v>17</v>
      </c>
      <c r="E8" s="580">
        <v>24</v>
      </c>
      <c r="F8" s="580">
        <v>24</v>
      </c>
      <c r="G8" s="580">
        <v>15</v>
      </c>
      <c r="H8" s="1"/>
      <c r="I8" s="1"/>
      <c r="J8" s="1"/>
      <c r="K8" s="1"/>
      <c r="L8" s="1"/>
      <c r="M8" s="1"/>
      <c r="N8" s="1"/>
      <c r="O8" s="1"/>
      <c r="P8" s="1"/>
      <c r="Q8" s="1"/>
      <c r="R8" s="1"/>
      <c r="S8" s="1"/>
      <c r="T8" s="1"/>
      <c r="U8" s="1"/>
      <c r="V8" s="1"/>
      <c r="W8" s="1"/>
      <c r="X8" s="1"/>
      <c r="Y8" s="1"/>
      <c r="Z8" s="1"/>
      <c r="AA8" s="1"/>
      <c r="AB8" s="1"/>
      <c r="AC8" s="1"/>
    </row>
    <row r="9" spans="1:29">
      <c r="A9" s="1"/>
      <c r="B9" s="836" t="s">
        <v>17</v>
      </c>
      <c r="C9" s="837">
        <v>13</v>
      </c>
      <c r="D9" s="837">
        <v>13</v>
      </c>
      <c r="E9" s="837">
        <v>13</v>
      </c>
      <c r="F9" s="837">
        <v>13</v>
      </c>
      <c r="G9" s="837">
        <v>14</v>
      </c>
      <c r="H9" s="1"/>
      <c r="I9" s="1"/>
      <c r="J9" s="1"/>
      <c r="K9" s="1"/>
      <c r="L9" s="1"/>
      <c r="M9" s="1"/>
      <c r="N9" s="1"/>
      <c r="O9" s="1"/>
      <c r="P9" s="1"/>
      <c r="Q9" s="1"/>
      <c r="R9" s="1"/>
      <c r="S9" s="1"/>
      <c r="T9" s="1"/>
      <c r="U9" s="1"/>
      <c r="V9" s="1"/>
      <c r="W9" s="1"/>
      <c r="X9" s="1"/>
      <c r="Y9" s="1"/>
      <c r="Z9" s="1"/>
      <c r="AA9" s="1"/>
      <c r="AB9" s="1"/>
      <c r="AC9" s="1"/>
    </row>
    <row r="10" spans="1:2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1:29">
      <c r="A11" s="1"/>
      <c r="B11" s="121" t="s">
        <v>495</v>
      </c>
      <c r="C11" s="1"/>
      <c r="D11" s="1"/>
      <c r="E11" s="1"/>
      <c r="F11" s="1"/>
      <c r="G11" s="1"/>
      <c r="H11" s="1"/>
      <c r="I11" s="1"/>
      <c r="J11" s="1"/>
      <c r="K11" s="1"/>
      <c r="L11" s="1"/>
      <c r="M11" s="1"/>
      <c r="N11" s="1"/>
      <c r="O11" s="1"/>
      <c r="P11" s="1"/>
      <c r="Q11" s="1"/>
      <c r="R11" s="1"/>
      <c r="S11" s="1"/>
      <c r="T11" s="1"/>
      <c r="U11" s="1"/>
      <c r="V11" s="1"/>
      <c r="W11" s="1"/>
      <c r="X11" s="1"/>
      <c r="Y11" s="1"/>
      <c r="Z11" s="1"/>
      <c r="AA11" s="1"/>
      <c r="AB11" s="1"/>
      <c r="AC11" s="1"/>
    </row>
    <row r="12" spans="1:2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row>
    <row r="18" spans="1:2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1:2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row>
    <row r="24" spans="1:2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sheetData>
  <mergeCells count="1">
    <mergeCell ref="B3:M3"/>
  </mergeCells>
  <hyperlinks>
    <hyperlink ref="H1" location="innehåll!A1" display="Tillbaka till innehållsförteckning"/>
  </hyperlink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8"/>
  <sheetViews>
    <sheetView workbookViewId="0">
      <selection activeCell="M1" sqref="M1"/>
    </sheetView>
  </sheetViews>
  <sheetFormatPr defaultRowHeight="15"/>
  <cols>
    <col min="1" max="1" width="4.42578125" customWidth="1"/>
    <col min="2" max="2" width="21.7109375" customWidth="1"/>
    <col min="3" max="3" width="21.140625" customWidth="1"/>
    <col min="15" max="15" width="9" customWidth="1"/>
    <col min="16" max="16" width="9.140625" hidden="1" customWidth="1"/>
  </cols>
  <sheetData>
    <row r="1" spans="1:28">
      <c r="A1" s="1"/>
      <c r="B1" s="1"/>
      <c r="C1" s="1"/>
      <c r="D1" s="1"/>
      <c r="E1" s="1"/>
      <c r="F1" s="1"/>
      <c r="G1" s="1"/>
      <c r="H1" s="1"/>
      <c r="I1" s="1"/>
      <c r="J1" s="1"/>
      <c r="K1" s="1"/>
      <c r="L1" s="1"/>
      <c r="M1" s="70" t="s">
        <v>173</v>
      </c>
      <c r="N1" s="1"/>
      <c r="O1" s="1"/>
      <c r="P1" s="1"/>
      <c r="Q1" s="1"/>
      <c r="R1" s="1"/>
      <c r="S1" s="1"/>
      <c r="T1" s="1"/>
      <c r="U1" s="1"/>
      <c r="V1" s="1"/>
      <c r="W1" s="1"/>
      <c r="X1" s="1"/>
      <c r="Y1" s="1"/>
      <c r="Z1" s="1"/>
      <c r="AA1" s="1"/>
      <c r="AB1" s="1"/>
    </row>
    <row r="2" spans="1:28" ht="15.75" thickBot="1">
      <c r="A2" s="1"/>
      <c r="B2" s="1"/>
      <c r="C2" s="1"/>
      <c r="D2" s="1"/>
      <c r="E2" s="1"/>
      <c r="F2" s="1"/>
      <c r="G2" s="1"/>
      <c r="H2" s="1"/>
      <c r="I2" s="1"/>
      <c r="J2" s="1"/>
      <c r="K2" s="1"/>
      <c r="L2" s="1"/>
      <c r="M2" s="1"/>
      <c r="N2" s="1"/>
      <c r="O2" s="1"/>
      <c r="P2" s="1"/>
      <c r="Q2" s="1"/>
      <c r="R2" s="1"/>
      <c r="S2" s="1"/>
      <c r="T2" s="1"/>
      <c r="U2" s="1"/>
      <c r="V2" s="1"/>
      <c r="W2" s="1"/>
      <c r="X2" s="1"/>
      <c r="Y2" s="1"/>
      <c r="Z2" s="1"/>
      <c r="AA2" s="1"/>
      <c r="AB2" s="1"/>
    </row>
    <row r="3" spans="1:28">
      <c r="A3" s="1"/>
      <c r="B3" s="596" t="s">
        <v>352</v>
      </c>
      <c r="C3" s="597"/>
      <c r="D3" s="597"/>
      <c r="E3" s="597"/>
      <c r="F3" s="597"/>
      <c r="G3" s="597"/>
      <c r="H3" s="597"/>
      <c r="I3" s="597"/>
      <c r="J3" s="597"/>
      <c r="K3" s="597"/>
      <c r="L3" s="597"/>
      <c r="M3" s="594"/>
      <c r="N3" s="594"/>
      <c r="O3" s="594"/>
      <c r="P3" s="305"/>
      <c r="Q3" s="1"/>
      <c r="R3" s="1"/>
      <c r="S3" s="1"/>
      <c r="T3" s="1"/>
      <c r="U3" s="1"/>
      <c r="V3" s="1"/>
      <c r="W3" s="1"/>
      <c r="X3" s="1"/>
      <c r="Y3" s="1"/>
      <c r="Z3" s="1"/>
      <c r="AA3" s="1"/>
      <c r="AB3" s="1"/>
    </row>
    <row r="4" spans="1:28" ht="15.75" thickBot="1">
      <c r="A4" s="1"/>
      <c r="B4" s="598" t="s">
        <v>953</v>
      </c>
      <c r="C4" s="599"/>
      <c r="D4" s="595"/>
      <c r="E4" s="595"/>
      <c r="F4" s="595"/>
      <c r="G4" s="595"/>
      <c r="H4" s="595"/>
      <c r="I4" s="595"/>
      <c r="J4" s="595"/>
      <c r="K4" s="595"/>
      <c r="L4" s="595"/>
      <c r="M4" s="595"/>
      <c r="N4" s="595"/>
      <c r="O4" s="595"/>
      <c r="P4" s="327"/>
      <c r="Q4" s="1"/>
      <c r="R4" s="1"/>
      <c r="S4" s="1"/>
      <c r="T4" s="1"/>
      <c r="U4" s="1"/>
      <c r="V4" s="1"/>
      <c r="W4" s="1"/>
      <c r="X4" s="1"/>
      <c r="Y4" s="1"/>
      <c r="Z4" s="1"/>
      <c r="AA4" s="1"/>
      <c r="AB4" s="1"/>
    </row>
    <row r="5" spans="1:28">
      <c r="A5" s="1"/>
      <c r="B5" s="10"/>
      <c r="C5" s="10"/>
      <c r="D5" s="11"/>
      <c r="E5" s="11"/>
      <c r="F5" s="11"/>
      <c r="G5" s="11"/>
      <c r="H5" s="11"/>
      <c r="I5" s="11"/>
      <c r="J5" s="11"/>
      <c r="K5" s="11"/>
      <c r="L5" s="11"/>
      <c r="M5" s="1"/>
      <c r="N5" s="1"/>
      <c r="O5" s="1"/>
      <c r="P5" s="1"/>
      <c r="Q5" s="1"/>
      <c r="R5" s="1"/>
      <c r="S5" s="1"/>
      <c r="T5" s="1"/>
      <c r="U5" s="1"/>
      <c r="V5" s="1"/>
      <c r="W5" s="1"/>
      <c r="X5" s="1"/>
      <c r="Y5" s="1"/>
      <c r="Z5" s="1"/>
      <c r="AA5" s="1"/>
      <c r="AB5" s="1"/>
    </row>
    <row r="6" spans="1:28">
      <c r="A6" s="35"/>
      <c r="B6" s="142"/>
      <c r="C6" s="143" t="s">
        <v>198</v>
      </c>
      <c r="D6" s="1"/>
      <c r="E6" s="742" t="s">
        <v>1379</v>
      </c>
      <c r="F6" s="740"/>
      <c r="G6" s="740"/>
      <c r="H6" s="740"/>
      <c r="I6" s="740"/>
      <c r="J6" s="740"/>
      <c r="K6" s="740"/>
      <c r="L6" s="1"/>
      <c r="M6" s="1"/>
      <c r="N6" s="1"/>
      <c r="O6" s="1"/>
      <c r="P6" s="1"/>
      <c r="Q6" s="1"/>
      <c r="R6" s="1"/>
      <c r="S6" s="1"/>
      <c r="T6" s="1"/>
      <c r="U6" s="1"/>
      <c r="V6" s="1"/>
      <c r="W6" s="1"/>
      <c r="X6" s="1"/>
      <c r="Y6" s="1"/>
      <c r="Z6" s="1"/>
      <c r="AA6" s="1"/>
      <c r="AB6" s="1"/>
    </row>
    <row r="7" spans="1:28">
      <c r="A7" s="35"/>
      <c r="B7" s="180" t="s">
        <v>329</v>
      </c>
      <c r="C7" s="181">
        <v>16</v>
      </c>
      <c r="D7" s="1"/>
      <c r="E7" s="740" t="s">
        <v>1378</v>
      </c>
      <c r="F7" s="740"/>
      <c r="G7" s="740"/>
      <c r="H7" s="740"/>
      <c r="I7" s="740"/>
      <c r="J7" s="740"/>
      <c r="K7" s="740"/>
      <c r="L7" s="1"/>
      <c r="M7" s="1"/>
      <c r="N7" s="1"/>
      <c r="O7" s="1"/>
      <c r="P7" s="1"/>
      <c r="Q7" s="1"/>
      <c r="R7" s="1"/>
      <c r="S7" s="1"/>
      <c r="T7" s="1"/>
      <c r="U7" s="1"/>
      <c r="V7" s="1"/>
      <c r="W7" s="1"/>
      <c r="X7" s="1"/>
      <c r="Y7" s="1"/>
      <c r="Z7" s="1"/>
      <c r="AA7" s="1"/>
      <c r="AB7" s="1"/>
    </row>
    <row r="8" spans="1:28">
      <c r="A8" s="35"/>
      <c r="B8" s="142" t="s">
        <v>61</v>
      </c>
      <c r="C8" s="142">
        <v>12</v>
      </c>
      <c r="D8" s="1"/>
      <c r="E8" s="1"/>
      <c r="F8" s="1"/>
      <c r="G8" s="1"/>
      <c r="H8" s="1"/>
      <c r="I8" s="1"/>
      <c r="J8" s="1"/>
      <c r="K8" s="1"/>
      <c r="L8" s="1"/>
      <c r="M8" s="1"/>
      <c r="N8" s="1"/>
      <c r="O8" s="1"/>
      <c r="P8" s="1"/>
      <c r="Q8" s="1"/>
      <c r="R8" s="1"/>
      <c r="S8" s="1"/>
      <c r="T8" s="1"/>
      <c r="U8" s="1"/>
      <c r="V8" s="1"/>
      <c r="W8" s="1"/>
      <c r="X8" s="1"/>
      <c r="Y8" s="1"/>
      <c r="Z8" s="1"/>
      <c r="AA8" s="1"/>
      <c r="AB8" s="1"/>
    </row>
    <row r="9" spans="1:28">
      <c r="A9" s="35"/>
      <c r="B9" s="180" t="s">
        <v>188</v>
      </c>
      <c r="C9" s="181">
        <v>19</v>
      </c>
      <c r="D9" s="1"/>
      <c r="E9" s="1" t="s">
        <v>1159</v>
      </c>
      <c r="F9" s="1"/>
      <c r="G9" s="1"/>
      <c r="H9" s="1"/>
      <c r="I9" s="1"/>
      <c r="J9" s="1"/>
      <c r="K9" s="1"/>
      <c r="L9" s="1"/>
      <c r="M9" s="1"/>
      <c r="N9" s="1"/>
      <c r="O9" s="1"/>
      <c r="P9" s="1"/>
      <c r="Q9" s="1"/>
      <c r="R9" s="1"/>
      <c r="S9" s="1"/>
      <c r="T9" s="1"/>
      <c r="U9" s="1"/>
      <c r="V9" s="1"/>
      <c r="W9" s="1"/>
      <c r="X9" s="1"/>
      <c r="Y9" s="1"/>
      <c r="Z9" s="1"/>
      <c r="AA9" s="1"/>
      <c r="AB9" s="1"/>
    </row>
    <row r="10" spans="1:28">
      <c r="A10" s="35"/>
      <c r="B10" s="1"/>
      <c r="C10" s="1"/>
      <c r="D10" s="1"/>
      <c r="E10" s="1" t="s">
        <v>1166</v>
      </c>
      <c r="F10" s="1"/>
      <c r="G10" s="1"/>
      <c r="H10" s="1"/>
      <c r="I10" s="1"/>
      <c r="J10" s="1"/>
      <c r="K10" s="1"/>
      <c r="L10" s="1"/>
      <c r="M10" s="1"/>
      <c r="N10" s="1"/>
      <c r="O10" s="1"/>
      <c r="P10" s="1"/>
      <c r="Q10" s="1"/>
      <c r="R10" s="1"/>
      <c r="S10" s="1"/>
      <c r="T10" s="1"/>
      <c r="U10" s="1"/>
      <c r="V10" s="1"/>
      <c r="W10" s="1"/>
      <c r="X10" s="1"/>
      <c r="Y10" s="1"/>
      <c r="Z10" s="1"/>
      <c r="AA10" s="1"/>
      <c r="AB10" s="1"/>
    </row>
    <row r="11" spans="1:28">
      <c r="A11" s="35"/>
      <c r="B11" s="4" t="s">
        <v>1175</v>
      </c>
      <c r="C11" s="1"/>
      <c r="D11" s="1"/>
      <c r="E11" s="1"/>
      <c r="F11" s="1"/>
      <c r="G11" s="1"/>
      <c r="H11" s="1"/>
      <c r="I11" s="1"/>
      <c r="J11" s="1"/>
      <c r="K11" s="1"/>
      <c r="L11" s="1"/>
      <c r="M11" s="1"/>
      <c r="N11" s="1"/>
      <c r="O11" s="1"/>
      <c r="P11" s="1"/>
      <c r="Q11" s="1"/>
      <c r="R11" s="1"/>
      <c r="S11" s="1"/>
      <c r="T11" s="1"/>
      <c r="U11" s="1"/>
      <c r="V11" s="1"/>
      <c r="W11" s="1"/>
      <c r="X11" s="1"/>
      <c r="Y11" s="1"/>
      <c r="Z11" s="1"/>
      <c r="AA11" s="1"/>
      <c r="AB11" s="1"/>
    </row>
    <row r="12" spans="1:28" ht="15.75">
      <c r="A12" s="1"/>
      <c r="B12" s="186" t="s">
        <v>1380</v>
      </c>
      <c r="C12" s="187"/>
      <c r="D12" s="187"/>
      <c r="E12" s="187"/>
      <c r="F12" s="186"/>
      <c r="G12" s="1"/>
      <c r="H12" s="1"/>
      <c r="I12" s="1"/>
      <c r="J12" s="1"/>
      <c r="K12" s="1"/>
      <c r="L12" s="1"/>
      <c r="M12" s="1"/>
      <c r="N12" s="1"/>
      <c r="O12" s="1"/>
      <c r="P12" s="1"/>
      <c r="Q12" s="1"/>
      <c r="R12" s="1"/>
      <c r="S12" s="1"/>
      <c r="T12" s="1"/>
      <c r="U12" s="1"/>
      <c r="V12" s="1"/>
      <c r="W12" s="1"/>
      <c r="X12" s="1"/>
      <c r="Y12" s="1"/>
      <c r="Z12" s="1"/>
      <c r="AA12" s="1"/>
      <c r="AB12" s="1"/>
    </row>
    <row r="13" spans="1:28" ht="15.75">
      <c r="A13" s="1"/>
      <c r="B13" s="186" t="s">
        <v>448</v>
      </c>
      <c r="C13" s="187"/>
      <c r="D13" s="187"/>
      <c r="E13" s="187"/>
      <c r="F13" s="186"/>
      <c r="G13" s="1"/>
      <c r="H13" s="1"/>
      <c r="I13" s="1"/>
      <c r="J13" s="1"/>
      <c r="K13" s="1"/>
      <c r="L13" s="1"/>
      <c r="M13" s="1"/>
      <c r="N13" s="1"/>
      <c r="O13" s="1"/>
      <c r="P13" s="1"/>
      <c r="Q13" s="1"/>
      <c r="R13" s="1"/>
      <c r="S13" s="1"/>
      <c r="T13" s="1"/>
      <c r="U13" s="1"/>
      <c r="V13" s="1"/>
      <c r="W13" s="1"/>
      <c r="X13" s="1"/>
      <c r="Y13" s="1"/>
      <c r="Z13" s="1"/>
      <c r="AA13" s="1"/>
      <c r="AB13" s="1"/>
    </row>
    <row r="14" spans="1:28">
      <c r="A14" s="1"/>
      <c r="B14" s="1"/>
      <c r="C14" s="78"/>
      <c r="D14" s="1"/>
      <c r="E14" s="1"/>
      <c r="F14" s="1"/>
      <c r="G14" s="1"/>
      <c r="H14" s="1"/>
      <c r="I14" s="1"/>
      <c r="J14" s="1"/>
      <c r="K14" s="1"/>
      <c r="L14" s="1"/>
      <c r="M14" s="1"/>
      <c r="N14" s="1"/>
      <c r="O14" s="1"/>
      <c r="P14" s="1"/>
      <c r="Q14" s="1"/>
      <c r="R14" s="1"/>
      <c r="S14" s="1"/>
      <c r="T14" s="1"/>
      <c r="U14" s="1"/>
      <c r="V14" s="1"/>
      <c r="W14" s="1"/>
      <c r="X14" s="1"/>
      <c r="Y14" s="1"/>
      <c r="Z14" s="1"/>
      <c r="AA14" s="1"/>
      <c r="AB14" s="1"/>
    </row>
    <row r="15" spans="1:28">
      <c r="A15" s="1"/>
      <c r="B15" s="1"/>
      <c r="C15" s="79"/>
      <c r="D15" s="1"/>
      <c r="E15" s="1"/>
      <c r="F15" s="1"/>
      <c r="G15" s="1"/>
      <c r="H15" s="1"/>
      <c r="I15" s="1"/>
      <c r="J15" s="1"/>
      <c r="K15" s="1"/>
      <c r="L15" s="1"/>
      <c r="M15" s="1"/>
      <c r="N15" s="1"/>
      <c r="O15" s="1"/>
      <c r="P15" s="1"/>
      <c r="Q15" s="1"/>
      <c r="R15" s="1"/>
      <c r="S15" s="1"/>
      <c r="T15" s="1"/>
      <c r="U15" s="1"/>
      <c r="V15" s="1"/>
      <c r="W15" s="1"/>
      <c r="X15" s="1"/>
      <c r="Y15" s="1"/>
      <c r="Z15" s="1"/>
      <c r="AA15" s="1"/>
      <c r="AB15" s="1"/>
    </row>
    <row r="16" spans="1:28">
      <c r="A16" s="1"/>
      <c r="B16" s="1"/>
      <c r="C16" s="79"/>
      <c r="D16" s="1"/>
      <c r="E16" s="1"/>
      <c r="F16" s="1"/>
      <c r="G16" s="1"/>
      <c r="H16" s="1"/>
      <c r="I16" s="1"/>
      <c r="J16" s="1"/>
      <c r="K16" s="1"/>
      <c r="L16" s="1"/>
      <c r="M16" s="1"/>
      <c r="N16" s="1"/>
      <c r="O16" s="1"/>
      <c r="P16" s="1"/>
      <c r="Q16" s="1"/>
      <c r="R16" s="1"/>
      <c r="S16" s="1"/>
      <c r="T16" s="1"/>
      <c r="U16" s="1"/>
      <c r="V16" s="1"/>
      <c r="W16" s="1"/>
      <c r="X16" s="1"/>
      <c r="Y16" s="1"/>
      <c r="Z16" s="1"/>
      <c r="AA16" s="1"/>
      <c r="AB16" s="1"/>
    </row>
    <row r="17" spans="1:28">
      <c r="A17" s="1"/>
      <c r="B17" s="1"/>
      <c r="C17" s="78"/>
      <c r="D17" s="1"/>
      <c r="E17" s="1"/>
      <c r="F17" s="1"/>
      <c r="G17" s="1"/>
      <c r="H17" s="1"/>
      <c r="I17" s="1"/>
      <c r="J17" s="1"/>
      <c r="K17" s="1"/>
      <c r="L17" s="1"/>
      <c r="M17" s="1"/>
      <c r="N17" s="1"/>
      <c r="O17" s="1"/>
      <c r="P17" s="1"/>
      <c r="Q17" s="1"/>
      <c r="R17" s="1"/>
      <c r="S17" s="1"/>
      <c r="T17" s="1"/>
      <c r="U17" s="1"/>
      <c r="V17" s="1"/>
      <c r="W17" s="1"/>
      <c r="X17" s="1"/>
      <c r="Y17" s="1"/>
      <c r="Z17" s="1"/>
      <c r="AA17" s="1"/>
      <c r="AB17" s="1"/>
    </row>
    <row r="18" spans="1:28">
      <c r="A18" s="1"/>
      <c r="B18" s="1"/>
      <c r="C18" s="79"/>
      <c r="D18" s="1"/>
      <c r="E18" s="1"/>
      <c r="F18" s="1"/>
      <c r="G18" s="1"/>
      <c r="H18" s="1"/>
      <c r="I18" s="1"/>
      <c r="J18" s="1"/>
      <c r="K18" s="1"/>
      <c r="L18" s="1"/>
      <c r="M18" s="1"/>
      <c r="N18" s="1"/>
      <c r="O18" s="1"/>
      <c r="P18" s="1"/>
      <c r="Q18" s="1"/>
      <c r="R18" s="1"/>
      <c r="S18" s="1"/>
      <c r="T18" s="1"/>
      <c r="U18" s="1"/>
      <c r="V18" s="1"/>
      <c r="W18" s="1"/>
      <c r="X18" s="1"/>
      <c r="Y18" s="1"/>
      <c r="Z18" s="1"/>
      <c r="AA18" s="1"/>
      <c r="AB18" s="1"/>
    </row>
    <row r="19" spans="1:28">
      <c r="A19" s="1"/>
      <c r="B19" s="1"/>
      <c r="C19" s="79"/>
      <c r="D19" s="1"/>
      <c r="E19" s="1"/>
      <c r="F19" s="1"/>
      <c r="G19" s="1"/>
      <c r="H19" s="1"/>
      <c r="I19" s="1"/>
      <c r="J19" s="1"/>
      <c r="K19" s="1"/>
      <c r="L19" s="1"/>
      <c r="M19" s="1"/>
      <c r="N19" s="1"/>
      <c r="O19" s="1"/>
      <c r="P19" s="1"/>
      <c r="Q19" s="1"/>
      <c r="R19" s="1"/>
      <c r="S19" s="1"/>
      <c r="T19" s="1"/>
      <c r="U19" s="1"/>
      <c r="V19" s="1"/>
      <c r="W19" s="1"/>
      <c r="X19" s="1"/>
      <c r="Y19" s="1"/>
      <c r="Z19" s="1"/>
      <c r="AA19" s="1"/>
      <c r="AB19" s="1"/>
    </row>
    <row r="20" spans="1:2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c r="A28" s="1"/>
      <c r="B28" s="1"/>
      <c r="C28" s="1"/>
      <c r="D28" s="1"/>
      <c r="E28" s="1"/>
      <c r="F28" s="1"/>
      <c r="G28" s="1"/>
      <c r="H28" s="1"/>
      <c r="I28" s="1"/>
      <c r="J28" s="1"/>
      <c r="K28" s="1"/>
      <c r="L28" s="1"/>
      <c r="M28" s="1"/>
      <c r="N28" s="1"/>
      <c r="O28" s="1"/>
      <c r="Q28" s="1"/>
      <c r="R28" s="1"/>
      <c r="S28" s="1"/>
      <c r="T28" s="1"/>
      <c r="U28" s="1"/>
      <c r="V28" s="1"/>
      <c r="W28" s="1"/>
      <c r="X28" s="1"/>
      <c r="Y28" s="1"/>
      <c r="Z28" s="1"/>
      <c r="AA28" s="1"/>
      <c r="AB28" s="1"/>
    </row>
    <row r="29" spans="1:28">
      <c r="A29" s="1"/>
      <c r="B29" s="1"/>
      <c r="C29" s="1"/>
      <c r="D29" s="1"/>
      <c r="E29" s="1"/>
      <c r="F29" s="1"/>
      <c r="G29" s="1"/>
      <c r="H29" s="1"/>
      <c r="I29" s="1"/>
      <c r="J29" s="1"/>
      <c r="K29" s="1"/>
      <c r="L29" s="1"/>
      <c r="M29" s="1"/>
      <c r="N29" s="1"/>
      <c r="O29" s="1"/>
      <c r="Q29" s="1"/>
      <c r="R29" s="1"/>
      <c r="S29" s="1"/>
      <c r="T29" s="1"/>
      <c r="U29" s="1"/>
      <c r="V29" s="1"/>
      <c r="W29" s="1"/>
      <c r="X29" s="1"/>
      <c r="Y29" s="1"/>
      <c r="Z29" s="1"/>
      <c r="AA29" s="1"/>
      <c r="AB29" s="1"/>
    </row>
    <row r="30" spans="1:28">
      <c r="A30" s="1"/>
      <c r="B30" s="1"/>
      <c r="C30" s="1"/>
      <c r="D30" s="1"/>
      <c r="E30" s="1"/>
      <c r="F30" s="1"/>
      <c r="G30" s="1"/>
      <c r="H30" s="1"/>
      <c r="I30" s="1"/>
      <c r="J30" s="1"/>
      <c r="K30" s="1"/>
      <c r="L30" s="1"/>
      <c r="M30" s="1"/>
      <c r="N30" s="1"/>
      <c r="O30" s="1"/>
      <c r="Q30" s="1"/>
      <c r="R30" s="1"/>
      <c r="S30" s="1"/>
      <c r="T30" s="1"/>
      <c r="U30" s="1"/>
      <c r="V30" s="1"/>
      <c r="W30" s="1"/>
      <c r="X30" s="1"/>
      <c r="Y30" s="1"/>
      <c r="Z30" s="1"/>
      <c r="AA30" s="1"/>
      <c r="AB30" s="1"/>
    </row>
    <row r="31" spans="1:28">
      <c r="A31" s="1"/>
      <c r="B31" s="1"/>
      <c r="C31" s="1"/>
      <c r="D31" s="1"/>
      <c r="E31" s="1"/>
      <c r="F31" s="1"/>
      <c r="G31" s="1"/>
      <c r="H31" s="1"/>
      <c r="I31" s="1"/>
      <c r="J31" s="1"/>
      <c r="K31" s="1"/>
      <c r="L31" s="1"/>
      <c r="M31" s="1"/>
      <c r="N31" s="1"/>
      <c r="O31" s="1"/>
      <c r="Q31" s="1"/>
      <c r="R31" s="1"/>
      <c r="S31" s="1"/>
      <c r="T31" s="1"/>
      <c r="U31" s="1"/>
      <c r="V31" s="1"/>
      <c r="W31" s="1"/>
      <c r="X31" s="1"/>
      <c r="Y31" s="1"/>
      <c r="Z31" s="1"/>
      <c r="AA31" s="1"/>
      <c r="AB31" s="1"/>
    </row>
    <row r="32" spans="1:28">
      <c r="A32" s="1"/>
      <c r="B32" s="1"/>
      <c r="C32" s="1"/>
      <c r="D32" s="1"/>
      <c r="E32" s="1"/>
      <c r="F32" s="1"/>
      <c r="G32" s="1"/>
      <c r="H32" s="1"/>
      <c r="I32" s="1"/>
      <c r="J32" s="1"/>
      <c r="K32" s="1"/>
      <c r="L32" s="1"/>
      <c r="M32" s="1"/>
      <c r="N32" s="1"/>
      <c r="O32" s="1"/>
      <c r="Q32" s="1"/>
      <c r="R32" s="1"/>
      <c r="S32" s="1"/>
      <c r="T32" s="1"/>
      <c r="U32" s="1"/>
      <c r="V32" s="1"/>
      <c r="W32" s="1"/>
      <c r="X32" s="1"/>
      <c r="Y32" s="1"/>
      <c r="Z32" s="1"/>
      <c r="AA32" s="1"/>
      <c r="AB32" s="1"/>
    </row>
    <row r="33" spans="1:28">
      <c r="A33" s="1"/>
      <c r="B33" s="1"/>
      <c r="C33" s="1"/>
      <c r="D33" s="1"/>
      <c r="E33" s="1"/>
      <c r="F33" s="1"/>
      <c r="G33" s="1"/>
      <c r="H33" s="1"/>
      <c r="I33" s="1"/>
      <c r="J33" s="1"/>
      <c r="K33" s="1"/>
      <c r="L33" s="1"/>
      <c r="M33" s="1"/>
      <c r="N33" s="1"/>
      <c r="O33" s="1"/>
      <c r="Q33" s="1"/>
      <c r="R33" s="1"/>
      <c r="S33" s="1"/>
      <c r="T33" s="1"/>
      <c r="U33" s="1"/>
      <c r="V33" s="1"/>
      <c r="W33" s="1"/>
      <c r="X33" s="1"/>
      <c r="Y33" s="1"/>
      <c r="Z33" s="1"/>
      <c r="AA33" s="1"/>
      <c r="AB33" s="1"/>
    </row>
    <row r="34" spans="1:28">
      <c r="A34" s="1"/>
      <c r="B34" s="1"/>
      <c r="C34" s="1"/>
      <c r="D34" s="1"/>
      <c r="E34" s="1"/>
      <c r="F34" s="1"/>
      <c r="G34" s="1"/>
      <c r="H34" s="1"/>
      <c r="I34" s="1"/>
      <c r="J34" s="1"/>
      <c r="K34" s="1"/>
      <c r="L34" s="1"/>
      <c r="M34" s="1"/>
      <c r="N34" s="1"/>
      <c r="O34" s="1"/>
      <c r="Q34" s="1"/>
      <c r="R34" s="1"/>
      <c r="S34" s="1"/>
      <c r="T34" s="1"/>
      <c r="U34" s="1"/>
      <c r="V34" s="1"/>
      <c r="W34" s="1"/>
      <c r="X34" s="1"/>
      <c r="Y34" s="1"/>
      <c r="Z34" s="1"/>
      <c r="AA34" s="1"/>
      <c r="AB34" s="1"/>
    </row>
    <row r="35" spans="1:28">
      <c r="A35" s="1"/>
      <c r="B35" s="1"/>
      <c r="C35" s="1"/>
      <c r="D35" s="1"/>
      <c r="E35" s="1"/>
      <c r="F35" s="1"/>
      <c r="G35" s="1"/>
      <c r="H35" s="1"/>
      <c r="I35" s="1"/>
      <c r="J35" s="1"/>
      <c r="K35" s="1"/>
      <c r="L35" s="1"/>
      <c r="M35" s="1"/>
      <c r="N35" s="1"/>
      <c r="O35" s="1"/>
      <c r="Q35" s="1"/>
      <c r="R35" s="1"/>
      <c r="S35" s="1"/>
      <c r="T35" s="1"/>
      <c r="U35" s="1"/>
      <c r="V35" s="1"/>
      <c r="W35" s="1"/>
      <c r="X35" s="1"/>
      <c r="Y35" s="1"/>
      <c r="Z35" s="1"/>
      <c r="AA35" s="1"/>
      <c r="AB35" s="1"/>
    </row>
    <row r="36" spans="1:28">
      <c r="A36" s="1"/>
      <c r="B36" s="1"/>
      <c r="C36" s="1"/>
      <c r="D36" s="1"/>
      <c r="E36" s="1"/>
      <c r="F36" s="1"/>
      <c r="G36" s="1"/>
      <c r="H36" s="1"/>
      <c r="I36" s="1"/>
      <c r="J36" s="1"/>
      <c r="K36" s="1"/>
      <c r="L36" s="1"/>
      <c r="M36" s="1"/>
      <c r="N36" s="1"/>
      <c r="O36" s="1"/>
      <c r="Q36" s="1"/>
      <c r="R36" s="1"/>
      <c r="S36" s="1"/>
      <c r="T36" s="1"/>
      <c r="U36" s="1"/>
      <c r="V36" s="1"/>
      <c r="W36" s="1"/>
      <c r="X36" s="1"/>
      <c r="Y36" s="1"/>
      <c r="Z36" s="1"/>
      <c r="AA36" s="1"/>
      <c r="AB36" s="1"/>
    </row>
    <row r="37" spans="1:28">
      <c r="A37" s="1"/>
      <c r="B37" s="1"/>
      <c r="C37" s="1"/>
      <c r="D37" s="1"/>
      <c r="E37" s="1"/>
      <c r="F37" s="1"/>
      <c r="G37" s="1"/>
      <c r="H37" s="1"/>
      <c r="I37" s="1"/>
      <c r="J37" s="1"/>
      <c r="K37" s="1"/>
      <c r="L37" s="1"/>
      <c r="M37" s="1"/>
      <c r="N37" s="1"/>
      <c r="O37" s="1"/>
      <c r="Q37" s="1"/>
      <c r="R37" s="1"/>
      <c r="S37" s="1"/>
      <c r="T37" s="1"/>
      <c r="U37" s="1"/>
      <c r="V37" s="1"/>
      <c r="W37" s="1"/>
      <c r="X37" s="1"/>
      <c r="Y37" s="1"/>
      <c r="Z37" s="1"/>
      <c r="AA37" s="1"/>
      <c r="AB37" s="1"/>
    </row>
    <row r="38" spans="1:28">
      <c r="A38" s="1"/>
      <c r="B38" s="1"/>
      <c r="C38" s="1"/>
      <c r="D38" s="1"/>
      <c r="E38" s="1"/>
      <c r="F38" s="1"/>
      <c r="G38" s="1"/>
      <c r="H38" s="1"/>
      <c r="I38" s="1"/>
      <c r="J38" s="1"/>
      <c r="K38" s="1"/>
      <c r="L38" s="1"/>
      <c r="M38" s="1"/>
      <c r="N38" s="1"/>
      <c r="O38" s="1"/>
      <c r="Q38" s="1"/>
      <c r="R38" s="1"/>
      <c r="S38" s="1"/>
      <c r="T38" s="1"/>
      <c r="U38" s="1"/>
      <c r="V38" s="1"/>
      <c r="W38" s="1"/>
      <c r="X38" s="1"/>
      <c r="Y38" s="1"/>
      <c r="Z38" s="1"/>
      <c r="AA38" s="1"/>
      <c r="AB38" s="1"/>
    </row>
    <row r="39" spans="1:28">
      <c r="A39" s="1"/>
      <c r="B39" s="1"/>
      <c r="C39" s="1"/>
      <c r="D39" s="1"/>
      <c r="E39" s="1"/>
      <c r="F39" s="1"/>
      <c r="G39" s="1"/>
      <c r="H39" s="1"/>
      <c r="I39" s="1"/>
      <c r="J39" s="1"/>
      <c r="K39" s="1"/>
      <c r="L39" s="1"/>
      <c r="M39" s="1"/>
      <c r="N39" s="1"/>
      <c r="O39" s="1"/>
      <c r="Q39" s="1"/>
      <c r="R39" s="1"/>
      <c r="S39" s="1"/>
      <c r="T39" s="1"/>
      <c r="U39" s="1"/>
      <c r="V39" s="1"/>
      <c r="W39" s="1"/>
      <c r="X39" s="1"/>
      <c r="Y39" s="1"/>
      <c r="Z39" s="1"/>
      <c r="AA39" s="1"/>
      <c r="AB39" s="1"/>
    </row>
    <row r="40" spans="1:28">
      <c r="A40" s="1"/>
      <c r="B40" s="1"/>
      <c r="C40" s="1"/>
      <c r="D40" s="1"/>
      <c r="E40" s="1"/>
      <c r="F40" s="1"/>
      <c r="G40" s="1"/>
      <c r="H40" s="1"/>
      <c r="I40" s="1"/>
      <c r="J40" s="1"/>
      <c r="K40" s="1"/>
      <c r="L40" s="1"/>
      <c r="M40" s="1"/>
      <c r="N40" s="1"/>
      <c r="O40" s="1"/>
      <c r="Q40" s="1"/>
      <c r="R40" s="1"/>
      <c r="S40" s="1"/>
      <c r="T40" s="1"/>
      <c r="U40" s="1"/>
      <c r="V40" s="1"/>
      <c r="W40" s="1"/>
      <c r="X40" s="1"/>
      <c r="Y40" s="1"/>
      <c r="Z40" s="1"/>
      <c r="AA40" s="1"/>
      <c r="AB40" s="1"/>
    </row>
    <row r="41" spans="1:28">
      <c r="A41" s="1"/>
      <c r="B41" s="1"/>
      <c r="C41" s="1"/>
      <c r="D41" s="1"/>
      <c r="E41" s="1"/>
      <c r="F41" s="1"/>
      <c r="G41" s="1"/>
      <c r="H41" s="1"/>
      <c r="I41" s="1"/>
      <c r="J41" s="1"/>
      <c r="K41" s="1"/>
      <c r="L41" s="1"/>
      <c r="M41" s="1"/>
      <c r="N41" s="1"/>
      <c r="O41" s="1"/>
      <c r="Q41" s="1"/>
      <c r="R41" s="1"/>
      <c r="S41" s="1"/>
      <c r="T41" s="1"/>
      <c r="U41" s="1"/>
      <c r="V41" s="1"/>
      <c r="W41" s="1"/>
      <c r="X41" s="1"/>
      <c r="Y41" s="1"/>
      <c r="Z41" s="1"/>
      <c r="AA41" s="1"/>
      <c r="AB41" s="1"/>
    </row>
    <row r="42" spans="1:28">
      <c r="A42" s="1"/>
      <c r="B42" s="1"/>
      <c r="C42" s="1"/>
      <c r="D42" s="1"/>
      <c r="E42" s="1"/>
      <c r="F42" s="1"/>
      <c r="G42" s="1"/>
      <c r="H42" s="1"/>
      <c r="I42" s="1"/>
      <c r="J42" s="1"/>
      <c r="K42" s="1"/>
      <c r="L42" s="1"/>
      <c r="M42" s="1"/>
      <c r="N42" s="1"/>
      <c r="O42" s="1"/>
      <c r="Q42" s="1"/>
      <c r="R42" s="1"/>
      <c r="S42" s="1"/>
      <c r="T42" s="1"/>
      <c r="U42" s="1"/>
      <c r="V42" s="1"/>
      <c r="W42" s="1"/>
      <c r="X42" s="1"/>
      <c r="Y42" s="1"/>
      <c r="Z42" s="1"/>
      <c r="AA42" s="1"/>
      <c r="AB42" s="1"/>
    </row>
    <row r="43" spans="1:28">
      <c r="A43" s="1"/>
      <c r="B43" s="1"/>
      <c r="C43" s="1"/>
      <c r="D43" s="1"/>
      <c r="E43" s="1"/>
      <c r="F43" s="1"/>
      <c r="G43" s="1"/>
      <c r="H43" s="1"/>
      <c r="I43" s="1"/>
      <c r="J43" s="1"/>
      <c r="K43" s="1"/>
      <c r="L43" s="1"/>
      <c r="M43" s="1"/>
      <c r="N43" s="1"/>
      <c r="O43" s="1"/>
      <c r="Q43" s="1"/>
      <c r="R43" s="1"/>
      <c r="S43" s="1"/>
      <c r="T43" s="1"/>
      <c r="U43" s="1"/>
      <c r="V43" s="1"/>
      <c r="W43" s="1"/>
      <c r="X43" s="1"/>
      <c r="Y43" s="1"/>
      <c r="Z43" s="1"/>
      <c r="AA43" s="1"/>
      <c r="AB43" s="1"/>
    </row>
    <row r="44" spans="1:28">
      <c r="A44" s="1"/>
      <c r="B44" s="1"/>
      <c r="C44" s="1"/>
      <c r="D44" s="1"/>
      <c r="E44" s="1"/>
      <c r="F44" s="1"/>
      <c r="G44" s="1"/>
      <c r="H44" s="1"/>
      <c r="I44" s="1"/>
      <c r="J44" s="1"/>
      <c r="K44" s="1"/>
      <c r="L44" s="1"/>
      <c r="M44" s="1"/>
      <c r="N44" s="1"/>
      <c r="O44" s="1"/>
      <c r="Q44" s="1"/>
      <c r="R44" s="1"/>
      <c r="S44" s="1"/>
      <c r="T44" s="1"/>
      <c r="U44" s="1"/>
      <c r="V44" s="1"/>
      <c r="W44" s="1"/>
      <c r="X44" s="1"/>
      <c r="Y44" s="1"/>
      <c r="Z44" s="1"/>
      <c r="AA44" s="1"/>
      <c r="AB44" s="1"/>
    </row>
    <row r="45" spans="1:28">
      <c r="A45" s="1"/>
      <c r="B45" s="1"/>
      <c r="C45" s="1"/>
      <c r="D45" s="1"/>
      <c r="E45" s="1"/>
      <c r="F45" s="1"/>
      <c r="G45" s="1"/>
      <c r="H45" s="1"/>
      <c r="I45" s="1"/>
      <c r="J45" s="1"/>
      <c r="K45" s="1"/>
      <c r="L45" s="1"/>
      <c r="M45" s="1"/>
      <c r="N45" s="1"/>
      <c r="O45" s="1"/>
      <c r="Q45" s="1"/>
      <c r="R45" s="1"/>
      <c r="S45" s="1"/>
      <c r="T45" s="1"/>
      <c r="U45" s="1"/>
      <c r="V45" s="1"/>
      <c r="W45" s="1"/>
      <c r="X45" s="1"/>
      <c r="Y45" s="1"/>
      <c r="Z45" s="1"/>
      <c r="AA45" s="1"/>
      <c r="AB45" s="1"/>
    </row>
    <row r="46" spans="1:28">
      <c r="A46" s="1"/>
      <c r="B46" s="1"/>
      <c r="C46" s="1"/>
      <c r="D46" s="1"/>
      <c r="E46" s="1"/>
      <c r="F46" s="1"/>
      <c r="G46" s="1"/>
      <c r="H46" s="1"/>
      <c r="I46" s="1"/>
      <c r="J46" s="1"/>
      <c r="K46" s="1"/>
      <c r="L46" s="1"/>
      <c r="M46" s="1"/>
      <c r="N46" s="1"/>
      <c r="O46" s="1"/>
      <c r="Q46" s="1"/>
      <c r="R46" s="1"/>
      <c r="S46" s="1"/>
      <c r="T46" s="1"/>
      <c r="U46" s="1"/>
      <c r="V46" s="1"/>
      <c r="W46" s="1"/>
      <c r="X46" s="1"/>
      <c r="Y46" s="1"/>
      <c r="Z46" s="1"/>
      <c r="AA46" s="1"/>
      <c r="AB46" s="1"/>
    </row>
    <row r="47" spans="1:28">
      <c r="A47" s="1"/>
      <c r="B47" s="1"/>
      <c r="C47" s="1"/>
      <c r="D47" s="1"/>
      <c r="E47" s="1"/>
      <c r="F47" s="1"/>
      <c r="G47" s="1"/>
      <c r="H47" s="1"/>
      <c r="I47" s="1"/>
      <c r="J47" s="1"/>
      <c r="K47" s="1"/>
      <c r="L47" s="1"/>
      <c r="M47" s="1"/>
      <c r="N47" s="1"/>
      <c r="O47" s="1"/>
      <c r="Q47" s="1"/>
      <c r="R47" s="1"/>
      <c r="S47" s="1"/>
      <c r="T47" s="1"/>
      <c r="U47" s="1"/>
      <c r="V47" s="1"/>
      <c r="W47" s="1"/>
      <c r="X47" s="1"/>
      <c r="Y47" s="1"/>
      <c r="Z47" s="1"/>
      <c r="AA47" s="1"/>
      <c r="AB47" s="1"/>
    </row>
    <row r="48" spans="1:28">
      <c r="A48" s="1"/>
      <c r="B48" s="1"/>
      <c r="C48" s="1"/>
      <c r="D48" s="1"/>
      <c r="E48" s="1"/>
      <c r="F48" s="1"/>
      <c r="G48" s="1"/>
      <c r="H48" s="1"/>
      <c r="I48" s="1"/>
      <c r="J48" s="1"/>
      <c r="K48" s="1"/>
      <c r="L48" s="1"/>
      <c r="M48" s="1"/>
      <c r="N48" s="1"/>
      <c r="O48" s="1"/>
      <c r="Q48" s="1"/>
      <c r="R48" s="1"/>
      <c r="S48" s="1"/>
      <c r="T48" s="1"/>
      <c r="U48" s="1"/>
      <c r="V48" s="1"/>
      <c r="W48" s="1"/>
      <c r="X48" s="1"/>
      <c r="Y48" s="1"/>
      <c r="Z48" s="1"/>
      <c r="AA48" s="1"/>
      <c r="AB48" s="1"/>
    </row>
    <row r="49" spans="1:28">
      <c r="A49" s="1"/>
      <c r="B49" s="1"/>
      <c r="C49" s="1"/>
      <c r="D49" s="1"/>
      <c r="E49" s="1"/>
      <c r="F49" s="1"/>
      <c r="G49" s="1"/>
      <c r="H49" s="1"/>
      <c r="I49" s="1"/>
      <c r="J49" s="1"/>
      <c r="K49" s="1"/>
      <c r="L49" s="1"/>
      <c r="M49" s="1"/>
      <c r="N49" s="1"/>
      <c r="O49" s="1"/>
      <c r="Q49" s="1"/>
      <c r="R49" s="1"/>
      <c r="S49" s="1"/>
      <c r="T49" s="1"/>
      <c r="U49" s="1"/>
      <c r="V49" s="1"/>
      <c r="W49" s="1"/>
      <c r="X49" s="1"/>
      <c r="Y49" s="1"/>
      <c r="Z49" s="1"/>
      <c r="AA49" s="1"/>
      <c r="AB49" s="1"/>
    </row>
    <row r="50" spans="1:28">
      <c r="A50" s="1"/>
      <c r="B50" s="1"/>
      <c r="C50" s="1"/>
      <c r="D50" s="1"/>
      <c r="E50" s="1"/>
      <c r="F50" s="1"/>
      <c r="G50" s="1"/>
      <c r="H50" s="1"/>
      <c r="I50" s="1"/>
      <c r="J50" s="1"/>
      <c r="K50" s="1"/>
      <c r="L50" s="1"/>
      <c r="M50" s="1"/>
      <c r="N50" s="1"/>
      <c r="O50" s="1"/>
      <c r="Q50" s="1"/>
      <c r="R50" s="1"/>
      <c r="S50" s="1"/>
      <c r="T50" s="1"/>
      <c r="U50" s="1"/>
      <c r="V50" s="1"/>
      <c r="W50" s="1"/>
      <c r="X50" s="1"/>
      <c r="Y50" s="1"/>
      <c r="Z50" s="1"/>
      <c r="AA50" s="1"/>
      <c r="AB50" s="1"/>
    </row>
    <row r="51" spans="1:28">
      <c r="A51" s="1"/>
      <c r="B51" s="1"/>
      <c r="C51" s="1"/>
      <c r="D51" s="1"/>
      <c r="E51" s="1"/>
      <c r="F51" s="1"/>
      <c r="G51" s="1"/>
      <c r="H51" s="1"/>
      <c r="I51" s="1"/>
      <c r="J51" s="1"/>
      <c r="K51" s="1"/>
      <c r="L51" s="1"/>
      <c r="M51" s="1"/>
      <c r="N51" s="1"/>
      <c r="O51" s="1"/>
      <c r="Q51" s="1"/>
      <c r="R51" s="1"/>
      <c r="S51" s="1"/>
      <c r="T51" s="1"/>
      <c r="U51" s="1"/>
      <c r="V51" s="1"/>
      <c r="W51" s="1"/>
      <c r="X51" s="1"/>
      <c r="Y51" s="1"/>
      <c r="Z51" s="1"/>
      <c r="AA51" s="1"/>
      <c r="AB51" s="1"/>
    </row>
    <row r="52" spans="1:28">
      <c r="A52" s="1"/>
      <c r="B52" s="1"/>
      <c r="C52" s="1"/>
      <c r="D52" s="1"/>
      <c r="E52" s="1"/>
      <c r="F52" s="1"/>
      <c r="G52" s="1"/>
      <c r="H52" s="1"/>
      <c r="I52" s="1"/>
      <c r="J52" s="1"/>
      <c r="K52" s="1"/>
      <c r="L52" s="1"/>
      <c r="M52" s="1"/>
      <c r="N52" s="1"/>
      <c r="O52" s="1"/>
      <c r="Q52" s="1"/>
      <c r="R52" s="1"/>
      <c r="S52" s="1"/>
      <c r="T52" s="1"/>
      <c r="U52" s="1"/>
      <c r="V52" s="1"/>
      <c r="W52" s="1"/>
      <c r="X52" s="1"/>
      <c r="Y52" s="1"/>
      <c r="Z52" s="1"/>
      <c r="AA52" s="1"/>
      <c r="AB52" s="1"/>
    </row>
    <row r="53" spans="1:28">
      <c r="A53" s="1"/>
      <c r="B53" s="1"/>
      <c r="C53" s="1"/>
      <c r="D53" s="1"/>
      <c r="E53" s="1"/>
      <c r="F53" s="1"/>
      <c r="G53" s="1"/>
      <c r="H53" s="1"/>
      <c r="I53" s="1"/>
      <c r="J53" s="1"/>
      <c r="K53" s="1"/>
      <c r="L53" s="1"/>
      <c r="M53" s="1"/>
      <c r="N53" s="1"/>
      <c r="O53" s="1"/>
      <c r="Q53" s="1"/>
      <c r="R53" s="1"/>
      <c r="S53" s="1"/>
      <c r="T53" s="1"/>
      <c r="U53" s="1"/>
      <c r="V53" s="1"/>
      <c r="W53" s="1"/>
      <c r="X53" s="1"/>
      <c r="Y53" s="1"/>
      <c r="Z53" s="1"/>
      <c r="AA53" s="1"/>
      <c r="AB53" s="1"/>
    </row>
    <row r="54" spans="1:28">
      <c r="A54" s="1"/>
      <c r="B54" s="1"/>
      <c r="C54" s="1"/>
      <c r="D54" s="1"/>
      <c r="E54" s="1"/>
      <c r="F54" s="1"/>
      <c r="G54" s="1"/>
      <c r="H54" s="1"/>
      <c r="I54" s="1"/>
      <c r="J54" s="1"/>
      <c r="K54" s="1"/>
      <c r="L54" s="1"/>
      <c r="M54" s="1"/>
      <c r="N54" s="1"/>
      <c r="O54" s="1"/>
      <c r="Q54" s="1"/>
      <c r="R54" s="1"/>
      <c r="S54" s="1"/>
      <c r="T54" s="1"/>
      <c r="U54" s="1"/>
      <c r="V54" s="1"/>
      <c r="W54" s="1"/>
      <c r="X54" s="1"/>
      <c r="Y54" s="1"/>
      <c r="Z54" s="1"/>
      <c r="AA54" s="1"/>
      <c r="AB54" s="1"/>
    </row>
    <row r="55" spans="1:28">
      <c r="A55" s="1"/>
      <c r="B55" s="1"/>
      <c r="C55" s="1"/>
      <c r="D55" s="1"/>
      <c r="E55" s="1"/>
      <c r="F55" s="1"/>
      <c r="G55" s="1"/>
      <c r="H55" s="1"/>
      <c r="I55" s="1"/>
      <c r="J55" s="1"/>
      <c r="K55" s="1"/>
      <c r="L55" s="1"/>
      <c r="M55" s="1"/>
      <c r="N55" s="1"/>
      <c r="O55" s="1"/>
      <c r="Q55" s="1"/>
      <c r="R55" s="1"/>
      <c r="S55" s="1"/>
      <c r="T55" s="1"/>
      <c r="U55" s="1"/>
      <c r="V55" s="1"/>
      <c r="W55" s="1"/>
      <c r="X55" s="1"/>
      <c r="Y55" s="1"/>
      <c r="Z55" s="1"/>
      <c r="AA55" s="1"/>
      <c r="AB55" s="1"/>
    </row>
    <row r="56" spans="1:28">
      <c r="A56" s="1"/>
      <c r="B56" s="1"/>
      <c r="C56" s="1"/>
      <c r="D56" s="1"/>
      <c r="E56" s="1"/>
      <c r="F56" s="1"/>
      <c r="G56" s="1"/>
      <c r="H56" s="1"/>
      <c r="I56" s="1"/>
      <c r="J56" s="1"/>
      <c r="K56" s="1"/>
      <c r="L56" s="1"/>
      <c r="M56" s="1"/>
      <c r="N56" s="1"/>
      <c r="O56" s="1"/>
      <c r="Q56" s="1"/>
      <c r="R56" s="1"/>
      <c r="S56" s="1"/>
      <c r="T56" s="1"/>
      <c r="U56" s="1"/>
      <c r="V56" s="1"/>
      <c r="W56" s="1"/>
      <c r="X56" s="1"/>
      <c r="Y56" s="1"/>
      <c r="Z56" s="1"/>
      <c r="AA56" s="1"/>
      <c r="AB56" s="1"/>
    </row>
    <row r="57" spans="1:28">
      <c r="A57" s="1"/>
      <c r="B57" s="1"/>
      <c r="C57" s="1"/>
      <c r="D57" s="1"/>
      <c r="E57" s="1"/>
      <c r="F57" s="1"/>
      <c r="G57" s="1"/>
      <c r="H57" s="1"/>
      <c r="I57" s="1"/>
      <c r="J57" s="1"/>
      <c r="K57" s="1"/>
      <c r="L57" s="1"/>
      <c r="M57" s="1"/>
      <c r="N57" s="1"/>
      <c r="O57" s="1"/>
      <c r="Q57" s="1"/>
      <c r="R57" s="1"/>
      <c r="S57" s="1"/>
      <c r="T57" s="1"/>
      <c r="U57" s="1"/>
      <c r="V57" s="1"/>
      <c r="W57" s="1"/>
      <c r="X57" s="1"/>
      <c r="Y57" s="1"/>
      <c r="Z57" s="1"/>
      <c r="AA57" s="1"/>
      <c r="AB57" s="1"/>
    </row>
    <row r="58" spans="1:28">
      <c r="A58" s="1"/>
      <c r="B58" s="1"/>
      <c r="C58" s="1"/>
      <c r="D58" s="1"/>
      <c r="E58" s="1"/>
      <c r="F58" s="1"/>
      <c r="G58" s="1"/>
      <c r="H58" s="1"/>
      <c r="I58" s="1"/>
      <c r="J58" s="1"/>
      <c r="K58" s="1"/>
      <c r="L58" s="1"/>
      <c r="M58" s="1"/>
      <c r="N58" s="1"/>
      <c r="O58" s="1"/>
      <c r="Q58" s="1"/>
      <c r="R58" s="1"/>
      <c r="S58" s="1"/>
      <c r="T58" s="1"/>
      <c r="U58" s="1"/>
      <c r="V58" s="1"/>
      <c r="W58" s="1"/>
      <c r="X58" s="1"/>
      <c r="Y58" s="1"/>
      <c r="Z58" s="1"/>
      <c r="AA58" s="1"/>
      <c r="AB58" s="1"/>
    </row>
    <row r="59" spans="1:28">
      <c r="A59" s="1"/>
      <c r="B59" s="1"/>
      <c r="C59" s="1"/>
      <c r="D59" s="1"/>
      <c r="E59" s="1"/>
      <c r="F59" s="1"/>
      <c r="G59" s="1"/>
      <c r="H59" s="1"/>
      <c r="I59" s="1"/>
      <c r="J59" s="1"/>
      <c r="K59" s="1"/>
      <c r="L59" s="1"/>
      <c r="M59" s="1"/>
      <c r="N59" s="1"/>
      <c r="O59" s="1"/>
      <c r="Q59" s="1"/>
      <c r="R59" s="1"/>
      <c r="S59" s="1"/>
      <c r="T59" s="1"/>
      <c r="U59" s="1"/>
      <c r="V59" s="1"/>
      <c r="W59" s="1"/>
      <c r="X59" s="1"/>
      <c r="Y59" s="1"/>
      <c r="Z59" s="1"/>
      <c r="AA59" s="1"/>
      <c r="AB59" s="1"/>
    </row>
    <row r="60" spans="1:28">
      <c r="A60" s="1"/>
      <c r="B60" s="1"/>
      <c r="C60" s="1"/>
      <c r="D60" s="1"/>
      <c r="E60" s="1"/>
      <c r="F60" s="1"/>
      <c r="G60" s="1"/>
      <c r="H60" s="1"/>
      <c r="I60" s="1"/>
      <c r="J60" s="1"/>
      <c r="K60" s="1"/>
      <c r="L60" s="1"/>
      <c r="M60" s="1"/>
      <c r="N60" s="1"/>
      <c r="O60" s="1"/>
      <c r="Q60" s="1"/>
      <c r="R60" s="1"/>
      <c r="S60" s="1"/>
      <c r="T60" s="1"/>
      <c r="U60" s="1"/>
      <c r="V60" s="1"/>
      <c r="W60" s="1"/>
      <c r="X60" s="1"/>
      <c r="Y60" s="1"/>
      <c r="Z60" s="1"/>
      <c r="AA60" s="1"/>
      <c r="AB60" s="1"/>
    </row>
    <row r="61" spans="1:28">
      <c r="A61" s="1"/>
      <c r="B61" s="1"/>
      <c r="C61" s="1"/>
      <c r="D61" s="1"/>
      <c r="E61" s="1"/>
      <c r="F61" s="1"/>
      <c r="G61" s="1"/>
      <c r="H61" s="1"/>
      <c r="I61" s="1"/>
      <c r="J61" s="1"/>
      <c r="K61" s="1"/>
      <c r="L61" s="1"/>
      <c r="M61" s="1"/>
      <c r="N61" s="1"/>
      <c r="O61" s="1"/>
      <c r="Q61" s="1"/>
      <c r="R61" s="1"/>
      <c r="S61" s="1"/>
      <c r="T61" s="1"/>
      <c r="U61" s="1"/>
      <c r="V61" s="1"/>
      <c r="W61" s="1"/>
      <c r="X61" s="1"/>
      <c r="Y61" s="1"/>
      <c r="Z61" s="1"/>
      <c r="AA61" s="1"/>
      <c r="AB61" s="1"/>
    </row>
    <row r="62" spans="1:28">
      <c r="A62" s="1"/>
      <c r="B62" s="1"/>
      <c r="C62" s="1"/>
      <c r="D62" s="1"/>
      <c r="E62" s="1"/>
      <c r="F62" s="1"/>
      <c r="G62" s="1"/>
      <c r="H62" s="1"/>
      <c r="I62" s="1"/>
      <c r="J62" s="1"/>
      <c r="K62" s="1"/>
      <c r="L62" s="1"/>
      <c r="M62" s="1"/>
      <c r="N62" s="1"/>
      <c r="O62" s="1"/>
      <c r="Q62" s="1"/>
      <c r="R62" s="1"/>
      <c r="S62" s="1"/>
      <c r="T62" s="1"/>
      <c r="U62" s="1"/>
      <c r="V62" s="1"/>
      <c r="W62" s="1"/>
      <c r="X62" s="1"/>
      <c r="Y62" s="1"/>
      <c r="Z62" s="1"/>
      <c r="AA62" s="1"/>
      <c r="AB62" s="1"/>
    </row>
    <row r="63" spans="1:28">
      <c r="A63" s="1"/>
      <c r="B63" s="1"/>
      <c r="C63" s="1"/>
      <c r="D63" s="1"/>
      <c r="E63" s="1"/>
      <c r="F63" s="1"/>
      <c r="G63" s="1"/>
      <c r="H63" s="1"/>
      <c r="I63" s="1"/>
      <c r="J63" s="1"/>
      <c r="K63" s="1"/>
      <c r="L63" s="1"/>
      <c r="M63" s="1"/>
      <c r="N63" s="1"/>
      <c r="O63" s="1"/>
      <c r="Q63" s="1"/>
      <c r="R63" s="1"/>
      <c r="S63" s="1"/>
      <c r="T63" s="1"/>
      <c r="U63" s="1"/>
      <c r="V63" s="1"/>
      <c r="W63" s="1"/>
      <c r="X63" s="1"/>
      <c r="Y63" s="1"/>
      <c r="Z63" s="1"/>
      <c r="AA63" s="1"/>
      <c r="AB63" s="1"/>
    </row>
    <row r="64" spans="1:28">
      <c r="A64" s="1"/>
      <c r="B64" s="1"/>
      <c r="C64" s="1"/>
      <c r="D64" s="1"/>
      <c r="E64" s="1"/>
      <c r="F64" s="1"/>
      <c r="G64" s="1"/>
      <c r="H64" s="1"/>
      <c r="I64" s="1"/>
      <c r="J64" s="1"/>
      <c r="K64" s="1"/>
      <c r="L64" s="1"/>
      <c r="M64" s="1"/>
      <c r="N64" s="1"/>
      <c r="O64" s="1"/>
      <c r="Q64" s="1"/>
      <c r="R64" s="1"/>
      <c r="S64" s="1"/>
      <c r="T64" s="1"/>
      <c r="U64" s="1"/>
      <c r="V64" s="1"/>
      <c r="W64" s="1"/>
      <c r="X64" s="1"/>
      <c r="Y64" s="1"/>
      <c r="Z64" s="1"/>
      <c r="AA64" s="1"/>
      <c r="AB64" s="1"/>
    </row>
    <row r="65" spans="1:28">
      <c r="A65" s="1"/>
      <c r="B65" s="1"/>
      <c r="C65" s="1"/>
      <c r="D65" s="1"/>
      <c r="E65" s="1"/>
      <c r="F65" s="1"/>
      <c r="G65" s="1"/>
      <c r="H65" s="1"/>
      <c r="I65" s="1"/>
      <c r="J65" s="1"/>
      <c r="K65" s="1"/>
      <c r="L65" s="1"/>
      <c r="M65" s="1"/>
      <c r="N65" s="1"/>
      <c r="O65" s="1"/>
      <c r="Q65" s="1"/>
      <c r="R65" s="1"/>
      <c r="S65" s="1"/>
      <c r="T65" s="1"/>
      <c r="U65" s="1"/>
      <c r="V65" s="1"/>
      <c r="W65" s="1"/>
      <c r="X65" s="1"/>
      <c r="Y65" s="1"/>
      <c r="Z65" s="1"/>
      <c r="AA65" s="1"/>
      <c r="AB65" s="1"/>
    </row>
    <row r="66" spans="1:28">
      <c r="A66" s="1"/>
      <c r="B66" s="1"/>
      <c r="C66" s="1"/>
      <c r="D66" s="1"/>
      <c r="E66" s="1"/>
      <c r="F66" s="1"/>
      <c r="G66" s="1"/>
      <c r="H66" s="1"/>
      <c r="I66" s="1"/>
      <c r="J66" s="1"/>
      <c r="K66" s="1"/>
      <c r="L66" s="1"/>
      <c r="M66" s="1"/>
      <c r="N66" s="1"/>
      <c r="O66" s="1"/>
      <c r="Q66" s="1"/>
      <c r="R66" s="1"/>
      <c r="S66" s="1"/>
      <c r="T66" s="1"/>
      <c r="U66" s="1"/>
      <c r="V66" s="1"/>
      <c r="W66" s="1"/>
      <c r="X66" s="1"/>
      <c r="Y66" s="1"/>
      <c r="Z66" s="1"/>
      <c r="AA66" s="1"/>
      <c r="AB66" s="1"/>
    </row>
    <row r="67" spans="1:28">
      <c r="A67" s="1"/>
      <c r="B67" s="1"/>
      <c r="C67" s="1"/>
      <c r="D67" s="1"/>
      <c r="E67" s="1"/>
      <c r="F67" s="1"/>
      <c r="G67" s="1"/>
      <c r="H67" s="1"/>
      <c r="I67" s="1"/>
      <c r="J67" s="1"/>
      <c r="K67" s="1"/>
      <c r="L67" s="1"/>
      <c r="M67" s="1"/>
      <c r="N67" s="1"/>
      <c r="O67" s="1"/>
      <c r="Q67" s="1"/>
      <c r="R67" s="1"/>
      <c r="S67" s="1"/>
      <c r="T67" s="1"/>
      <c r="U67" s="1"/>
      <c r="V67" s="1"/>
      <c r="W67" s="1"/>
      <c r="X67" s="1"/>
      <c r="Y67" s="1"/>
      <c r="Z67" s="1"/>
      <c r="AA67" s="1"/>
      <c r="AB67" s="1"/>
    </row>
    <row r="68" spans="1:28">
      <c r="A68" s="1"/>
      <c r="B68" s="1"/>
      <c r="C68" s="1"/>
      <c r="D68" s="1"/>
      <c r="E68" s="1"/>
      <c r="F68" s="1"/>
      <c r="G68" s="1"/>
      <c r="H68" s="1"/>
      <c r="I68" s="1"/>
      <c r="J68" s="1"/>
      <c r="K68" s="1"/>
      <c r="L68" s="1"/>
      <c r="M68" s="1"/>
      <c r="N68" s="1"/>
      <c r="O68" s="1"/>
      <c r="Q68" s="1"/>
      <c r="R68" s="1"/>
      <c r="S68" s="1"/>
      <c r="T68" s="1"/>
      <c r="U68" s="1"/>
      <c r="V68" s="1"/>
      <c r="W68" s="1"/>
      <c r="X68" s="1"/>
      <c r="Y68" s="1"/>
      <c r="Z68" s="1"/>
      <c r="AA68" s="1"/>
      <c r="AB68" s="1"/>
    </row>
    <row r="69" spans="1:28">
      <c r="A69" s="1"/>
      <c r="B69" s="1"/>
      <c r="C69" s="1"/>
      <c r="D69" s="1"/>
      <c r="E69" s="1"/>
      <c r="F69" s="1"/>
      <c r="G69" s="1"/>
      <c r="H69" s="1"/>
      <c r="I69" s="1"/>
      <c r="J69" s="1"/>
      <c r="K69" s="1"/>
      <c r="L69" s="1"/>
      <c r="M69" s="1"/>
      <c r="N69" s="1"/>
      <c r="O69" s="1"/>
      <c r="Q69" s="1"/>
      <c r="R69" s="1"/>
      <c r="S69" s="1"/>
      <c r="T69" s="1"/>
      <c r="U69" s="1"/>
      <c r="V69" s="1"/>
      <c r="W69" s="1"/>
      <c r="X69" s="1"/>
      <c r="Y69" s="1"/>
      <c r="Z69" s="1"/>
      <c r="AA69" s="1"/>
      <c r="AB69" s="1"/>
    </row>
    <row r="70" spans="1:28">
      <c r="A70" s="1"/>
      <c r="B70" s="1"/>
      <c r="C70" s="1"/>
      <c r="D70" s="1"/>
      <c r="E70" s="1"/>
      <c r="F70" s="1"/>
      <c r="G70" s="1"/>
      <c r="H70" s="1"/>
      <c r="I70" s="1"/>
      <c r="J70" s="1"/>
      <c r="K70" s="1"/>
      <c r="L70" s="1"/>
      <c r="M70" s="1"/>
      <c r="N70" s="1"/>
      <c r="O70" s="1"/>
      <c r="Q70" s="1"/>
      <c r="R70" s="1"/>
      <c r="S70" s="1"/>
      <c r="T70" s="1"/>
      <c r="U70" s="1"/>
      <c r="V70" s="1"/>
      <c r="W70" s="1"/>
      <c r="X70" s="1"/>
      <c r="Y70" s="1"/>
      <c r="Z70" s="1"/>
      <c r="AA70" s="1"/>
      <c r="AB70" s="1"/>
    </row>
    <row r="71" spans="1:28">
      <c r="A71" s="1"/>
      <c r="B71" s="1"/>
      <c r="C71" s="1"/>
      <c r="D71" s="1"/>
      <c r="E71" s="1"/>
      <c r="F71" s="1"/>
      <c r="G71" s="1"/>
      <c r="H71" s="1"/>
      <c r="I71" s="1"/>
      <c r="J71" s="1"/>
      <c r="K71" s="1"/>
      <c r="L71" s="1"/>
      <c r="M71" s="1"/>
      <c r="N71" s="1"/>
      <c r="O71" s="1"/>
      <c r="Q71" s="1"/>
      <c r="R71" s="1"/>
      <c r="S71" s="1"/>
      <c r="T71" s="1"/>
      <c r="U71" s="1"/>
      <c r="V71" s="1"/>
      <c r="W71" s="1"/>
      <c r="X71" s="1"/>
      <c r="Y71" s="1"/>
      <c r="Z71" s="1"/>
      <c r="AA71" s="1"/>
      <c r="AB71" s="1"/>
    </row>
    <row r="72" spans="1:28">
      <c r="A72" s="1"/>
      <c r="B72" s="1"/>
      <c r="C72" s="1"/>
      <c r="D72" s="1"/>
      <c r="E72" s="1"/>
      <c r="F72" s="1"/>
      <c r="G72" s="1"/>
      <c r="H72" s="1"/>
      <c r="I72" s="1"/>
      <c r="J72" s="1"/>
      <c r="K72" s="1"/>
      <c r="L72" s="1"/>
      <c r="M72" s="1"/>
      <c r="N72" s="1"/>
      <c r="O72" s="1"/>
      <c r="Q72" s="1"/>
      <c r="R72" s="1"/>
      <c r="S72" s="1"/>
      <c r="T72" s="1"/>
      <c r="U72" s="1"/>
      <c r="V72" s="1"/>
      <c r="W72" s="1"/>
      <c r="X72" s="1"/>
      <c r="Y72" s="1"/>
      <c r="Z72" s="1"/>
      <c r="AA72" s="1"/>
      <c r="AB72" s="1"/>
    </row>
    <row r="73" spans="1:28">
      <c r="A73" s="1"/>
      <c r="B73" s="1"/>
      <c r="C73" s="1"/>
      <c r="D73" s="1"/>
      <c r="E73" s="1"/>
      <c r="F73" s="1"/>
      <c r="G73" s="1"/>
      <c r="H73" s="1"/>
      <c r="I73" s="1"/>
      <c r="J73" s="1"/>
      <c r="K73" s="1"/>
      <c r="L73" s="1"/>
      <c r="M73" s="1"/>
      <c r="N73" s="1"/>
      <c r="O73" s="1"/>
      <c r="Q73" s="1"/>
      <c r="R73" s="1"/>
      <c r="S73" s="1"/>
      <c r="T73" s="1"/>
      <c r="U73" s="1"/>
      <c r="V73" s="1"/>
      <c r="W73" s="1"/>
      <c r="X73" s="1"/>
      <c r="Y73" s="1"/>
      <c r="Z73" s="1"/>
      <c r="AA73" s="1"/>
      <c r="AB73" s="1"/>
    </row>
    <row r="74" spans="1:28">
      <c r="A74" s="1"/>
      <c r="B74" s="1"/>
      <c r="C74" s="1"/>
      <c r="D74" s="1"/>
      <c r="E74" s="1"/>
      <c r="F74" s="1"/>
      <c r="G74" s="1"/>
      <c r="H74" s="1"/>
      <c r="I74" s="1"/>
      <c r="J74" s="1"/>
      <c r="K74" s="1"/>
      <c r="L74" s="1"/>
      <c r="M74" s="1"/>
      <c r="N74" s="1"/>
      <c r="O74" s="1"/>
      <c r="Q74" s="1"/>
      <c r="R74" s="1"/>
      <c r="S74" s="1"/>
      <c r="T74" s="1"/>
      <c r="U74" s="1"/>
      <c r="V74" s="1"/>
      <c r="W74" s="1"/>
      <c r="X74" s="1"/>
      <c r="Y74" s="1"/>
      <c r="Z74" s="1"/>
      <c r="AA74" s="1"/>
      <c r="AB74" s="1"/>
    </row>
    <row r="75" spans="1:28">
      <c r="A75" s="1"/>
      <c r="B75" s="1"/>
      <c r="C75" s="1"/>
      <c r="D75" s="1"/>
      <c r="E75" s="1"/>
      <c r="F75" s="1"/>
      <c r="G75" s="1"/>
      <c r="H75" s="1"/>
      <c r="I75" s="1"/>
      <c r="J75" s="1"/>
      <c r="K75" s="1"/>
      <c r="L75" s="1"/>
      <c r="M75" s="1"/>
      <c r="N75" s="1"/>
      <c r="O75" s="1"/>
      <c r="Q75" s="1"/>
      <c r="R75" s="1"/>
      <c r="S75" s="1"/>
      <c r="T75" s="1"/>
      <c r="U75" s="1"/>
      <c r="V75" s="1"/>
      <c r="W75" s="1"/>
      <c r="X75" s="1"/>
      <c r="Y75" s="1"/>
      <c r="Z75" s="1"/>
      <c r="AA75" s="1"/>
      <c r="AB75" s="1"/>
    </row>
    <row r="76" spans="1:28">
      <c r="A76" s="1"/>
      <c r="B76" s="1"/>
      <c r="C76" s="1"/>
      <c r="D76" s="1"/>
      <c r="E76" s="1"/>
      <c r="F76" s="1"/>
      <c r="G76" s="1"/>
      <c r="H76" s="1"/>
      <c r="I76" s="1"/>
      <c r="J76" s="1"/>
      <c r="K76" s="1"/>
      <c r="L76" s="1"/>
      <c r="M76" s="1"/>
      <c r="N76" s="1"/>
      <c r="O76" s="1"/>
      <c r="Q76" s="1"/>
      <c r="R76" s="1"/>
      <c r="S76" s="1"/>
      <c r="T76" s="1"/>
      <c r="U76" s="1"/>
      <c r="V76" s="1"/>
      <c r="W76" s="1"/>
      <c r="X76" s="1"/>
      <c r="Y76" s="1"/>
      <c r="Z76" s="1"/>
      <c r="AA76" s="1"/>
      <c r="AB76" s="1"/>
    </row>
    <row r="77" spans="1:28">
      <c r="A77" s="1"/>
      <c r="B77" s="1"/>
      <c r="C77" s="1"/>
      <c r="D77" s="1"/>
      <c r="E77" s="1"/>
      <c r="F77" s="1"/>
      <c r="G77" s="1"/>
      <c r="H77" s="1"/>
      <c r="I77" s="1"/>
      <c r="J77" s="1"/>
      <c r="K77" s="1"/>
      <c r="L77" s="1"/>
      <c r="M77" s="1"/>
      <c r="N77" s="1"/>
      <c r="O77" s="1"/>
      <c r="Q77" s="1"/>
      <c r="R77" s="1"/>
      <c r="S77" s="1"/>
      <c r="T77" s="1"/>
      <c r="U77" s="1"/>
      <c r="V77" s="1"/>
      <c r="W77" s="1"/>
      <c r="X77" s="1"/>
      <c r="Y77" s="1"/>
      <c r="Z77" s="1"/>
      <c r="AA77" s="1"/>
      <c r="AB77" s="1"/>
    </row>
    <row r="78" spans="1:28">
      <c r="A78" s="1"/>
      <c r="B78" s="1"/>
      <c r="C78" s="1"/>
      <c r="D78" s="1"/>
      <c r="E78" s="1"/>
      <c r="F78" s="1"/>
      <c r="G78" s="1"/>
      <c r="H78" s="1"/>
      <c r="I78" s="1"/>
      <c r="J78" s="1"/>
      <c r="K78" s="1"/>
      <c r="L78" s="1"/>
      <c r="M78" s="1"/>
      <c r="N78" s="1"/>
      <c r="O78" s="1"/>
      <c r="Q78" s="1"/>
      <c r="R78" s="1"/>
      <c r="S78" s="1"/>
      <c r="T78" s="1"/>
      <c r="U78" s="1"/>
      <c r="V78" s="1"/>
      <c r="W78" s="1"/>
      <c r="X78" s="1"/>
      <c r="Y78" s="1"/>
      <c r="Z78" s="1"/>
      <c r="AA78" s="1"/>
      <c r="AB78" s="1"/>
    </row>
  </sheetData>
  <hyperlinks>
    <hyperlink ref="M1" location="innehåll!A1" display="Tillbaka till innehållsförteckning"/>
  </hyperlinks>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workbookViewId="0">
      <selection activeCell="P12" sqref="P12"/>
    </sheetView>
  </sheetViews>
  <sheetFormatPr defaultRowHeight="15"/>
  <cols>
    <col min="1" max="1" width="2.28515625" customWidth="1"/>
    <col min="2" max="2" width="17.28515625" customWidth="1"/>
    <col min="13" max="13" width="30.42578125" customWidth="1"/>
  </cols>
  <sheetData>
    <row r="1" spans="1:27">
      <c r="A1" s="1"/>
      <c r="B1" s="1"/>
      <c r="C1" s="1"/>
      <c r="D1" s="1"/>
      <c r="E1" s="1"/>
      <c r="F1" s="1"/>
      <c r="G1" s="1"/>
      <c r="H1" s="1"/>
      <c r="I1" s="1"/>
      <c r="J1" s="1"/>
      <c r="K1" s="1"/>
      <c r="L1" s="70" t="s">
        <v>173</v>
      </c>
      <c r="M1" s="1"/>
      <c r="N1" s="1"/>
      <c r="O1" s="1"/>
      <c r="P1" s="1"/>
      <c r="Q1" s="1"/>
      <c r="R1" s="1"/>
      <c r="S1" s="1"/>
      <c r="T1" s="1"/>
      <c r="U1" s="1"/>
      <c r="V1" s="1"/>
      <c r="W1" s="1"/>
      <c r="X1" s="1"/>
      <c r="Y1" s="1"/>
      <c r="Z1" s="1"/>
      <c r="AA1" s="1"/>
    </row>
    <row r="2" spans="1:27">
      <c r="A2" s="1"/>
      <c r="B2" s="1"/>
      <c r="C2" s="1"/>
      <c r="D2" s="1"/>
      <c r="E2" s="1"/>
      <c r="F2" s="1"/>
      <c r="G2" s="1"/>
      <c r="H2" s="1"/>
      <c r="I2" s="1"/>
      <c r="J2" s="1"/>
      <c r="K2" s="1"/>
      <c r="L2" s="1"/>
      <c r="M2" s="1"/>
      <c r="N2" s="1"/>
      <c r="O2" s="1"/>
      <c r="P2" s="1"/>
      <c r="Q2" s="1"/>
      <c r="R2" s="1"/>
      <c r="S2" s="1"/>
      <c r="T2" s="1"/>
      <c r="U2" s="1"/>
      <c r="V2" s="1"/>
      <c r="W2" s="1"/>
      <c r="X2" s="1"/>
      <c r="Y2" s="1"/>
      <c r="Z2" s="1"/>
      <c r="AA2" s="1"/>
    </row>
    <row r="3" spans="1:27" ht="18" customHeight="1">
      <c r="A3" s="1"/>
      <c r="B3" s="364" t="s">
        <v>1381</v>
      </c>
      <c r="C3" s="364"/>
      <c r="D3" s="364"/>
      <c r="E3" s="43"/>
      <c r="F3" s="43"/>
      <c r="G3" s="43"/>
      <c r="H3" s="43"/>
      <c r="I3" s="43"/>
      <c r="J3" s="43"/>
      <c r="K3" s="43"/>
      <c r="L3" s="43"/>
      <c r="M3" s="43"/>
      <c r="N3" s="1"/>
      <c r="O3" s="1"/>
      <c r="P3" s="1"/>
      <c r="Q3" s="1"/>
      <c r="R3" s="1"/>
      <c r="S3" s="1"/>
      <c r="T3" s="1"/>
      <c r="U3" s="1"/>
      <c r="V3" s="1"/>
      <c r="W3" s="1"/>
      <c r="X3" s="1"/>
      <c r="Y3" s="1"/>
      <c r="Z3" s="1"/>
      <c r="AA3" s="1"/>
    </row>
    <row r="4" spans="1:27">
      <c r="A4" s="1"/>
      <c r="B4" s="366" t="s">
        <v>1315</v>
      </c>
      <c r="C4" s="2"/>
      <c r="D4" s="2"/>
      <c r="E4" s="43"/>
      <c r="F4" s="43"/>
      <c r="G4" s="43"/>
      <c r="H4" s="43"/>
      <c r="I4" s="43"/>
      <c r="J4" s="43"/>
      <c r="K4" s="43"/>
      <c r="L4" s="43"/>
      <c r="M4" s="43"/>
      <c r="N4" s="1"/>
      <c r="O4" s="1"/>
      <c r="P4" s="1"/>
      <c r="Q4" s="1"/>
      <c r="R4" s="1"/>
      <c r="S4" s="1"/>
      <c r="T4" s="1"/>
      <c r="U4" s="1"/>
      <c r="V4" s="1"/>
      <c r="W4" s="1"/>
      <c r="X4" s="1"/>
      <c r="Y4" s="1"/>
      <c r="Z4" s="1"/>
      <c r="AA4" s="1"/>
    </row>
    <row r="5" spans="1:27">
      <c r="A5" s="1"/>
      <c r="B5" s="54"/>
      <c r="C5" s="10"/>
      <c r="D5" s="10"/>
      <c r="E5" s="1"/>
      <c r="F5" s="1"/>
      <c r="G5" s="1"/>
      <c r="H5" s="1"/>
      <c r="I5" s="1"/>
      <c r="J5" s="1"/>
      <c r="K5" s="1"/>
      <c r="L5" s="1"/>
      <c r="M5" s="1"/>
      <c r="N5" s="1"/>
      <c r="O5" s="1"/>
      <c r="P5" s="1"/>
      <c r="Q5" s="1"/>
      <c r="R5" s="1"/>
      <c r="S5" s="1"/>
      <c r="T5" s="1"/>
      <c r="U5" s="1"/>
      <c r="V5" s="1"/>
      <c r="W5" s="1"/>
      <c r="X5" s="1"/>
      <c r="Y5" s="1"/>
      <c r="Z5" s="1"/>
      <c r="AA5" s="1"/>
    </row>
    <row r="6" spans="1:27" ht="26.25">
      <c r="A6" s="1"/>
      <c r="B6" s="176"/>
      <c r="C6" s="143" t="s">
        <v>66</v>
      </c>
      <c r="D6" s="1"/>
      <c r="E6" s="742" t="s">
        <v>1267</v>
      </c>
      <c r="F6" s="740"/>
      <c r="G6" s="740"/>
      <c r="H6" s="740"/>
      <c r="I6" s="1"/>
      <c r="J6" s="1"/>
      <c r="K6" s="1"/>
      <c r="L6" s="1"/>
      <c r="M6" s="1"/>
      <c r="N6" s="1"/>
      <c r="O6" s="1"/>
      <c r="P6" s="1"/>
      <c r="Q6" s="1"/>
      <c r="R6" s="1"/>
      <c r="S6" s="1"/>
      <c r="T6" s="1"/>
      <c r="U6" s="1"/>
      <c r="V6" s="1"/>
      <c r="W6" s="1"/>
      <c r="X6" s="1"/>
      <c r="Y6" s="1"/>
      <c r="Z6" s="1"/>
      <c r="AA6" s="1"/>
    </row>
    <row r="7" spans="1:27" ht="26.25">
      <c r="A7" s="1"/>
      <c r="B7" s="203" t="s">
        <v>194</v>
      </c>
      <c r="C7" s="204">
        <v>14</v>
      </c>
      <c r="D7" s="1"/>
      <c r="E7" s="740" t="s">
        <v>1311</v>
      </c>
      <c r="F7" s="740"/>
      <c r="G7" s="740"/>
      <c r="H7" s="740"/>
      <c r="I7" s="1"/>
      <c r="J7" s="1"/>
      <c r="K7" s="1"/>
      <c r="L7" s="1"/>
      <c r="M7" s="1"/>
      <c r="N7" s="1"/>
      <c r="O7" s="1"/>
      <c r="P7" s="1"/>
      <c r="Q7" s="1"/>
      <c r="R7" s="1"/>
      <c r="S7" s="1"/>
      <c r="T7" s="1"/>
      <c r="U7" s="1"/>
      <c r="V7" s="1"/>
      <c r="W7" s="1"/>
      <c r="X7" s="1"/>
      <c r="Y7" s="1"/>
      <c r="Z7" s="1"/>
      <c r="AA7" s="1"/>
    </row>
    <row r="8" spans="1:27" ht="26.25">
      <c r="A8" s="1"/>
      <c r="B8" s="143" t="s">
        <v>195</v>
      </c>
      <c r="C8" s="205">
        <v>13</v>
      </c>
      <c r="E8" s="1"/>
      <c r="F8" s="1"/>
      <c r="G8" s="1"/>
      <c r="H8" s="1"/>
      <c r="I8" s="1"/>
      <c r="J8" s="1"/>
      <c r="K8" s="1"/>
      <c r="L8" s="1"/>
      <c r="M8" s="1"/>
      <c r="N8" s="1"/>
      <c r="O8" s="1"/>
      <c r="P8" s="1"/>
      <c r="Q8" s="1"/>
      <c r="R8" s="1"/>
      <c r="S8" s="1"/>
      <c r="T8" s="1"/>
      <c r="U8" s="1"/>
      <c r="V8" s="1"/>
      <c r="W8" s="1"/>
      <c r="X8" s="1"/>
      <c r="Y8" s="1"/>
      <c r="Z8" s="1"/>
      <c r="AA8" s="1"/>
    </row>
    <row r="9" spans="1:27" ht="26.25">
      <c r="A9" s="1"/>
      <c r="B9" s="203" t="s">
        <v>189</v>
      </c>
      <c r="C9" s="204">
        <v>12</v>
      </c>
      <c r="D9" s="1"/>
      <c r="E9" s="1" t="s">
        <v>1159</v>
      </c>
      <c r="F9" s="1"/>
      <c r="G9" s="1"/>
      <c r="H9" s="1"/>
      <c r="I9" s="1"/>
      <c r="J9" s="1"/>
      <c r="K9" s="1"/>
      <c r="L9" s="1"/>
      <c r="M9" s="1"/>
      <c r="N9" s="1"/>
      <c r="O9" s="1"/>
      <c r="P9" s="1"/>
      <c r="Q9" s="1"/>
      <c r="R9" s="1"/>
      <c r="S9" s="1"/>
      <c r="T9" s="1"/>
      <c r="U9" s="1"/>
      <c r="V9" s="1"/>
      <c r="W9" s="1"/>
      <c r="X9" s="1"/>
      <c r="Y9" s="1"/>
      <c r="Z9" s="1"/>
      <c r="AA9" s="1"/>
    </row>
    <row r="10" spans="1:27" ht="26.25">
      <c r="A10" s="1"/>
      <c r="B10" s="143" t="s">
        <v>190</v>
      </c>
      <c r="C10" s="205">
        <v>12</v>
      </c>
      <c r="D10" s="1"/>
      <c r="E10" s="1" t="s">
        <v>1166</v>
      </c>
      <c r="F10" s="1"/>
      <c r="G10" s="1"/>
      <c r="H10" s="1"/>
      <c r="I10" s="1"/>
      <c r="J10" s="1"/>
      <c r="K10" s="1"/>
      <c r="L10" s="1"/>
      <c r="M10" s="1"/>
      <c r="N10" s="1"/>
      <c r="O10" s="1"/>
      <c r="P10" s="1"/>
      <c r="Q10" s="1"/>
      <c r="R10" s="1"/>
      <c r="S10" s="1"/>
      <c r="T10" s="1"/>
      <c r="U10" s="1"/>
      <c r="V10" s="1"/>
      <c r="W10" s="1"/>
      <c r="X10" s="1"/>
      <c r="Y10" s="1"/>
      <c r="Z10" s="1"/>
      <c r="AA10" s="1"/>
    </row>
    <row r="11" spans="1:27" ht="26.25">
      <c r="A11" s="1"/>
      <c r="B11" s="203" t="s">
        <v>256</v>
      </c>
      <c r="C11" s="204">
        <v>12</v>
      </c>
      <c r="D11" s="75"/>
      <c r="E11" s="1"/>
      <c r="F11" s="1"/>
      <c r="G11" s="1"/>
      <c r="H11" s="1"/>
      <c r="I11" s="1"/>
      <c r="J11" s="1"/>
      <c r="K11" s="1"/>
      <c r="L11" s="1"/>
      <c r="M11" s="1"/>
      <c r="N11" s="1"/>
      <c r="O11" s="1"/>
      <c r="P11" s="1"/>
      <c r="Q11" s="1"/>
      <c r="R11" s="1"/>
      <c r="S11" s="1"/>
      <c r="T11" s="1"/>
      <c r="U11" s="1"/>
      <c r="V11" s="1"/>
      <c r="W11" s="1"/>
      <c r="X11" s="1"/>
      <c r="Y11" s="1"/>
      <c r="Z11" s="1"/>
      <c r="AA11" s="1"/>
    </row>
    <row r="12" spans="1:27" ht="26.25">
      <c r="A12" s="1"/>
      <c r="B12" s="143" t="s">
        <v>370</v>
      </c>
      <c r="C12" s="205">
        <v>14</v>
      </c>
      <c r="D12" s="1"/>
      <c r="E12" s="1"/>
      <c r="F12" s="1"/>
      <c r="G12" s="1"/>
      <c r="H12" s="1"/>
      <c r="I12" s="1"/>
      <c r="J12" s="1"/>
      <c r="K12" s="1"/>
      <c r="L12" s="1"/>
      <c r="M12" s="1"/>
      <c r="N12" s="1"/>
      <c r="O12" s="1"/>
      <c r="P12" s="1"/>
      <c r="Q12" s="1"/>
      <c r="R12" s="1"/>
      <c r="S12" s="1"/>
      <c r="T12" s="1"/>
      <c r="U12" s="1"/>
      <c r="V12" s="1"/>
      <c r="W12" s="1"/>
      <c r="X12" s="1"/>
      <c r="Y12" s="1"/>
      <c r="Z12" s="1"/>
      <c r="AA12" s="1"/>
    </row>
    <row r="13" spans="1:27" ht="26.25">
      <c r="A13" s="1"/>
      <c r="B13" s="203" t="s">
        <v>461</v>
      </c>
      <c r="C13" s="204">
        <v>13</v>
      </c>
      <c r="D13" s="1"/>
      <c r="E13" s="1"/>
      <c r="F13" s="1"/>
      <c r="G13" s="1"/>
      <c r="H13" s="1"/>
      <c r="I13" s="1"/>
      <c r="J13" s="1"/>
      <c r="K13" s="1"/>
      <c r="L13" s="1"/>
      <c r="M13" s="1"/>
      <c r="N13" s="1"/>
      <c r="O13" s="1"/>
      <c r="P13" s="1"/>
      <c r="Q13" s="1"/>
      <c r="R13" s="1"/>
      <c r="S13" s="1"/>
      <c r="T13" s="1"/>
      <c r="U13" s="1"/>
      <c r="V13" s="1"/>
      <c r="W13" s="1"/>
      <c r="X13" s="1"/>
      <c r="Y13" s="1"/>
      <c r="Z13" s="1"/>
      <c r="AA13" s="1"/>
    </row>
    <row r="14" spans="1:27" s="494" customFormat="1" ht="26.25">
      <c r="A14" s="1"/>
      <c r="B14" s="143" t="s">
        <v>919</v>
      </c>
      <c r="C14" s="205">
        <v>12</v>
      </c>
      <c r="D14" s="1"/>
      <c r="E14" s="1"/>
      <c r="F14" s="1"/>
      <c r="G14" s="1"/>
      <c r="H14" s="1"/>
      <c r="I14" s="1"/>
      <c r="J14" s="1"/>
      <c r="K14" s="1"/>
      <c r="L14" s="1"/>
      <c r="M14" s="1"/>
      <c r="N14" s="1"/>
      <c r="O14" s="1"/>
      <c r="P14" s="1"/>
      <c r="Q14" s="1"/>
      <c r="R14" s="1"/>
      <c r="S14" s="1"/>
      <c r="T14" s="1"/>
      <c r="U14" s="1"/>
      <c r="V14" s="1"/>
      <c r="W14" s="1"/>
      <c r="X14" s="1"/>
      <c r="Y14" s="1"/>
      <c r="Z14" s="1"/>
      <c r="AA14" s="1"/>
    </row>
    <row r="15" spans="1:27" s="494" customFormat="1">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c r="A16" s="1"/>
      <c r="B16" s="80"/>
      <c r="C16" s="81"/>
      <c r="D16" s="1"/>
      <c r="E16" s="1"/>
      <c r="F16" s="1"/>
      <c r="G16" s="1"/>
      <c r="H16" s="1"/>
      <c r="I16" s="1"/>
      <c r="J16" s="1"/>
      <c r="K16" s="1"/>
      <c r="L16" s="1"/>
      <c r="M16" s="1"/>
      <c r="N16" s="1"/>
      <c r="O16" s="1"/>
      <c r="P16" s="1"/>
      <c r="Q16" s="1"/>
      <c r="R16" s="1"/>
      <c r="S16" s="1"/>
      <c r="T16" s="1"/>
      <c r="U16" s="1"/>
      <c r="V16" s="1"/>
      <c r="W16" s="1"/>
      <c r="X16" s="1"/>
      <c r="Y16" s="1"/>
      <c r="Z16" s="1"/>
      <c r="AA16" s="1"/>
    </row>
    <row r="17" spans="1:27">
      <c r="A17" s="1"/>
      <c r="B17" s="4" t="s">
        <v>463</v>
      </c>
      <c r="C17" s="81"/>
      <c r="D17" s="1"/>
      <c r="E17" s="1"/>
      <c r="F17" s="1"/>
      <c r="G17" s="1"/>
      <c r="H17" s="1"/>
      <c r="I17" s="1"/>
      <c r="J17" s="1"/>
      <c r="K17" s="1"/>
      <c r="L17" s="1"/>
      <c r="M17" s="1"/>
      <c r="N17" s="1"/>
      <c r="O17" s="1"/>
      <c r="P17" s="1"/>
      <c r="Q17" s="1"/>
      <c r="R17" s="1"/>
      <c r="S17" s="1"/>
      <c r="T17" s="1"/>
      <c r="U17" s="1"/>
      <c r="V17" s="1"/>
      <c r="W17" s="1"/>
      <c r="X17" s="1"/>
      <c r="Y17" s="1"/>
      <c r="Z17" s="1"/>
      <c r="AA17" s="1"/>
    </row>
    <row r="18" spans="1:27">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c r="A19" s="1"/>
      <c r="B19" s="364" t="s">
        <v>1540</v>
      </c>
      <c r="C19" s="538"/>
      <c r="D19" s="538"/>
      <c r="E19" s="585"/>
      <c r="F19" s="43"/>
      <c r="G19" s="43"/>
      <c r="H19" s="43"/>
      <c r="I19" s="43"/>
      <c r="J19" s="43"/>
      <c r="K19" s="43"/>
      <c r="L19" s="43"/>
      <c r="M19" s="43"/>
      <c r="N19" s="1"/>
      <c r="O19" s="1"/>
      <c r="P19" s="1"/>
      <c r="Q19" s="1"/>
      <c r="R19" s="1"/>
      <c r="S19" s="1"/>
      <c r="T19" s="1"/>
      <c r="U19" s="1"/>
      <c r="V19" s="1"/>
      <c r="W19" s="1"/>
      <c r="X19" s="1"/>
      <c r="Y19" s="1"/>
      <c r="Z19" s="1"/>
      <c r="AA19" s="1"/>
    </row>
    <row r="20" spans="1:27">
      <c r="A20" s="1"/>
      <c r="B20" s="366" t="s">
        <v>1315</v>
      </c>
      <c r="C20" s="520"/>
      <c r="D20" s="520"/>
      <c r="E20" s="585"/>
      <c r="F20" s="43"/>
      <c r="G20" s="43"/>
      <c r="H20" s="43"/>
      <c r="I20" s="43"/>
      <c r="J20" s="43"/>
      <c r="K20" s="43"/>
      <c r="L20" s="43"/>
      <c r="M20" s="43"/>
      <c r="N20" s="1"/>
      <c r="O20" s="1"/>
      <c r="P20" s="1"/>
      <c r="Q20" s="1"/>
      <c r="R20" s="1"/>
      <c r="S20" s="1"/>
      <c r="T20" s="1"/>
      <c r="U20" s="1"/>
      <c r="V20" s="1"/>
      <c r="W20" s="1"/>
      <c r="X20" s="1"/>
      <c r="Y20" s="1"/>
      <c r="Z20" s="1"/>
      <c r="AA20" s="1"/>
    </row>
    <row r="21" spans="1:27">
      <c r="A21" s="1"/>
      <c r="B21" s="54"/>
      <c r="C21" s="226"/>
      <c r="D21" s="226"/>
      <c r="E21" s="75"/>
      <c r="F21" s="1"/>
      <c r="G21" s="1"/>
      <c r="H21" s="1"/>
      <c r="I21" s="1"/>
      <c r="J21" s="1"/>
      <c r="K21" s="1"/>
      <c r="L21" s="1"/>
      <c r="M21" s="1"/>
      <c r="N21" s="1"/>
      <c r="O21" s="1"/>
      <c r="P21" s="1"/>
      <c r="Q21" s="1"/>
      <c r="R21" s="1"/>
      <c r="S21" s="1"/>
      <c r="T21" s="1"/>
      <c r="U21" s="1"/>
      <c r="V21" s="1"/>
      <c r="W21" s="1"/>
      <c r="X21" s="1"/>
      <c r="Y21" s="1"/>
      <c r="Z21" s="1"/>
      <c r="AA21" s="1"/>
    </row>
    <row r="22" spans="1:27" ht="26.25">
      <c r="A22" s="1"/>
      <c r="B22" s="220"/>
      <c r="C22" s="143" t="s">
        <v>66</v>
      </c>
      <c r="D22" s="1"/>
      <c r="E22" s="1"/>
      <c r="F22" s="1"/>
      <c r="G22" s="1"/>
      <c r="H22" s="1"/>
      <c r="I22" s="1"/>
      <c r="J22" s="1"/>
      <c r="K22" s="1"/>
      <c r="L22" s="1"/>
      <c r="M22" s="1"/>
      <c r="N22" s="1"/>
      <c r="O22" s="1"/>
      <c r="P22" s="1"/>
      <c r="Q22" s="1"/>
      <c r="R22" s="1"/>
      <c r="S22" s="1"/>
      <c r="T22" s="1"/>
      <c r="U22" s="1"/>
      <c r="V22" s="1"/>
      <c r="W22" s="1"/>
      <c r="X22" s="1"/>
      <c r="Y22" s="1"/>
      <c r="Z22" s="1"/>
      <c r="AA22" s="1"/>
    </row>
    <row r="23" spans="1:27" ht="26.25">
      <c r="A23" s="1"/>
      <c r="B23" s="203" t="s">
        <v>196</v>
      </c>
      <c r="C23" s="204">
        <v>19</v>
      </c>
      <c r="D23" s="1"/>
      <c r="E23" s="742" t="s">
        <v>1267</v>
      </c>
      <c r="F23" s="740"/>
      <c r="G23" s="740"/>
      <c r="H23" s="1"/>
      <c r="I23" s="1"/>
      <c r="J23" s="1"/>
      <c r="K23" s="1"/>
      <c r="L23" s="1"/>
      <c r="M23" s="1"/>
      <c r="N23" s="1"/>
      <c r="O23" s="1"/>
      <c r="P23" s="1"/>
      <c r="Q23" s="1"/>
      <c r="R23" s="1"/>
      <c r="S23" s="1"/>
      <c r="T23" s="1"/>
      <c r="U23" s="1"/>
      <c r="V23" s="1"/>
      <c r="W23" s="1"/>
      <c r="X23" s="1"/>
      <c r="Y23" s="1"/>
      <c r="Z23" s="1"/>
      <c r="AA23" s="1"/>
    </row>
    <row r="24" spans="1:27" ht="26.25">
      <c r="A24" s="1"/>
      <c r="B24" s="143" t="s">
        <v>197</v>
      </c>
      <c r="C24" s="205">
        <v>19</v>
      </c>
      <c r="D24" s="1"/>
      <c r="E24" s="740" t="s">
        <v>1311</v>
      </c>
      <c r="F24" s="740"/>
      <c r="G24" s="740"/>
      <c r="H24" s="1"/>
      <c r="I24" s="1"/>
      <c r="J24" s="1"/>
      <c r="K24" s="1"/>
      <c r="L24" s="1"/>
      <c r="M24" s="1"/>
      <c r="N24" s="1"/>
      <c r="O24" s="1"/>
      <c r="P24" s="1"/>
      <c r="Q24" s="1"/>
      <c r="R24" s="1"/>
      <c r="S24" s="1"/>
      <c r="T24" s="1"/>
      <c r="U24" s="1"/>
      <c r="V24" s="1"/>
      <c r="W24" s="1"/>
      <c r="X24" s="1"/>
      <c r="Y24" s="1"/>
      <c r="Z24" s="1"/>
      <c r="AA24" s="1"/>
    </row>
    <row r="25" spans="1:27" ht="26.25">
      <c r="A25" s="1"/>
      <c r="B25" s="203" t="s">
        <v>191</v>
      </c>
      <c r="C25" s="204">
        <v>18</v>
      </c>
      <c r="D25" s="1"/>
      <c r="E25" s="1"/>
      <c r="F25" s="1"/>
      <c r="G25" s="1"/>
      <c r="H25" s="1"/>
      <c r="I25" s="1"/>
      <c r="J25" s="1"/>
      <c r="K25" s="1"/>
      <c r="L25" s="1"/>
      <c r="M25" s="1"/>
      <c r="N25" s="1"/>
      <c r="O25" s="1"/>
      <c r="P25" s="1"/>
      <c r="Q25" s="1"/>
      <c r="R25" s="1"/>
      <c r="S25" s="1"/>
      <c r="T25" s="1"/>
      <c r="U25" s="1"/>
      <c r="V25" s="1"/>
      <c r="W25" s="1"/>
      <c r="X25" s="1"/>
      <c r="Y25" s="1"/>
      <c r="Z25" s="1"/>
      <c r="AA25" s="1"/>
    </row>
    <row r="26" spans="1:27" ht="26.25">
      <c r="A26" s="1"/>
      <c r="B26" s="143" t="s">
        <v>192</v>
      </c>
      <c r="C26" s="205">
        <v>19</v>
      </c>
      <c r="D26" s="1"/>
      <c r="E26" s="1" t="s">
        <v>1159</v>
      </c>
      <c r="F26" s="1"/>
      <c r="G26" s="1"/>
      <c r="H26" s="1"/>
      <c r="I26" s="1"/>
      <c r="J26" s="1"/>
      <c r="K26" s="1"/>
      <c r="L26" s="1"/>
      <c r="M26" s="1"/>
      <c r="N26" s="1"/>
      <c r="O26" s="1"/>
      <c r="P26" s="1"/>
      <c r="Q26" s="1"/>
      <c r="R26" s="1"/>
      <c r="S26" s="1"/>
      <c r="T26" s="1"/>
      <c r="U26" s="1"/>
      <c r="V26" s="1"/>
      <c r="W26" s="1"/>
      <c r="X26" s="1"/>
      <c r="Y26" s="1"/>
      <c r="Z26" s="1"/>
      <c r="AA26" s="1"/>
    </row>
    <row r="27" spans="1:27" ht="26.25">
      <c r="A27" s="1"/>
      <c r="B27" s="203" t="s">
        <v>258</v>
      </c>
      <c r="C27" s="204">
        <v>20</v>
      </c>
      <c r="D27" s="1"/>
      <c r="E27" s="1" t="s">
        <v>1166</v>
      </c>
      <c r="F27" s="1"/>
      <c r="G27" s="1"/>
      <c r="H27" s="1"/>
      <c r="I27" s="1"/>
      <c r="J27" s="1"/>
      <c r="K27" s="1"/>
      <c r="L27" s="1"/>
      <c r="M27" s="1"/>
      <c r="N27" s="1"/>
      <c r="O27" s="1"/>
      <c r="P27" s="1"/>
      <c r="Q27" s="1"/>
      <c r="R27" s="1"/>
      <c r="S27" s="1"/>
      <c r="T27" s="1"/>
      <c r="U27" s="1"/>
      <c r="V27" s="1"/>
      <c r="W27" s="1"/>
      <c r="X27" s="1"/>
      <c r="Y27" s="1"/>
      <c r="Z27" s="1"/>
      <c r="AA27" s="1"/>
    </row>
    <row r="28" spans="1:27" ht="26.25">
      <c r="A28" s="1"/>
      <c r="B28" s="143" t="s">
        <v>397</v>
      </c>
      <c r="C28" s="205">
        <v>22</v>
      </c>
      <c r="D28" s="1"/>
      <c r="E28" s="1"/>
      <c r="F28" s="1"/>
      <c r="G28" s="1"/>
      <c r="H28" s="1"/>
      <c r="I28" s="1"/>
      <c r="J28" s="1"/>
      <c r="K28" s="1"/>
      <c r="L28" s="1"/>
      <c r="M28" s="1"/>
      <c r="N28" s="1"/>
      <c r="O28" s="1"/>
      <c r="P28" s="1"/>
      <c r="Q28" s="1"/>
      <c r="R28" s="1"/>
      <c r="S28" s="1"/>
      <c r="T28" s="1"/>
      <c r="U28" s="1"/>
      <c r="V28" s="1"/>
      <c r="W28" s="1"/>
      <c r="X28" s="1"/>
      <c r="Y28" s="1"/>
      <c r="Z28" s="1"/>
      <c r="AA28" s="1"/>
    </row>
    <row r="29" spans="1:27" ht="26.25">
      <c r="A29" s="1"/>
      <c r="B29" s="203" t="s">
        <v>462</v>
      </c>
      <c r="C29" s="204">
        <v>20</v>
      </c>
      <c r="D29" s="1"/>
      <c r="E29" s="1"/>
      <c r="F29" s="1"/>
      <c r="G29" s="70"/>
      <c r="H29" s="1"/>
      <c r="I29" s="1"/>
      <c r="J29" s="1"/>
      <c r="K29" s="1"/>
      <c r="L29" s="1"/>
      <c r="M29" s="1"/>
      <c r="N29" s="1"/>
      <c r="O29" s="1"/>
      <c r="P29" s="1"/>
      <c r="Q29" s="1"/>
      <c r="R29" s="1"/>
      <c r="S29" s="1"/>
      <c r="T29" s="1"/>
      <c r="U29" s="1"/>
      <c r="V29" s="1"/>
      <c r="W29" s="1"/>
      <c r="X29" s="1"/>
      <c r="Y29" s="1"/>
      <c r="Z29" s="1"/>
      <c r="AA29" s="1"/>
    </row>
    <row r="30" spans="1:27" ht="26.25">
      <c r="A30" s="1"/>
      <c r="B30" s="143" t="s">
        <v>958</v>
      </c>
      <c r="C30" s="205">
        <v>19</v>
      </c>
      <c r="D30" s="1"/>
      <c r="E30" s="1"/>
      <c r="F30" s="1"/>
      <c r="G30" s="70"/>
      <c r="H30" s="1"/>
      <c r="I30" s="1"/>
      <c r="J30" s="1"/>
      <c r="K30" s="1"/>
      <c r="L30" s="1"/>
      <c r="M30" s="1"/>
      <c r="N30" s="1"/>
      <c r="O30" s="1"/>
      <c r="P30" s="1"/>
      <c r="Q30" s="1"/>
      <c r="R30" s="1"/>
      <c r="S30" s="1"/>
      <c r="T30" s="1"/>
      <c r="U30" s="1"/>
      <c r="V30" s="1"/>
      <c r="W30" s="1"/>
      <c r="X30" s="1"/>
      <c r="Y30" s="1"/>
      <c r="Z30" s="1"/>
      <c r="AA30" s="1"/>
    </row>
    <row r="31" spans="1:27">
      <c r="A31" s="1"/>
      <c r="C31" s="81"/>
      <c r="D31" s="1"/>
      <c r="E31" s="1"/>
      <c r="F31" s="1"/>
      <c r="G31" s="70"/>
      <c r="H31" s="1"/>
      <c r="I31" s="1"/>
      <c r="J31" s="1"/>
      <c r="K31" s="1"/>
      <c r="L31" s="1"/>
      <c r="M31" s="1"/>
      <c r="N31" s="1"/>
      <c r="O31" s="1"/>
      <c r="P31" s="1"/>
      <c r="Q31" s="1"/>
      <c r="R31" s="1"/>
      <c r="S31" s="1"/>
      <c r="T31" s="1"/>
      <c r="U31" s="1"/>
      <c r="V31" s="1"/>
      <c r="W31" s="1"/>
      <c r="X31" s="1"/>
      <c r="Y31" s="1"/>
      <c r="Z31" s="1"/>
      <c r="AA31" s="1"/>
    </row>
    <row r="32" spans="1:27">
      <c r="A32" s="1"/>
      <c r="B32" s="80"/>
      <c r="C32" s="81"/>
      <c r="D32" s="1"/>
      <c r="E32" s="1"/>
      <c r="F32" s="1"/>
      <c r="G32" s="70"/>
      <c r="H32" s="1"/>
      <c r="I32" s="1"/>
      <c r="J32" s="1"/>
      <c r="K32" s="1"/>
      <c r="L32" s="1"/>
      <c r="M32" s="1"/>
      <c r="N32" s="1"/>
      <c r="O32" s="1"/>
      <c r="P32" s="1"/>
      <c r="Q32" s="1"/>
      <c r="R32" s="1"/>
      <c r="S32" s="1"/>
      <c r="T32" s="1"/>
      <c r="U32" s="1"/>
      <c r="V32" s="1"/>
      <c r="W32" s="1"/>
      <c r="X32" s="1"/>
      <c r="Y32" s="1"/>
      <c r="Z32" s="1"/>
      <c r="AA32" s="1"/>
    </row>
    <row r="33" spans="1:27">
      <c r="A33" s="1"/>
      <c r="B33" s="4" t="s">
        <v>463</v>
      </c>
      <c r="C33" s="1"/>
      <c r="D33" s="1"/>
      <c r="E33" s="1"/>
      <c r="F33" s="1"/>
      <c r="G33" s="1"/>
      <c r="H33" s="1"/>
      <c r="I33" s="1"/>
      <c r="J33" s="1"/>
      <c r="K33" s="1"/>
      <c r="L33" s="1"/>
      <c r="M33" s="1"/>
      <c r="N33" s="1"/>
      <c r="O33" s="1"/>
      <c r="P33" s="1"/>
      <c r="Q33" s="1"/>
      <c r="R33" s="1"/>
      <c r="S33" s="1"/>
      <c r="T33" s="1"/>
      <c r="U33" s="1"/>
      <c r="V33" s="1"/>
      <c r="W33" s="1"/>
      <c r="X33" s="1"/>
      <c r="Y33" s="1"/>
      <c r="Z33" s="1"/>
      <c r="AA33" s="1"/>
    </row>
    <row r="34" spans="1:27">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c r="A37" s="1"/>
      <c r="B37" s="44"/>
      <c r="C37" s="1"/>
      <c r="D37" s="1"/>
      <c r="E37" s="1"/>
      <c r="F37" s="1"/>
      <c r="G37" s="1"/>
      <c r="H37" s="1"/>
      <c r="I37" s="44"/>
      <c r="J37" s="1"/>
      <c r="K37" s="1"/>
      <c r="L37" s="1"/>
      <c r="M37" s="1"/>
      <c r="N37" s="1"/>
      <c r="O37" s="1"/>
      <c r="P37" s="1"/>
      <c r="Q37" s="1"/>
      <c r="R37" s="1"/>
      <c r="S37" s="1"/>
      <c r="T37" s="1"/>
      <c r="U37" s="1"/>
      <c r="V37" s="1"/>
      <c r="W37" s="1"/>
      <c r="X37" s="1"/>
      <c r="Y37" s="1"/>
      <c r="Z37" s="1"/>
      <c r="AA37" s="1"/>
    </row>
    <row r="38" spans="1:27">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c r="O53" s="1"/>
      <c r="P53" s="1"/>
      <c r="Q53" s="1"/>
      <c r="R53" s="1"/>
      <c r="S53" s="1"/>
      <c r="T53" s="1"/>
      <c r="U53" s="1"/>
      <c r="V53" s="1"/>
      <c r="W53" s="1"/>
      <c r="X53" s="1"/>
      <c r="Y53" s="1"/>
      <c r="Z53" s="1"/>
      <c r="AA53" s="1"/>
    </row>
    <row r="54" spans="1:27">
      <c r="O54" s="1"/>
      <c r="P54" s="1"/>
      <c r="Q54" s="1"/>
      <c r="R54" s="1"/>
      <c r="S54" s="1"/>
      <c r="T54" s="1"/>
      <c r="U54" s="1"/>
      <c r="V54" s="1"/>
      <c r="W54" s="1"/>
      <c r="X54" s="1"/>
      <c r="Y54" s="1"/>
      <c r="Z54" s="1"/>
      <c r="AA54" s="1"/>
    </row>
    <row r="55" spans="1:27">
      <c r="O55" s="1"/>
      <c r="P55" s="1"/>
      <c r="Q55" s="1"/>
      <c r="R55" s="1"/>
      <c r="S55" s="1"/>
      <c r="T55" s="1"/>
      <c r="U55" s="1"/>
      <c r="V55" s="1"/>
      <c r="W55" s="1"/>
      <c r="X55" s="1"/>
      <c r="Y55" s="1"/>
      <c r="Z55" s="1"/>
      <c r="AA55" s="1"/>
    </row>
  </sheetData>
  <hyperlinks>
    <hyperlink ref="L1" location="innehåll!A1" display="Tillbaka till innehållsförteckning"/>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5"/>
  <sheetViews>
    <sheetView zoomScale="90" zoomScaleNormal="90" workbookViewId="0">
      <selection activeCell="U20" sqref="U20"/>
    </sheetView>
  </sheetViews>
  <sheetFormatPr defaultColWidth="9.140625" defaultRowHeight="15"/>
  <cols>
    <col min="1" max="1" width="3.85546875" style="804" customWidth="1"/>
    <col min="2" max="2" width="19.28515625" style="804" customWidth="1"/>
    <col min="3" max="3" width="19" style="804" customWidth="1"/>
    <col min="4" max="20" width="3.85546875" style="804" customWidth="1"/>
    <col min="21" max="21" width="12.85546875" style="804" customWidth="1"/>
    <col min="22" max="22" width="14.85546875" style="804" customWidth="1"/>
    <col min="23" max="26" width="12.85546875" style="804" customWidth="1"/>
    <col min="27" max="27" width="17" style="804" customWidth="1"/>
    <col min="28" max="29" width="12.85546875" style="804" customWidth="1"/>
    <col min="30" max="30" width="54.28515625" style="804" customWidth="1"/>
    <col min="31" max="16384" width="9.140625" style="804"/>
  </cols>
  <sheetData>
    <row r="1" spans="1:30">
      <c r="A1" s="1"/>
      <c r="B1" s="1"/>
      <c r="C1" s="1"/>
      <c r="D1" s="1"/>
      <c r="E1" s="70" t="s">
        <v>173</v>
      </c>
      <c r="F1" s="1"/>
      <c r="G1" s="1"/>
      <c r="H1" s="1"/>
      <c r="I1" s="1"/>
      <c r="J1" s="1"/>
      <c r="K1" s="1"/>
      <c r="L1" s="1"/>
      <c r="M1" s="1"/>
      <c r="N1" s="1"/>
      <c r="O1" s="1"/>
      <c r="P1" s="1"/>
      <c r="Q1" s="1"/>
      <c r="R1" s="1"/>
      <c r="S1" s="1"/>
      <c r="T1" s="1"/>
      <c r="U1" s="1"/>
      <c r="V1" s="1"/>
      <c r="W1" s="1"/>
      <c r="X1" s="70" t="s">
        <v>173</v>
      </c>
      <c r="Y1" s="1"/>
      <c r="Z1" s="1"/>
      <c r="AA1" s="1"/>
      <c r="AB1" s="1"/>
      <c r="AC1" s="1"/>
      <c r="AD1" s="1"/>
    </row>
    <row r="2" spans="1:30">
      <c r="A2" s="1"/>
      <c r="B2" s="657" t="s">
        <v>496</v>
      </c>
      <c r="C2" s="43"/>
      <c r="D2" s="43"/>
      <c r="E2" s="43"/>
      <c r="F2" s="43"/>
      <c r="G2" s="43"/>
      <c r="H2" s="43"/>
      <c r="I2" s="43"/>
      <c r="J2" s="43"/>
      <c r="K2" s="43"/>
      <c r="L2" s="43"/>
      <c r="M2" s="43"/>
      <c r="N2" s="43"/>
      <c r="O2" s="43"/>
      <c r="P2" s="43"/>
      <c r="Q2" s="43"/>
      <c r="R2" s="43"/>
      <c r="S2" s="1"/>
      <c r="T2" s="1"/>
      <c r="U2" s="657" t="s">
        <v>1505</v>
      </c>
      <c r="V2" s="43"/>
      <c r="W2" s="43"/>
      <c r="X2" s="43"/>
      <c r="Y2" s="43"/>
      <c r="Z2" s="43"/>
      <c r="AA2" s="43"/>
      <c r="AB2" s="43"/>
      <c r="AC2" s="43"/>
      <c r="AD2" s="43"/>
    </row>
    <row r="3" spans="1:30">
      <c r="A3" s="1"/>
      <c r="B3" s="665" t="s">
        <v>1439</v>
      </c>
      <c r="C3" s="43"/>
      <c r="D3" s="43"/>
      <c r="E3" s="43"/>
      <c r="F3" s="43"/>
      <c r="G3" s="43"/>
      <c r="H3" s="43"/>
      <c r="I3" s="43"/>
      <c r="J3" s="43"/>
      <c r="K3" s="43"/>
      <c r="L3" s="43"/>
      <c r="M3" s="43"/>
      <c r="N3" s="43"/>
      <c r="O3" s="43"/>
      <c r="P3" s="43"/>
      <c r="Q3" s="43"/>
      <c r="R3" s="43"/>
      <c r="S3" s="1"/>
      <c r="T3" s="1"/>
      <c r="U3" s="665">
        <v>2024</v>
      </c>
      <c r="V3" s="43"/>
      <c r="W3" s="43"/>
      <c r="X3" s="43"/>
      <c r="Y3" s="43"/>
      <c r="Z3" s="43"/>
      <c r="AA3" s="43"/>
      <c r="AB3" s="43"/>
      <c r="AC3" s="43"/>
      <c r="AD3" s="43"/>
    </row>
    <row r="4" spans="1:30" ht="19.5" customHeight="1">
      <c r="A4" s="1"/>
      <c r="B4" s="35" t="s">
        <v>14</v>
      </c>
      <c r="C4" s="682">
        <v>50</v>
      </c>
      <c r="D4" s="1"/>
      <c r="E4" s="1"/>
      <c r="F4" s="1"/>
      <c r="G4" s="1"/>
      <c r="H4" s="1"/>
      <c r="I4" s="1"/>
      <c r="J4" s="1"/>
      <c r="K4" s="1"/>
      <c r="L4" s="1"/>
      <c r="M4" s="1"/>
      <c r="N4" s="1"/>
      <c r="O4" s="1"/>
      <c r="P4" s="1"/>
      <c r="Q4" s="1"/>
      <c r="R4" s="1"/>
      <c r="S4" s="1"/>
      <c r="T4" s="1"/>
      <c r="U4" s="575" t="s">
        <v>1502</v>
      </c>
      <c r="V4" s="580">
        <v>68.680000000000007</v>
      </c>
      <c r="W4" s="1"/>
      <c r="X4" s="1"/>
      <c r="Y4" s="1"/>
      <c r="Z4" s="1"/>
      <c r="AA4" s="1"/>
      <c r="AB4" s="1"/>
      <c r="AC4" s="1"/>
      <c r="AD4" s="1"/>
    </row>
    <row r="5" spans="1:30" ht="19.5" customHeight="1">
      <c r="A5" s="1"/>
      <c r="B5" s="62" t="s">
        <v>15</v>
      </c>
      <c r="C5" s="63">
        <v>43</v>
      </c>
      <c r="D5" s="1"/>
      <c r="E5" s="1"/>
      <c r="F5" s="1"/>
      <c r="G5" s="1"/>
      <c r="H5" s="1"/>
      <c r="I5" s="1"/>
      <c r="J5" s="1"/>
      <c r="K5" s="1"/>
      <c r="L5" s="1"/>
      <c r="M5" s="1"/>
      <c r="N5" s="1"/>
      <c r="O5" s="1"/>
      <c r="P5" s="1"/>
      <c r="Q5" s="1"/>
      <c r="R5" s="1"/>
      <c r="S5" s="1"/>
      <c r="T5" s="1"/>
      <c r="U5" s="1"/>
      <c r="V5" s="1"/>
      <c r="W5" s="1"/>
      <c r="X5" s="1"/>
      <c r="Y5" s="1"/>
      <c r="Z5" s="1"/>
      <c r="AA5" s="1"/>
      <c r="AB5" s="1"/>
      <c r="AC5" s="1"/>
      <c r="AD5" s="1"/>
    </row>
    <row r="6" spans="1:30" ht="19.5" customHeight="1">
      <c r="A6" s="1"/>
      <c r="B6" s="35" t="s">
        <v>16</v>
      </c>
      <c r="C6" s="12">
        <v>41</v>
      </c>
      <c r="D6" s="1"/>
      <c r="E6" s="1"/>
      <c r="F6" s="1"/>
      <c r="G6" s="1"/>
      <c r="H6" s="1"/>
      <c r="I6" s="1"/>
      <c r="J6" s="1"/>
      <c r="K6" s="1"/>
      <c r="L6" s="1"/>
      <c r="M6" s="1"/>
      <c r="N6" s="1"/>
      <c r="O6" s="1"/>
      <c r="P6" s="1"/>
      <c r="Q6" s="1"/>
      <c r="R6" s="1"/>
      <c r="S6" s="1"/>
      <c r="T6" s="1"/>
      <c r="U6" s="1"/>
      <c r="V6" s="1"/>
      <c r="W6" s="1"/>
      <c r="X6" s="1"/>
      <c r="Y6" s="1"/>
      <c r="Z6" s="1"/>
      <c r="AA6" s="1"/>
      <c r="AB6" s="1"/>
      <c r="AC6" s="1"/>
      <c r="AD6" s="1"/>
    </row>
    <row r="7" spans="1:30" ht="19.5" customHeight="1">
      <c r="A7" s="1"/>
      <c r="B7" s="824" t="s">
        <v>17</v>
      </c>
      <c r="C7" s="825">
        <v>34</v>
      </c>
      <c r="D7" s="1"/>
      <c r="E7" s="1"/>
      <c r="F7" s="1"/>
      <c r="G7" s="1"/>
      <c r="H7" s="1"/>
      <c r="I7" s="1"/>
      <c r="J7" s="1"/>
      <c r="K7" s="1"/>
      <c r="L7" s="1"/>
      <c r="M7" s="1"/>
      <c r="N7" s="1"/>
      <c r="O7" s="1"/>
      <c r="P7" s="1"/>
      <c r="Q7" s="1"/>
      <c r="R7" s="1"/>
      <c r="S7" s="1"/>
      <c r="T7" s="1"/>
      <c r="U7" s="121" t="s">
        <v>1500</v>
      </c>
      <c r="V7" s="1"/>
      <c r="W7" s="1"/>
      <c r="X7" s="1"/>
      <c r="Y7" s="1"/>
      <c r="Z7" s="1"/>
      <c r="AA7" s="1"/>
      <c r="AB7" s="1"/>
      <c r="AC7" s="1"/>
      <c r="AD7" s="1"/>
    </row>
    <row r="8" spans="1:30" ht="19.5" customHeight="1">
      <c r="A8" s="1"/>
      <c r="B8" s="35" t="s">
        <v>350</v>
      </c>
      <c r="C8" s="12">
        <v>45</v>
      </c>
      <c r="D8" s="1"/>
      <c r="E8" s="1"/>
      <c r="F8" s="1"/>
      <c r="G8" s="1"/>
      <c r="H8" s="1"/>
      <c r="I8" s="1"/>
      <c r="J8" s="1"/>
      <c r="K8" s="1"/>
      <c r="L8" s="1"/>
      <c r="M8" s="1"/>
      <c r="N8" s="1"/>
      <c r="O8" s="1"/>
      <c r="P8" s="1"/>
      <c r="Q8" s="1"/>
      <c r="R8" s="1"/>
      <c r="S8" s="1"/>
      <c r="T8" s="1"/>
      <c r="U8" s="1"/>
      <c r="V8" s="1"/>
      <c r="W8" s="1"/>
      <c r="X8" s="1"/>
      <c r="Y8" s="1"/>
      <c r="Z8" s="1"/>
      <c r="AA8" s="1"/>
      <c r="AB8" s="1"/>
      <c r="AC8" s="1"/>
      <c r="AD8" s="1"/>
    </row>
    <row r="9" spans="1:30" ht="19.5" customHeight="1">
      <c r="A9" s="1"/>
      <c r="B9" s="824" t="s">
        <v>351</v>
      </c>
      <c r="C9" s="825">
        <v>39</v>
      </c>
      <c r="D9" s="1"/>
      <c r="E9" s="1"/>
      <c r="F9" s="1"/>
      <c r="G9" s="1"/>
      <c r="H9" s="1"/>
      <c r="I9" s="1"/>
      <c r="J9" s="1"/>
      <c r="K9" s="1"/>
      <c r="L9" s="1"/>
      <c r="M9" s="1"/>
      <c r="N9" s="1"/>
      <c r="O9" s="1"/>
      <c r="P9" s="1"/>
      <c r="Q9" s="1"/>
      <c r="R9" s="1"/>
      <c r="S9" s="1"/>
      <c r="T9" s="1"/>
      <c r="V9" s="1"/>
      <c r="W9" s="1"/>
      <c r="X9" s="1"/>
      <c r="Y9" s="1"/>
      <c r="Z9" s="1"/>
      <c r="AA9" s="1"/>
      <c r="AB9" s="1"/>
      <c r="AC9" s="1"/>
      <c r="AD9" s="1"/>
    </row>
    <row r="10" spans="1:30">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c r="A11" s="1"/>
      <c r="B11" s="1" t="s">
        <v>1445</v>
      </c>
      <c r="C11" s="1"/>
      <c r="D11" s="1"/>
      <c r="E11" s="1"/>
      <c r="F11" s="1"/>
      <c r="G11" s="1"/>
      <c r="H11" s="1"/>
      <c r="I11" s="1"/>
      <c r="J11" s="1"/>
      <c r="K11" s="1"/>
      <c r="L11" s="1"/>
      <c r="M11" s="1"/>
      <c r="N11" s="1"/>
      <c r="O11" s="1"/>
      <c r="P11" s="1"/>
      <c r="Q11" s="1"/>
      <c r="R11" s="1"/>
      <c r="S11" s="1"/>
      <c r="T11" s="1"/>
      <c r="V11" s="1"/>
      <c r="W11" s="1"/>
      <c r="X11" s="1"/>
      <c r="Y11" s="1"/>
      <c r="Z11" s="1"/>
      <c r="AA11" s="1"/>
      <c r="AB11" s="1"/>
      <c r="AC11" s="1"/>
      <c r="AD11" s="1"/>
    </row>
    <row r="12" spans="1:30">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c r="A28" s="1"/>
      <c r="B28" s="657" t="s">
        <v>497</v>
      </c>
      <c r="C28" s="43"/>
      <c r="D28" s="43"/>
      <c r="E28" s="365"/>
      <c r="F28" s="43"/>
      <c r="G28" s="43"/>
      <c r="H28" s="43"/>
      <c r="I28" s="43"/>
      <c r="J28" s="43"/>
      <c r="K28" s="43"/>
      <c r="L28" s="43"/>
      <c r="M28" s="43"/>
      <c r="N28" s="43"/>
      <c r="O28" s="43"/>
      <c r="P28" s="43"/>
      <c r="Q28" s="43"/>
      <c r="R28" s="43"/>
      <c r="S28" s="1"/>
      <c r="T28" s="1"/>
      <c r="U28" s="1"/>
      <c r="V28" s="1"/>
      <c r="W28" s="1"/>
      <c r="X28" s="1"/>
      <c r="Y28" s="1"/>
      <c r="Z28" s="1"/>
      <c r="AA28" s="1"/>
      <c r="AB28" s="1"/>
      <c r="AC28" s="1"/>
      <c r="AD28" s="1"/>
    </row>
    <row r="29" spans="1:30">
      <c r="A29" s="1"/>
      <c r="B29" s="665" t="s">
        <v>1439</v>
      </c>
      <c r="C29" s="43"/>
      <c r="D29" s="43"/>
      <c r="E29" s="43"/>
      <c r="F29" s="43"/>
      <c r="G29" s="43"/>
      <c r="H29" s="43"/>
      <c r="I29" s="43"/>
      <c r="J29" s="43"/>
      <c r="K29" s="43"/>
      <c r="L29" s="43"/>
      <c r="M29" s="43"/>
      <c r="N29" s="43"/>
      <c r="O29" s="43"/>
      <c r="P29" s="43"/>
      <c r="Q29" s="43"/>
      <c r="R29" s="43"/>
      <c r="S29" s="1"/>
      <c r="T29" s="1"/>
      <c r="U29" s="1"/>
      <c r="V29" s="1"/>
      <c r="W29" s="1"/>
      <c r="X29" s="1"/>
      <c r="Y29" s="1"/>
      <c r="Z29" s="1"/>
      <c r="AA29" s="1"/>
      <c r="AB29" s="1"/>
      <c r="AC29" s="1"/>
      <c r="AD29" s="11"/>
    </row>
    <row r="30" spans="1:30">
      <c r="A30" s="1"/>
      <c r="B30" s="600" t="s">
        <v>14</v>
      </c>
      <c r="C30" s="682">
        <v>9</v>
      </c>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c r="A31" s="1"/>
      <c r="B31" s="62" t="s">
        <v>15</v>
      </c>
      <c r="C31" s="63">
        <v>8</v>
      </c>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c r="A32" s="1"/>
      <c r="B32" s="35" t="s">
        <v>16</v>
      </c>
      <c r="C32" s="12">
        <v>9</v>
      </c>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c r="A33" s="1"/>
      <c r="B33" s="824" t="s">
        <v>17</v>
      </c>
      <c r="C33" s="825">
        <v>5</v>
      </c>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c r="A34" s="1"/>
      <c r="B34" s="35" t="s">
        <v>350</v>
      </c>
      <c r="C34" s="12">
        <v>9</v>
      </c>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c r="A35" s="1"/>
      <c r="B35" s="824" t="s">
        <v>351</v>
      </c>
      <c r="C35" s="825">
        <v>6</v>
      </c>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c r="A37" s="1"/>
      <c r="B37" s="1" t="s">
        <v>1445</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ht="15" customHeight="1">
      <c r="A53" s="1"/>
      <c r="B53" s="657" t="s">
        <v>498</v>
      </c>
      <c r="C53" s="657"/>
      <c r="D53" s="657"/>
      <c r="E53" s="657"/>
      <c r="F53" s="657"/>
      <c r="G53" s="657"/>
      <c r="H53" s="657"/>
      <c r="I53" s="657"/>
      <c r="J53" s="43"/>
      <c r="K53" s="43"/>
      <c r="L53" s="43"/>
      <c r="M53" s="43"/>
      <c r="N53" s="43"/>
      <c r="O53" s="43"/>
      <c r="P53" s="43"/>
      <c r="Q53" s="43"/>
      <c r="R53" s="43"/>
      <c r="S53" s="1"/>
      <c r="T53" s="1"/>
      <c r="U53" s="1"/>
      <c r="V53" s="1"/>
      <c r="W53" s="1"/>
      <c r="X53" s="1"/>
      <c r="Y53" s="1"/>
      <c r="Z53" s="1"/>
      <c r="AA53" s="1"/>
      <c r="AB53" s="1"/>
      <c r="AC53" s="1"/>
      <c r="AD53" s="1"/>
    </row>
    <row r="54" spans="1:30">
      <c r="A54" s="1"/>
      <c r="B54" s="877" t="s">
        <v>74</v>
      </c>
      <c r="C54" s="878"/>
      <c r="D54" s="878"/>
      <c r="E54" s="878"/>
      <c r="F54" s="878"/>
      <c r="G54" s="878"/>
      <c r="H54" s="878"/>
      <c r="I54" s="878"/>
      <c r="J54" s="43"/>
      <c r="K54" s="43"/>
      <c r="L54" s="43"/>
      <c r="M54" s="43"/>
      <c r="N54" s="43"/>
      <c r="O54" s="43"/>
      <c r="P54" s="43"/>
      <c r="Q54" s="43"/>
      <c r="R54" s="43"/>
      <c r="S54" s="1"/>
      <c r="T54" s="1"/>
      <c r="U54" s="1"/>
      <c r="V54" s="1"/>
      <c r="W54" s="1"/>
      <c r="X54" s="1"/>
      <c r="Y54" s="1"/>
      <c r="Z54" s="1"/>
      <c r="AA54" s="1"/>
      <c r="AB54" s="1"/>
      <c r="AC54" s="1"/>
      <c r="AD54" s="1"/>
    </row>
    <row r="55" spans="1:30">
      <c r="A55" s="1"/>
      <c r="B55" s="43"/>
      <c r="C55" s="43"/>
      <c r="D55" s="826"/>
      <c r="E55" s="43"/>
      <c r="F55" s="43"/>
      <c r="G55" s="43"/>
      <c r="H55" s="43"/>
      <c r="I55" s="43"/>
      <c r="J55" s="43"/>
      <c r="K55" s="43"/>
      <c r="L55" s="43"/>
      <c r="M55" s="43"/>
      <c r="N55" s="43"/>
      <c r="O55" s="43"/>
      <c r="P55" s="43"/>
      <c r="Q55" s="43"/>
      <c r="R55" s="43"/>
      <c r="S55" s="1"/>
      <c r="T55" s="1"/>
      <c r="U55" s="1"/>
      <c r="V55" s="1"/>
      <c r="W55" s="1"/>
      <c r="X55" s="1"/>
      <c r="Y55" s="1"/>
      <c r="Z55" s="1"/>
      <c r="AA55" s="1"/>
      <c r="AB55" s="1"/>
      <c r="AC55" s="1"/>
      <c r="AD55" s="1"/>
    </row>
    <row r="56" spans="1:30">
      <c r="A56" s="1"/>
      <c r="B56" s="600" t="s">
        <v>14</v>
      </c>
      <c r="C56" s="682">
        <v>9</v>
      </c>
      <c r="D56" s="100"/>
      <c r="E56" s="98"/>
      <c r="F56" s="98"/>
      <c r="G56" s="98"/>
      <c r="H56" s="98"/>
      <c r="I56" s="98"/>
      <c r="J56" s="1"/>
      <c r="K56" s="1"/>
      <c r="L56" s="1"/>
      <c r="M56" s="1"/>
      <c r="N56" s="1"/>
      <c r="O56" s="1"/>
      <c r="P56" s="1"/>
      <c r="Q56" s="1"/>
      <c r="R56" s="1"/>
      <c r="S56" s="1"/>
      <c r="T56" s="1"/>
      <c r="U56" s="1"/>
      <c r="V56" s="1"/>
      <c r="W56" s="1"/>
      <c r="X56" s="1"/>
      <c r="Y56" s="1"/>
      <c r="Z56" s="1"/>
      <c r="AA56" s="1"/>
      <c r="AB56" s="1"/>
      <c r="AC56" s="1"/>
      <c r="AD56" s="1"/>
    </row>
    <row r="57" spans="1:30">
      <c r="A57" s="1"/>
      <c r="B57" s="62" t="s">
        <v>15</v>
      </c>
      <c r="C57" s="63">
        <v>7</v>
      </c>
      <c r="D57" s="100"/>
      <c r="E57" s="99"/>
      <c r="F57" s="99"/>
      <c r="G57" s="99"/>
      <c r="H57" s="99"/>
      <c r="I57" s="99"/>
      <c r="J57" s="1"/>
      <c r="K57" s="1"/>
      <c r="L57" s="1"/>
      <c r="M57" s="1"/>
      <c r="N57" s="1"/>
      <c r="O57" s="1"/>
      <c r="P57" s="1"/>
      <c r="Q57" s="1"/>
      <c r="R57" s="1"/>
      <c r="S57" s="1"/>
      <c r="T57" s="1"/>
      <c r="U57" s="1"/>
      <c r="V57" s="1"/>
      <c r="W57" s="1"/>
      <c r="X57" s="1"/>
      <c r="Y57" s="1"/>
      <c r="Z57" s="1"/>
      <c r="AA57" s="1"/>
      <c r="AB57" s="1"/>
      <c r="AC57" s="1"/>
      <c r="AD57" s="1"/>
    </row>
    <row r="58" spans="1:30">
      <c r="A58" s="1"/>
      <c r="B58" s="35" t="s">
        <v>16</v>
      </c>
      <c r="C58" s="12">
        <v>3</v>
      </c>
      <c r="D58" s="100"/>
      <c r="F58" s="100"/>
      <c r="G58" s="100"/>
      <c r="H58" s="100"/>
      <c r="I58" s="100"/>
      <c r="J58" s="1"/>
      <c r="K58" s="1"/>
      <c r="L58" s="1"/>
      <c r="M58" s="1"/>
      <c r="N58" s="1"/>
      <c r="O58" s="1"/>
      <c r="P58" s="1"/>
      <c r="Q58" s="1"/>
      <c r="R58" s="1"/>
      <c r="S58" s="1"/>
      <c r="T58" s="1"/>
      <c r="U58" s="1"/>
      <c r="V58" s="1"/>
      <c r="W58" s="1"/>
      <c r="X58" s="1"/>
      <c r="Y58" s="1"/>
      <c r="Z58" s="1"/>
      <c r="AA58" s="1"/>
      <c r="AB58" s="1"/>
      <c r="AC58" s="1"/>
      <c r="AD58" s="1"/>
    </row>
    <row r="59" spans="1:30">
      <c r="A59" s="1"/>
      <c r="B59" s="824" t="s">
        <v>17</v>
      </c>
      <c r="C59" s="825">
        <v>4</v>
      </c>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c r="A60" s="1"/>
      <c r="B60" s="35" t="s">
        <v>350</v>
      </c>
      <c r="C60" s="12">
        <v>6</v>
      </c>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c r="A61" s="1"/>
      <c r="B61" s="824" t="s">
        <v>351</v>
      </c>
      <c r="C61" s="825">
        <v>5</v>
      </c>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c r="A63" s="1"/>
      <c r="B63" s="1" t="s">
        <v>1445</v>
      </c>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ht="4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sheetData>
  <mergeCells count="1">
    <mergeCell ref="B54:I54"/>
  </mergeCells>
  <hyperlinks>
    <hyperlink ref="E1" location="innehåll!A1" display="Tillbaka till innehållsförteckning"/>
    <hyperlink ref="X1" location="innehåll!A1" display="Tillbaka till innehållsförteckning"/>
  </hyperlinks>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6"/>
  <sheetViews>
    <sheetView zoomScaleNormal="100" workbookViewId="0">
      <selection activeCell="O29" sqref="O29"/>
    </sheetView>
  </sheetViews>
  <sheetFormatPr defaultColWidth="9.140625" defaultRowHeight="15"/>
  <cols>
    <col min="1" max="1" width="3" style="804" customWidth="1"/>
    <col min="2" max="2" width="18.42578125" style="804" customWidth="1"/>
    <col min="3" max="3" width="11.5703125" style="804" customWidth="1"/>
    <col min="4" max="4" width="10" style="804" customWidth="1"/>
    <col min="5" max="5" width="9.140625" style="804" customWidth="1"/>
    <col min="6" max="6" width="8" style="804" customWidth="1"/>
    <col min="7" max="16" width="8.5703125" style="804" customWidth="1"/>
    <col min="17" max="17" width="17.85546875" style="804" customWidth="1"/>
    <col min="18" max="31" width="9.140625" style="804"/>
    <col min="32" max="32" width="18.28515625" style="804" customWidth="1"/>
    <col min="33" max="16384" width="9.140625" style="804"/>
  </cols>
  <sheetData>
    <row r="1" spans="1:43">
      <c r="B1" s="574" t="s">
        <v>1441</v>
      </c>
    </row>
    <row r="2" spans="1:43">
      <c r="A2" s="1"/>
      <c r="B2" s="1"/>
      <c r="C2" s="1"/>
      <c r="D2" s="1"/>
      <c r="E2" s="1"/>
      <c r="F2" s="1"/>
      <c r="G2" s="1"/>
      <c r="H2" s="1"/>
      <c r="I2" s="1"/>
      <c r="J2" s="1"/>
      <c r="K2" s="1"/>
      <c r="L2" s="70" t="s">
        <v>173</v>
      </c>
      <c r="M2" s="1"/>
      <c r="N2" s="1"/>
      <c r="O2" s="1"/>
      <c r="P2" s="1"/>
      <c r="Q2" s="1"/>
      <c r="R2" s="1"/>
      <c r="S2" s="1"/>
      <c r="T2" s="1"/>
      <c r="U2" s="1"/>
      <c r="V2" s="1"/>
      <c r="W2" s="1"/>
      <c r="X2" s="1"/>
      <c r="Y2" s="1"/>
      <c r="Z2" s="1"/>
      <c r="AA2" s="70" t="s">
        <v>173</v>
      </c>
      <c r="AB2" s="1"/>
      <c r="AC2" s="1"/>
      <c r="AD2" s="1"/>
      <c r="AE2" s="1"/>
      <c r="AF2" s="1"/>
      <c r="AG2" s="1"/>
      <c r="AH2" s="1"/>
      <c r="AI2" s="1"/>
      <c r="AJ2" s="1"/>
      <c r="AK2" s="1"/>
      <c r="AL2" s="1"/>
      <c r="AM2" s="1"/>
      <c r="AN2" s="1"/>
      <c r="AO2" s="1"/>
      <c r="AP2" s="1"/>
      <c r="AQ2" s="1"/>
    </row>
    <row r="3" spans="1:4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row>
    <row r="4" spans="1:43">
      <c r="A4" s="1"/>
      <c r="B4" s="812" t="s">
        <v>323</v>
      </c>
      <c r="C4" s="365"/>
      <c r="D4" s="365"/>
      <c r="E4" s="365"/>
      <c r="F4" s="365"/>
      <c r="G4" s="365"/>
      <c r="H4" s="365"/>
      <c r="I4" s="365"/>
      <c r="J4" s="365"/>
      <c r="K4" s="365"/>
      <c r="L4" s="365"/>
      <c r="M4" s="365"/>
      <c r="N4" s="365"/>
      <c r="O4" s="365"/>
      <c r="P4" s="1"/>
      <c r="Q4" s="812" t="s">
        <v>322</v>
      </c>
      <c r="R4" s="365"/>
      <c r="S4" s="365"/>
      <c r="T4" s="365"/>
      <c r="U4" s="365"/>
      <c r="V4" s="365"/>
      <c r="W4" s="365"/>
      <c r="X4" s="365"/>
      <c r="Y4" s="365"/>
      <c r="Z4" s="365"/>
      <c r="AA4" s="365"/>
      <c r="AB4" s="365"/>
      <c r="AC4" s="365"/>
      <c r="AD4" s="365"/>
      <c r="AE4" s="1"/>
      <c r="AF4" s="812" t="s">
        <v>321</v>
      </c>
      <c r="AG4" s="43"/>
      <c r="AH4" s="43"/>
      <c r="AI4" s="43"/>
      <c r="AJ4" s="43"/>
      <c r="AK4" s="43"/>
      <c r="AL4" s="43"/>
      <c r="AM4" s="43"/>
      <c r="AN4" s="1"/>
      <c r="AO4" s="1"/>
      <c r="AP4" s="1"/>
      <c r="AQ4" s="1"/>
    </row>
    <row r="5" spans="1:43">
      <c r="A5" s="1"/>
      <c r="B5" s="600"/>
      <c r="C5" s="573">
        <v>1998</v>
      </c>
      <c r="D5" s="573">
        <v>2000</v>
      </c>
      <c r="E5" s="573">
        <v>2002</v>
      </c>
      <c r="F5" s="573">
        <v>2004</v>
      </c>
      <c r="G5" s="573">
        <v>2006</v>
      </c>
      <c r="H5" s="573">
        <v>2008</v>
      </c>
      <c r="I5" s="573">
        <v>2010</v>
      </c>
      <c r="J5" s="573">
        <v>2012</v>
      </c>
      <c r="K5" s="573">
        <v>2014</v>
      </c>
      <c r="L5" s="814">
        <v>2016</v>
      </c>
      <c r="M5" s="814">
        <v>2018</v>
      </c>
      <c r="N5" s="814">
        <v>2020</v>
      </c>
      <c r="O5" s="814">
        <v>2023</v>
      </c>
      <c r="P5" s="1"/>
      <c r="Q5" s="600"/>
      <c r="R5" s="573">
        <v>1998</v>
      </c>
      <c r="S5" s="573">
        <v>2000</v>
      </c>
      <c r="T5" s="573">
        <v>2002</v>
      </c>
      <c r="U5" s="573">
        <v>2004</v>
      </c>
      <c r="V5" s="573">
        <v>2006</v>
      </c>
      <c r="W5" s="573">
        <v>2008</v>
      </c>
      <c r="X5" s="573">
        <v>2010</v>
      </c>
      <c r="Y5" s="573">
        <v>2012</v>
      </c>
      <c r="Z5" s="573">
        <v>2014</v>
      </c>
      <c r="AA5" s="814">
        <v>2016</v>
      </c>
      <c r="AB5" s="814">
        <v>2018</v>
      </c>
      <c r="AC5" s="814">
        <v>2020</v>
      </c>
      <c r="AD5" s="814">
        <v>2023</v>
      </c>
      <c r="AE5" s="1"/>
      <c r="AF5" s="442"/>
      <c r="AG5" s="437">
        <v>2016</v>
      </c>
      <c r="AH5" s="437">
        <v>2018</v>
      </c>
      <c r="AI5" s="437">
        <v>2020</v>
      </c>
      <c r="AJ5" s="437">
        <v>2023</v>
      </c>
      <c r="AK5" s="1"/>
      <c r="AL5" s="1"/>
      <c r="AM5" s="1"/>
      <c r="AN5" s="1"/>
      <c r="AO5" s="1"/>
      <c r="AP5" s="1"/>
      <c r="AQ5" s="1"/>
    </row>
    <row r="6" spans="1:43">
      <c r="A6" s="1"/>
      <c r="B6" s="62" t="s">
        <v>14</v>
      </c>
      <c r="C6" s="62">
        <v>68</v>
      </c>
      <c r="D6" s="62">
        <v>74</v>
      </c>
      <c r="E6" s="62">
        <v>76</v>
      </c>
      <c r="F6" s="62">
        <v>62</v>
      </c>
      <c r="G6" s="62">
        <v>68</v>
      </c>
      <c r="H6" s="62">
        <v>59</v>
      </c>
      <c r="I6" s="62">
        <v>71</v>
      </c>
      <c r="J6" s="62">
        <v>63</v>
      </c>
      <c r="K6" s="62">
        <v>57</v>
      </c>
      <c r="L6" s="827">
        <v>52</v>
      </c>
      <c r="M6" s="827">
        <v>44</v>
      </c>
      <c r="N6" s="827">
        <v>43</v>
      </c>
      <c r="O6" s="827">
        <v>50</v>
      </c>
      <c r="P6" s="1"/>
      <c r="Q6" s="62" t="s">
        <v>14</v>
      </c>
      <c r="R6" s="62">
        <v>23</v>
      </c>
      <c r="S6" s="62">
        <v>29</v>
      </c>
      <c r="T6" s="62">
        <v>31</v>
      </c>
      <c r="U6" s="62">
        <v>24</v>
      </c>
      <c r="V6" s="62">
        <v>27</v>
      </c>
      <c r="W6" s="62">
        <v>17</v>
      </c>
      <c r="X6" s="62">
        <v>23</v>
      </c>
      <c r="Y6" s="62">
        <v>18</v>
      </c>
      <c r="Z6" s="62">
        <v>12</v>
      </c>
      <c r="AA6" s="827">
        <v>8</v>
      </c>
      <c r="AB6" s="827">
        <v>6</v>
      </c>
      <c r="AC6" s="827">
        <v>4</v>
      </c>
      <c r="AD6" s="827">
        <v>9</v>
      </c>
      <c r="AE6" s="1"/>
      <c r="AF6" s="62" t="s">
        <v>14</v>
      </c>
      <c r="AG6" s="62">
        <v>7</v>
      </c>
      <c r="AH6" s="827">
        <v>4</v>
      </c>
      <c r="AI6" s="827">
        <v>3</v>
      </c>
      <c r="AJ6" s="827">
        <v>9</v>
      </c>
      <c r="AK6" s="1"/>
      <c r="AL6" s="1"/>
      <c r="AM6" s="1"/>
      <c r="AN6" s="1"/>
      <c r="AO6" s="1"/>
      <c r="AP6" s="1"/>
      <c r="AQ6" s="1"/>
    </row>
    <row r="7" spans="1:43">
      <c r="A7" s="1"/>
      <c r="B7" s="600" t="s">
        <v>15</v>
      </c>
      <c r="C7" s="600">
        <v>80</v>
      </c>
      <c r="D7" s="600">
        <v>79</v>
      </c>
      <c r="E7" s="600">
        <v>75</v>
      </c>
      <c r="F7" s="600">
        <v>73</v>
      </c>
      <c r="G7" s="600">
        <v>66</v>
      </c>
      <c r="H7" s="600">
        <v>66</v>
      </c>
      <c r="I7" s="600">
        <v>65</v>
      </c>
      <c r="J7" s="600">
        <v>55</v>
      </c>
      <c r="K7" s="600">
        <v>50</v>
      </c>
      <c r="L7" s="828">
        <v>44</v>
      </c>
      <c r="M7" s="828">
        <v>43</v>
      </c>
      <c r="N7" s="828">
        <v>48</v>
      </c>
      <c r="O7" s="828">
        <v>43</v>
      </c>
      <c r="P7" s="1"/>
      <c r="Q7" s="600" t="s">
        <v>15</v>
      </c>
      <c r="R7" s="600">
        <v>22</v>
      </c>
      <c r="S7" s="600">
        <v>23</v>
      </c>
      <c r="T7" s="600">
        <v>24</v>
      </c>
      <c r="U7" s="600">
        <v>23</v>
      </c>
      <c r="V7" s="600">
        <v>22</v>
      </c>
      <c r="W7" s="600">
        <v>23</v>
      </c>
      <c r="X7" s="600">
        <v>20</v>
      </c>
      <c r="Y7" s="600">
        <v>17</v>
      </c>
      <c r="Z7" s="600">
        <v>11</v>
      </c>
      <c r="AA7" s="828">
        <v>8</v>
      </c>
      <c r="AB7" s="828">
        <v>7</v>
      </c>
      <c r="AC7" s="828">
        <v>9</v>
      </c>
      <c r="AD7" s="828">
        <v>14</v>
      </c>
      <c r="AE7" s="1"/>
      <c r="AF7" s="600" t="s">
        <v>15</v>
      </c>
      <c r="AG7" s="600">
        <v>4</v>
      </c>
      <c r="AH7" s="436">
        <v>5</v>
      </c>
      <c r="AI7" s="436">
        <v>5</v>
      </c>
      <c r="AJ7" s="436"/>
      <c r="AK7" s="1"/>
      <c r="AL7" s="1"/>
      <c r="AM7" s="1"/>
      <c r="AN7" s="1"/>
      <c r="AO7" s="1"/>
      <c r="AP7" s="1"/>
      <c r="AQ7" s="1"/>
    </row>
    <row r="8" spans="1:43">
      <c r="A8" s="1"/>
      <c r="B8" s="62" t="s">
        <v>16</v>
      </c>
      <c r="C8" s="62">
        <v>72</v>
      </c>
      <c r="D8" s="62">
        <v>75</v>
      </c>
      <c r="E8" s="62">
        <v>72</v>
      </c>
      <c r="F8" s="62">
        <v>58</v>
      </c>
      <c r="G8" s="62">
        <v>55</v>
      </c>
      <c r="H8" s="62">
        <v>57</v>
      </c>
      <c r="I8" s="62">
        <v>62</v>
      </c>
      <c r="J8" s="62">
        <v>57</v>
      </c>
      <c r="K8" s="62">
        <v>46</v>
      </c>
      <c r="L8" s="827">
        <v>43</v>
      </c>
      <c r="M8" s="827">
        <v>42</v>
      </c>
      <c r="N8" s="827">
        <v>39</v>
      </c>
      <c r="O8" s="827">
        <v>41</v>
      </c>
      <c r="P8" s="1"/>
      <c r="Q8" s="62" t="s">
        <v>16</v>
      </c>
      <c r="R8" s="62">
        <v>32</v>
      </c>
      <c r="S8" s="62">
        <v>38</v>
      </c>
      <c r="T8" s="62">
        <v>37</v>
      </c>
      <c r="U8" s="62">
        <v>21</v>
      </c>
      <c r="V8" s="62">
        <v>18</v>
      </c>
      <c r="W8" s="62">
        <v>19</v>
      </c>
      <c r="X8" s="62">
        <v>19</v>
      </c>
      <c r="Y8" s="62">
        <v>25</v>
      </c>
      <c r="Z8" s="62">
        <v>15</v>
      </c>
      <c r="AA8" s="827">
        <v>9</v>
      </c>
      <c r="AB8" s="827">
        <v>9</v>
      </c>
      <c r="AC8" s="827">
        <v>11</v>
      </c>
      <c r="AD8" s="827">
        <v>9</v>
      </c>
      <c r="AE8" s="1"/>
      <c r="AF8" s="62" t="s">
        <v>16</v>
      </c>
      <c r="AG8" s="62">
        <v>4</v>
      </c>
      <c r="AH8" s="816">
        <v>5</v>
      </c>
      <c r="AI8" s="816">
        <v>7</v>
      </c>
      <c r="AJ8" s="816">
        <v>3</v>
      </c>
      <c r="AK8" s="1"/>
      <c r="AL8" s="1"/>
      <c r="AM8" s="1"/>
      <c r="AN8" s="1"/>
      <c r="AO8" s="1"/>
      <c r="AP8" s="1"/>
      <c r="AQ8" s="1"/>
    </row>
    <row r="9" spans="1:43">
      <c r="A9" s="1"/>
      <c r="B9" s="214" t="s">
        <v>17</v>
      </c>
      <c r="C9" s="214">
        <v>74</v>
      </c>
      <c r="D9" s="214">
        <v>77</v>
      </c>
      <c r="E9" s="214">
        <v>74</v>
      </c>
      <c r="F9" s="214">
        <v>69</v>
      </c>
      <c r="G9" s="214">
        <v>64</v>
      </c>
      <c r="H9" s="214">
        <v>63</v>
      </c>
      <c r="I9" s="214">
        <v>56</v>
      </c>
      <c r="J9" s="214">
        <v>49</v>
      </c>
      <c r="K9" s="214">
        <v>43</v>
      </c>
      <c r="L9" s="436">
        <v>36</v>
      </c>
      <c r="M9" s="436">
        <v>36</v>
      </c>
      <c r="N9" s="436">
        <v>38</v>
      </c>
      <c r="O9" s="436">
        <v>34</v>
      </c>
      <c r="P9" s="1"/>
      <c r="Q9" s="214" t="s">
        <v>17</v>
      </c>
      <c r="R9" s="214">
        <v>29</v>
      </c>
      <c r="S9" s="214">
        <v>31</v>
      </c>
      <c r="T9" s="214">
        <v>28</v>
      </c>
      <c r="U9" s="214">
        <v>26</v>
      </c>
      <c r="V9" s="214">
        <v>23</v>
      </c>
      <c r="W9" s="214">
        <v>23</v>
      </c>
      <c r="X9" s="214">
        <v>19</v>
      </c>
      <c r="Y9" s="214">
        <v>16</v>
      </c>
      <c r="Z9" s="214">
        <v>10</v>
      </c>
      <c r="AA9" s="436">
        <v>8</v>
      </c>
      <c r="AB9" s="436">
        <v>7</v>
      </c>
      <c r="AC9" s="436">
        <v>8</v>
      </c>
      <c r="AD9" s="436">
        <v>7</v>
      </c>
      <c r="AE9" s="1"/>
      <c r="AF9" s="214" t="s">
        <v>17</v>
      </c>
      <c r="AG9" s="214">
        <v>4</v>
      </c>
      <c r="AH9" s="436">
        <v>4</v>
      </c>
      <c r="AI9" s="436">
        <v>4</v>
      </c>
      <c r="AJ9" s="436"/>
      <c r="AK9" s="1"/>
      <c r="AL9" s="1"/>
      <c r="AM9" s="1"/>
      <c r="AN9" s="1"/>
      <c r="AO9" s="1"/>
      <c r="AP9" s="1"/>
      <c r="AQ9" s="1"/>
    </row>
    <row r="10" spans="1:43">
      <c r="A10" s="1"/>
      <c r="B10" s="11"/>
      <c r="C10" s="11"/>
      <c r="D10" s="11"/>
      <c r="E10" s="11"/>
      <c r="F10" s="11"/>
      <c r="G10" s="11"/>
      <c r="H10" s="11"/>
      <c r="I10" s="11"/>
      <c r="J10" s="11"/>
      <c r="K10" s="11"/>
      <c r="L10" s="11"/>
      <c r="M10" s="11"/>
      <c r="N10" s="11"/>
      <c r="O10" s="11"/>
      <c r="P10" s="1"/>
      <c r="Q10" s="11"/>
      <c r="R10" s="11"/>
      <c r="S10" s="11"/>
      <c r="T10" s="11"/>
      <c r="U10" s="11"/>
      <c r="V10" s="11"/>
      <c r="W10" s="11"/>
      <c r="X10" s="11"/>
      <c r="Y10" s="11"/>
      <c r="Z10" s="11"/>
      <c r="AA10" s="11"/>
      <c r="AB10" s="11"/>
      <c r="AC10" s="11"/>
      <c r="AD10" s="11"/>
      <c r="AE10" s="1"/>
      <c r="AF10" s="11"/>
      <c r="AG10" s="11"/>
      <c r="AH10" s="11"/>
      <c r="AI10" s="11"/>
      <c r="AJ10" s="1"/>
      <c r="AK10" s="1"/>
      <c r="AL10" s="1"/>
      <c r="AM10" s="1"/>
      <c r="AN10" s="1"/>
      <c r="AO10" s="1"/>
      <c r="AP10" s="1"/>
      <c r="AQ10" s="1"/>
    </row>
    <row r="11" spans="1:43">
      <c r="A11" s="1"/>
      <c r="B11" s="121" t="s">
        <v>144</v>
      </c>
      <c r="C11" s="11"/>
      <c r="D11" s="11"/>
      <c r="E11" s="11"/>
      <c r="F11" s="11"/>
      <c r="G11" s="11"/>
      <c r="H11" s="11"/>
      <c r="I11" s="11"/>
      <c r="J11" s="11"/>
      <c r="K11" s="11"/>
      <c r="L11" s="11"/>
      <c r="M11" s="44"/>
      <c r="N11" s="11"/>
      <c r="O11" s="11"/>
      <c r="P11" s="1"/>
      <c r="Q11" s="354" t="s">
        <v>144</v>
      </c>
      <c r="R11" s="11"/>
      <c r="S11" s="11"/>
      <c r="T11" s="11"/>
      <c r="U11" s="11"/>
      <c r="V11" s="11"/>
      <c r="W11" s="11"/>
      <c r="X11" s="11"/>
      <c r="Y11" s="11"/>
      <c r="Z11" s="11"/>
      <c r="AA11" s="11"/>
      <c r="AB11" s="11"/>
      <c r="AC11" s="11"/>
      <c r="AD11" s="11"/>
      <c r="AE11" s="1"/>
      <c r="AF11" s="11"/>
      <c r="AG11" s="11"/>
      <c r="AH11" s="11"/>
      <c r="AI11" s="1"/>
      <c r="AJ11" s="1"/>
      <c r="AK11" s="1"/>
      <c r="AL11" s="1"/>
      <c r="AM11" s="1"/>
      <c r="AN11" s="1"/>
      <c r="AO11" s="1"/>
      <c r="AP11" s="1"/>
      <c r="AQ11" s="1"/>
    </row>
    <row r="12" spans="1:43">
      <c r="A12" s="1"/>
      <c r="B12" s="121"/>
      <c r="C12" s="11"/>
      <c r="D12" s="11"/>
      <c r="E12" s="11"/>
      <c r="F12" s="11"/>
      <c r="G12" s="11"/>
      <c r="H12" s="11"/>
      <c r="I12" s="11"/>
      <c r="J12" s="11"/>
      <c r="K12" s="11"/>
      <c r="L12" s="11"/>
      <c r="M12" s="44"/>
      <c r="N12" s="11"/>
      <c r="O12" s="11"/>
      <c r="P12" s="1"/>
      <c r="Q12" s="11"/>
      <c r="R12" s="11"/>
      <c r="S12" s="11"/>
      <c r="T12" s="11"/>
      <c r="U12" s="11"/>
      <c r="V12" s="11"/>
      <c r="W12" s="11"/>
      <c r="X12" s="11"/>
      <c r="Y12" s="11"/>
      <c r="Z12" s="11"/>
      <c r="AA12" s="11"/>
      <c r="AB12" s="11"/>
      <c r="AC12" s="11"/>
      <c r="AD12" s="11"/>
      <c r="AE12" s="1"/>
      <c r="AF12" s="11"/>
      <c r="AG12" s="11"/>
      <c r="AH12" s="11"/>
      <c r="AI12" s="1"/>
      <c r="AJ12" s="1"/>
      <c r="AK12" s="1"/>
      <c r="AL12" s="1"/>
      <c r="AM12" s="1"/>
      <c r="AN12" s="1"/>
      <c r="AO12" s="1"/>
      <c r="AP12" s="1"/>
      <c r="AQ12" s="1"/>
    </row>
    <row r="13" spans="1:43">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row>
    <row r="14" spans="1:43">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row>
    <row r="15" spans="1:4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row>
    <row r="16" spans="1:4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row>
    <row r="17" spans="1:4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row>
    <row r="18" spans="1:4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row>
    <row r="19" spans="1:4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row>
    <row r="20" spans="1:4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row>
    <row r="21" spans="1:4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row>
    <row r="22" spans="1:4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row>
    <row r="23" spans="1:4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row>
    <row r="24" spans="1:4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row>
    <row r="25" spans="1:4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row>
    <row r="26" spans="1:4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row>
    <row r="27" spans="1:4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row>
    <row r="28" spans="1:4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row>
    <row r="29" spans="1:4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row>
    <row r="30" spans="1:4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row>
    <row r="31" spans="1:4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row>
    <row r="32" spans="1:4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row>
    <row r="33" spans="1:4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row>
    <row r="34" spans="1:4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row>
    <row r="35" spans="1:43">
      <c r="A35" s="1"/>
      <c r="C35" s="1"/>
      <c r="D35" s="1"/>
      <c r="E35" s="1"/>
      <c r="F35" s="1"/>
      <c r="G35" s="1"/>
      <c r="H35" s="1"/>
      <c r="I35" s="1"/>
      <c r="J35" s="1"/>
      <c r="K35" s="1"/>
      <c r="L35" s="1"/>
      <c r="M35" s="1"/>
      <c r="N35" s="1"/>
      <c r="O35" s="1"/>
      <c r="P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row>
    <row r="36" spans="1:4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row>
    <row r="37" spans="1:43">
      <c r="A37" s="1"/>
      <c r="B37" s="355" t="s">
        <v>323</v>
      </c>
      <c r="C37" s="829"/>
      <c r="D37" s="829"/>
      <c r="E37" s="829"/>
      <c r="F37" s="829"/>
      <c r="G37" s="829"/>
      <c r="H37" s="829"/>
      <c r="I37" s="829"/>
      <c r="J37" s="829"/>
      <c r="K37" s="829"/>
      <c r="L37" s="829"/>
      <c r="M37" s="829"/>
      <c r="N37" s="830"/>
      <c r="O37" s="830"/>
      <c r="P37" s="1"/>
      <c r="Q37" s="356" t="s">
        <v>322</v>
      </c>
      <c r="R37" s="829"/>
      <c r="S37" s="829"/>
      <c r="T37" s="829"/>
      <c r="U37" s="829"/>
      <c r="V37" s="829"/>
      <c r="W37" s="829"/>
      <c r="X37" s="829"/>
      <c r="Y37" s="829"/>
      <c r="Z37" s="829"/>
      <c r="AA37" s="829"/>
      <c r="AB37" s="829"/>
      <c r="AC37" s="830"/>
      <c r="AD37" s="830"/>
      <c r="AE37" s="1"/>
      <c r="AF37" s="657" t="s">
        <v>1505</v>
      </c>
      <c r="AG37" s="43"/>
      <c r="AH37" s="43"/>
      <c r="AI37" s="43"/>
      <c r="AJ37" s="43"/>
      <c r="AK37" s="43"/>
      <c r="AL37" s="43"/>
      <c r="AM37" s="1"/>
      <c r="AN37" s="1"/>
      <c r="AO37" s="1"/>
      <c r="AP37" s="1"/>
      <c r="AQ37" s="1"/>
    </row>
    <row r="38" spans="1:43">
      <c r="A38" s="1"/>
      <c r="B38" s="436"/>
      <c r="C38" s="437">
        <v>1998</v>
      </c>
      <c r="D38" s="437">
        <v>2000</v>
      </c>
      <c r="E38" s="437">
        <v>2002</v>
      </c>
      <c r="F38" s="437">
        <v>2004</v>
      </c>
      <c r="G38" s="437">
        <v>2006</v>
      </c>
      <c r="H38" s="437">
        <v>2008</v>
      </c>
      <c r="I38" s="437">
        <v>2010</v>
      </c>
      <c r="J38" s="437">
        <v>2012</v>
      </c>
      <c r="K38" s="437">
        <v>2014</v>
      </c>
      <c r="L38" s="437">
        <v>2016</v>
      </c>
      <c r="M38" s="437">
        <v>2018</v>
      </c>
      <c r="N38" s="437">
        <v>2020</v>
      </c>
      <c r="O38" s="437">
        <v>2023</v>
      </c>
      <c r="P38" s="1"/>
      <c r="Q38" s="436"/>
      <c r="R38" s="437">
        <v>1998</v>
      </c>
      <c r="S38" s="437">
        <v>2000</v>
      </c>
      <c r="T38" s="437">
        <v>2002</v>
      </c>
      <c r="U38" s="437">
        <v>2004</v>
      </c>
      <c r="V38" s="437">
        <v>2006</v>
      </c>
      <c r="W38" s="437">
        <v>2008</v>
      </c>
      <c r="X38" s="437">
        <v>2010</v>
      </c>
      <c r="Y38" s="437">
        <v>2012</v>
      </c>
      <c r="Z38" s="437">
        <v>2014</v>
      </c>
      <c r="AA38" s="437">
        <v>2016</v>
      </c>
      <c r="AB38" s="437">
        <v>2018</v>
      </c>
      <c r="AC38" s="437">
        <v>2020</v>
      </c>
      <c r="AD38" s="437">
        <v>2023</v>
      </c>
      <c r="AE38" s="1"/>
      <c r="AF38" s="665">
        <v>2022</v>
      </c>
      <c r="AG38" s="43"/>
      <c r="AH38" s="43"/>
      <c r="AI38" s="43"/>
      <c r="AJ38" s="43"/>
      <c r="AK38" s="43"/>
      <c r="AL38" s="43"/>
      <c r="AM38" s="1"/>
      <c r="AN38" s="1"/>
      <c r="AO38" s="1"/>
      <c r="AP38" s="1"/>
      <c r="AQ38" s="1"/>
    </row>
    <row r="39" spans="1:43">
      <c r="A39" s="1"/>
      <c r="B39" s="816" t="s">
        <v>14</v>
      </c>
      <c r="C39" s="816">
        <v>68</v>
      </c>
      <c r="D39" s="816">
        <v>74</v>
      </c>
      <c r="E39" s="816">
        <v>76</v>
      </c>
      <c r="F39" s="816">
        <v>62</v>
      </c>
      <c r="G39" s="816">
        <v>68</v>
      </c>
      <c r="H39" s="816">
        <v>59</v>
      </c>
      <c r="I39" s="816">
        <v>71</v>
      </c>
      <c r="J39" s="816">
        <v>63</v>
      </c>
      <c r="K39" s="816">
        <v>57</v>
      </c>
      <c r="L39" s="816">
        <v>52</v>
      </c>
      <c r="M39" s="816">
        <v>44</v>
      </c>
      <c r="N39" s="816">
        <v>43</v>
      </c>
      <c r="O39" s="816">
        <v>50</v>
      </c>
      <c r="P39" s="1"/>
      <c r="Q39" s="816" t="s">
        <v>14</v>
      </c>
      <c r="R39" s="816">
        <v>23</v>
      </c>
      <c r="S39" s="816">
        <v>29</v>
      </c>
      <c r="T39" s="816">
        <v>31</v>
      </c>
      <c r="U39" s="816">
        <v>24</v>
      </c>
      <c r="V39" s="816">
        <v>27</v>
      </c>
      <c r="W39" s="816">
        <v>17</v>
      </c>
      <c r="X39" s="816">
        <v>23</v>
      </c>
      <c r="Y39" s="816">
        <v>18</v>
      </c>
      <c r="Z39" s="816">
        <v>12</v>
      </c>
      <c r="AA39" s="816">
        <v>8</v>
      </c>
      <c r="AB39" s="816">
        <v>6</v>
      </c>
      <c r="AC39" s="816">
        <v>4</v>
      </c>
      <c r="AD39" s="816">
        <v>9</v>
      </c>
      <c r="AE39" s="1"/>
      <c r="AF39" s="575" t="s">
        <v>1502</v>
      </c>
      <c r="AG39" s="580">
        <v>68.680000000000007</v>
      </c>
      <c r="AH39" s="1"/>
      <c r="AI39" s="1"/>
      <c r="AJ39" s="1"/>
      <c r="AK39" s="1"/>
      <c r="AL39" s="1"/>
      <c r="AM39" s="1"/>
      <c r="AN39" s="1"/>
      <c r="AO39" s="1"/>
      <c r="AP39" s="1"/>
      <c r="AQ39" s="1"/>
    </row>
    <row r="40" spans="1:43">
      <c r="A40" s="1"/>
      <c r="B40" s="436" t="s">
        <v>16</v>
      </c>
      <c r="C40" s="436">
        <v>72</v>
      </c>
      <c r="D40" s="436">
        <v>75</v>
      </c>
      <c r="E40" s="436">
        <v>72</v>
      </c>
      <c r="F40" s="436">
        <v>58</v>
      </c>
      <c r="G40" s="436">
        <v>55</v>
      </c>
      <c r="H40" s="436">
        <v>57</v>
      </c>
      <c r="I40" s="436">
        <v>62</v>
      </c>
      <c r="J40" s="436">
        <v>57</v>
      </c>
      <c r="K40" s="436">
        <v>46</v>
      </c>
      <c r="L40" s="436">
        <v>43</v>
      </c>
      <c r="M40" s="436">
        <v>42</v>
      </c>
      <c r="N40" s="436">
        <v>39</v>
      </c>
      <c r="O40" s="436">
        <v>41</v>
      </c>
      <c r="P40" s="1"/>
      <c r="Q40" s="436" t="s">
        <v>16</v>
      </c>
      <c r="R40" s="436">
        <v>32</v>
      </c>
      <c r="S40" s="436">
        <v>38</v>
      </c>
      <c r="T40" s="436">
        <v>37</v>
      </c>
      <c r="U40" s="436">
        <v>21</v>
      </c>
      <c r="V40" s="436">
        <v>18</v>
      </c>
      <c r="W40" s="436">
        <v>19</v>
      </c>
      <c r="X40" s="436">
        <v>19</v>
      </c>
      <c r="Y40" s="436">
        <v>25</v>
      </c>
      <c r="Z40" s="436">
        <v>15</v>
      </c>
      <c r="AA40" s="436">
        <v>9</v>
      </c>
      <c r="AB40" s="436">
        <v>9</v>
      </c>
      <c r="AC40" s="436">
        <v>11</v>
      </c>
      <c r="AD40" s="436">
        <v>9</v>
      </c>
      <c r="AE40" s="1"/>
      <c r="AF40" s="836" t="s">
        <v>1501</v>
      </c>
      <c r="AG40" s="837">
        <v>61.41</v>
      </c>
      <c r="AH40" s="1"/>
      <c r="AI40" s="1"/>
      <c r="AJ40" s="1"/>
      <c r="AK40" s="1"/>
      <c r="AL40" s="1"/>
      <c r="AM40" s="1"/>
      <c r="AN40" s="1"/>
      <c r="AO40" s="1"/>
      <c r="AP40" s="1"/>
      <c r="AQ40" s="1"/>
    </row>
    <row r="41" spans="1:43">
      <c r="A41" s="1"/>
      <c r="B41" s="1"/>
      <c r="C41" s="11"/>
      <c r="D41" s="11"/>
      <c r="E41" s="11"/>
      <c r="F41" s="11"/>
      <c r="G41" s="11"/>
      <c r="H41" s="11"/>
      <c r="I41" s="11"/>
      <c r="J41" s="11"/>
      <c r="K41" s="11"/>
      <c r="L41" s="11"/>
      <c r="M41" s="44"/>
      <c r="N41" s="11"/>
      <c r="O41" s="11"/>
      <c r="P41" s="1"/>
      <c r="Q41" s="11"/>
      <c r="R41" s="11"/>
      <c r="S41" s="11"/>
      <c r="T41" s="11"/>
      <c r="U41" s="11"/>
      <c r="V41" s="11"/>
      <c r="W41" s="11"/>
      <c r="X41" s="11"/>
      <c r="Y41" s="11"/>
      <c r="Z41" s="11"/>
      <c r="AA41" s="11"/>
      <c r="AB41" s="11"/>
      <c r="AC41" s="11"/>
      <c r="AD41" s="11"/>
      <c r="AE41" s="1"/>
      <c r="AF41" s="1"/>
      <c r="AG41" s="1"/>
      <c r="AH41" s="1"/>
      <c r="AI41" s="1"/>
      <c r="AJ41" s="1"/>
      <c r="AK41" s="1"/>
      <c r="AL41" s="1"/>
      <c r="AM41" s="1"/>
      <c r="AN41" s="1"/>
      <c r="AO41" s="1"/>
      <c r="AP41" s="1"/>
      <c r="AQ41" s="1"/>
    </row>
    <row r="42" spans="1:4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21" t="s">
        <v>1504</v>
      </c>
      <c r="AG42" s="1"/>
      <c r="AH42" s="1"/>
      <c r="AI42" s="1"/>
      <c r="AJ42" s="1"/>
      <c r="AK42" s="1"/>
      <c r="AL42" s="1"/>
      <c r="AM42" s="1"/>
      <c r="AN42" s="1"/>
      <c r="AO42" s="1"/>
      <c r="AP42" s="1"/>
      <c r="AQ42" s="1"/>
    </row>
    <row r="43" spans="1:4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row>
    <row r="44" spans="1:4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row>
    <row r="45" spans="1:4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row>
    <row r="46" spans="1:4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row>
    <row r="47" spans="1:4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row>
    <row r="48" spans="1:4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row>
    <row r="49" spans="1:4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row>
    <row r="50" spans="1:4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row>
    <row r="51" spans="1:4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row>
    <row r="52" spans="1:4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row>
    <row r="53" spans="1:4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row>
    <row r="54" spans="1:4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row>
    <row r="55" spans="1:4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row>
    <row r="56" spans="1:4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row>
    <row r="57" spans="1:4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row>
    <row r="58" spans="1:4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row>
    <row r="59" spans="1:4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row>
    <row r="60" spans="1:4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row>
    <row r="61" spans="1:4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row>
    <row r="62" spans="1:4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row>
    <row r="63" spans="1:4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row>
    <row r="64" spans="1:4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row>
    <row r="65" spans="1:4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row>
    <row r="66" spans="1:4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row>
  </sheetData>
  <hyperlinks>
    <hyperlink ref="L2" location="innehåll!A1" display="Tillbaka till innehållsförteckning"/>
    <hyperlink ref="AA2" location="innehåll!A1" display="Tillbaka till innehållsförteckning"/>
  </hyperlinks>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74"/>
  <sheetViews>
    <sheetView workbookViewId="0">
      <selection activeCell="L1" sqref="L1"/>
    </sheetView>
  </sheetViews>
  <sheetFormatPr defaultRowHeight="15"/>
  <cols>
    <col min="1" max="1" width="4.85546875" customWidth="1"/>
    <col min="2" max="2" width="23.5703125" customWidth="1"/>
    <col min="3" max="3" width="18.5703125" customWidth="1"/>
    <col min="12" max="12" width="13" customWidth="1"/>
    <col min="13" max="13" width="15.85546875" customWidth="1"/>
  </cols>
  <sheetData>
    <row r="1" spans="1:26">
      <c r="A1" s="1"/>
      <c r="B1" s="1"/>
      <c r="C1" s="1"/>
      <c r="D1" s="1"/>
      <c r="E1" s="1"/>
      <c r="F1" s="1"/>
      <c r="G1" s="1"/>
      <c r="H1" s="1"/>
      <c r="I1" s="1"/>
      <c r="J1" s="1"/>
      <c r="K1" s="1"/>
      <c r="L1" s="70" t="s">
        <v>173</v>
      </c>
      <c r="M1" s="11"/>
      <c r="N1" s="11"/>
      <c r="O1" s="1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1"/>
      <c r="B3" s="367" t="s">
        <v>1386</v>
      </c>
      <c r="C3" s="364"/>
      <c r="D3" s="364"/>
      <c r="E3" s="364"/>
      <c r="F3" s="364"/>
      <c r="G3" s="364"/>
      <c r="H3" s="364"/>
      <c r="I3" s="364"/>
      <c r="J3" s="364"/>
      <c r="K3" s="364"/>
      <c r="L3" s="364"/>
      <c r="M3" s="535"/>
      <c r="N3" s="535"/>
      <c r="O3" s="536"/>
      <c r="P3" s="1"/>
      <c r="Q3" s="1"/>
      <c r="R3" s="1"/>
      <c r="S3" s="1"/>
      <c r="T3" s="1"/>
      <c r="U3" s="1"/>
      <c r="V3" s="1"/>
      <c r="W3" s="1"/>
      <c r="X3" s="1"/>
      <c r="Y3" s="1"/>
      <c r="Z3" s="1"/>
    </row>
    <row r="4" spans="1:26">
      <c r="A4" s="11"/>
      <c r="B4" s="513"/>
      <c r="C4" s="369"/>
      <c r="D4" s="372"/>
      <c r="E4" s="372"/>
      <c r="F4" s="372"/>
      <c r="G4" s="372"/>
      <c r="H4" s="372"/>
      <c r="I4" s="372"/>
      <c r="J4" s="372"/>
      <c r="K4" s="372"/>
      <c r="L4" s="372"/>
      <c r="M4" s="372"/>
      <c r="N4" s="372"/>
      <c r="O4" s="518"/>
      <c r="P4" s="1"/>
      <c r="Q4" s="1"/>
      <c r="R4" s="1"/>
      <c r="S4" s="1"/>
      <c r="T4" s="1"/>
      <c r="U4" s="1"/>
      <c r="V4" s="1"/>
      <c r="W4" s="1"/>
      <c r="X4" s="1"/>
      <c r="Y4" s="1"/>
      <c r="Z4" s="1"/>
    </row>
    <row r="5" spans="1:26">
      <c r="A5" s="11"/>
      <c r="C5" s="11"/>
      <c r="D5" s="10"/>
      <c r="E5" s="11"/>
      <c r="F5" s="11"/>
      <c r="G5" s="11"/>
      <c r="H5" s="11"/>
      <c r="I5" s="11"/>
      <c r="J5" s="11"/>
      <c r="K5" s="11"/>
      <c r="L5" s="11"/>
      <c r="M5" s="11"/>
      <c r="N5" s="1"/>
      <c r="O5" s="1"/>
      <c r="P5" s="1"/>
      <c r="Q5" s="1"/>
      <c r="R5" s="1"/>
      <c r="S5" s="1"/>
      <c r="T5" s="1"/>
      <c r="U5" s="1"/>
      <c r="V5" s="1"/>
      <c r="W5" s="1"/>
      <c r="X5" s="1"/>
      <c r="Y5" s="1"/>
      <c r="Z5" s="1"/>
    </row>
    <row r="6" spans="1:26">
      <c r="A6" s="11"/>
      <c r="B6" s="142"/>
      <c r="C6" s="143" t="s">
        <v>268</v>
      </c>
      <c r="D6" s="11"/>
      <c r="E6" s="742" t="s">
        <v>1379</v>
      </c>
      <c r="F6" s="740"/>
      <c r="G6" s="740"/>
      <c r="H6" s="740"/>
      <c r="I6" s="740"/>
      <c r="J6" s="740"/>
      <c r="K6" s="740"/>
      <c r="L6" s="740"/>
      <c r="M6" s="740"/>
      <c r="N6" s="1"/>
      <c r="O6" s="1"/>
      <c r="P6" s="1"/>
      <c r="Q6" s="1"/>
      <c r="R6" s="1"/>
      <c r="S6" s="1"/>
      <c r="T6" s="1"/>
      <c r="U6" s="1"/>
      <c r="V6" s="1"/>
      <c r="W6" s="1"/>
      <c r="X6" s="1"/>
      <c r="Y6" s="1"/>
      <c r="Z6" s="1"/>
    </row>
    <row r="7" spans="1:26">
      <c r="A7" s="11"/>
      <c r="B7" s="180" t="s">
        <v>329</v>
      </c>
      <c r="C7" s="735">
        <v>1.7</v>
      </c>
      <c r="D7" s="11"/>
      <c r="E7" s="740" t="s">
        <v>1385</v>
      </c>
      <c r="F7" s="740"/>
      <c r="G7" s="740"/>
      <c r="H7" s="740"/>
      <c r="I7" s="740"/>
      <c r="J7" s="740"/>
      <c r="K7" s="740"/>
      <c r="L7" s="740"/>
      <c r="M7" s="740"/>
      <c r="N7" s="1"/>
      <c r="O7" s="1"/>
      <c r="P7" s="1"/>
      <c r="Q7" s="1"/>
      <c r="R7" s="1"/>
      <c r="S7" s="1"/>
      <c r="T7" s="1"/>
      <c r="U7" s="1"/>
      <c r="V7" s="1"/>
      <c r="W7" s="1"/>
      <c r="X7" s="1"/>
      <c r="Y7" s="1"/>
      <c r="Z7" s="1"/>
    </row>
    <row r="8" spans="1:26">
      <c r="A8" s="11"/>
      <c r="B8" s="142" t="s">
        <v>61</v>
      </c>
      <c r="C8" s="142">
        <v>1.3</v>
      </c>
      <c r="D8" s="11"/>
      <c r="E8" s="1"/>
      <c r="F8" s="1"/>
      <c r="G8" s="1"/>
      <c r="H8" s="1"/>
      <c r="I8" s="1"/>
      <c r="J8" s="1"/>
      <c r="K8" s="1"/>
      <c r="L8" s="1"/>
      <c r="M8" s="1"/>
      <c r="N8" s="1"/>
      <c r="O8" s="1"/>
      <c r="P8" s="1"/>
      <c r="Q8" s="1"/>
      <c r="R8" s="1"/>
      <c r="S8" s="1"/>
      <c r="T8" s="1"/>
      <c r="U8" s="1"/>
      <c r="V8" s="1"/>
      <c r="W8" s="1"/>
      <c r="X8" s="1"/>
      <c r="Y8" s="1"/>
      <c r="Z8" s="1"/>
    </row>
    <row r="9" spans="1:26">
      <c r="A9" s="11"/>
      <c r="B9" s="180" t="s">
        <v>188</v>
      </c>
      <c r="C9" s="735">
        <f>0.6+1.6</f>
        <v>2.2000000000000002</v>
      </c>
      <c r="D9" s="11"/>
      <c r="E9" s="1" t="s">
        <v>1159</v>
      </c>
      <c r="F9" s="1"/>
      <c r="G9" s="1"/>
      <c r="H9" s="1"/>
      <c r="I9" s="1"/>
      <c r="J9" s="1"/>
      <c r="K9" s="1"/>
      <c r="L9" s="1"/>
      <c r="M9" s="1"/>
      <c r="N9" s="1"/>
      <c r="O9" s="1"/>
      <c r="P9" s="1"/>
      <c r="Q9" s="1"/>
      <c r="R9" s="1"/>
      <c r="S9" s="1"/>
      <c r="T9" s="1"/>
      <c r="U9" s="1"/>
      <c r="V9" s="1"/>
      <c r="W9" s="1"/>
      <c r="X9" s="1"/>
      <c r="Y9" s="1"/>
      <c r="Z9" s="1"/>
    </row>
    <row r="10" spans="1:26">
      <c r="A10" s="11"/>
      <c r="B10" s="1"/>
      <c r="C10" s="1"/>
      <c r="D10" s="1"/>
      <c r="E10" s="1" t="s">
        <v>1384</v>
      </c>
      <c r="F10" s="1"/>
      <c r="G10" s="1"/>
      <c r="H10" s="1"/>
      <c r="I10" s="1"/>
      <c r="J10" s="1"/>
      <c r="K10" s="1"/>
      <c r="L10" s="1"/>
      <c r="M10" s="1"/>
      <c r="N10" s="1"/>
      <c r="O10" s="1"/>
      <c r="P10" s="1"/>
      <c r="Q10" s="1"/>
      <c r="R10" s="1"/>
      <c r="S10" s="1"/>
      <c r="T10" s="1"/>
      <c r="U10" s="1"/>
      <c r="V10" s="1"/>
      <c r="W10" s="1"/>
      <c r="X10" s="1"/>
      <c r="Y10" s="1"/>
      <c r="Z10" s="1"/>
    </row>
    <row r="11" spans="1:26">
      <c r="A11" s="11"/>
      <c r="B11" s="4" t="s">
        <v>1382</v>
      </c>
      <c r="C11" s="1"/>
      <c r="D11" s="1"/>
      <c r="E11" s="1"/>
      <c r="F11" s="1"/>
      <c r="G11" s="1"/>
      <c r="H11" s="1"/>
      <c r="I11" s="1"/>
      <c r="J11" s="1"/>
      <c r="K11" s="1"/>
      <c r="L11" s="1"/>
      <c r="M11" s="1"/>
      <c r="N11" s="1"/>
      <c r="O11" s="1"/>
      <c r="P11" s="1"/>
      <c r="Q11" s="1"/>
      <c r="R11" s="1"/>
      <c r="S11" s="1"/>
      <c r="T11" s="1"/>
      <c r="U11" s="1"/>
      <c r="V11" s="1"/>
      <c r="W11" s="1"/>
      <c r="X11" s="1"/>
      <c r="Y11" s="1"/>
      <c r="Z11" s="1"/>
    </row>
    <row r="12" spans="1:26">
      <c r="A12" s="11"/>
      <c r="B12" s="1"/>
      <c r="C12" s="1"/>
      <c r="D12" s="1"/>
      <c r="E12" s="1"/>
      <c r="F12" s="1"/>
      <c r="G12" s="1"/>
      <c r="H12" s="1"/>
      <c r="I12" s="1"/>
      <c r="J12" s="1"/>
      <c r="K12" s="1"/>
      <c r="L12" s="1"/>
      <c r="M12" s="1"/>
      <c r="N12" s="1"/>
      <c r="O12" s="1"/>
      <c r="P12" s="1"/>
      <c r="Q12" s="1"/>
      <c r="R12" s="1"/>
      <c r="S12" s="1"/>
      <c r="T12" s="1"/>
      <c r="U12" s="1"/>
      <c r="V12" s="1"/>
      <c r="W12" s="1"/>
      <c r="X12" s="1"/>
      <c r="Y12" s="1"/>
      <c r="Z12" s="1"/>
    </row>
    <row r="13" spans="1:26">
      <c r="A13" s="11"/>
      <c r="B13" s="11"/>
      <c r="D13" s="11"/>
      <c r="E13" s="1"/>
      <c r="F13" s="1"/>
      <c r="G13" s="1"/>
      <c r="H13" s="1"/>
      <c r="I13" s="1"/>
      <c r="J13" s="1"/>
      <c r="K13" s="1"/>
      <c r="L13" s="1"/>
      <c r="M13" s="1"/>
      <c r="N13" s="1"/>
      <c r="O13" s="1"/>
      <c r="P13" s="1"/>
      <c r="Q13" s="1"/>
      <c r="R13" s="1"/>
      <c r="S13" s="1"/>
      <c r="T13" s="1"/>
      <c r="U13" s="1"/>
      <c r="V13" s="1"/>
      <c r="W13" s="1"/>
      <c r="X13" s="1"/>
      <c r="Y13" s="1"/>
      <c r="Z13" s="1"/>
    </row>
    <row r="14" spans="1:26">
      <c r="A14" s="11"/>
      <c r="C14" s="1"/>
      <c r="D14" s="1"/>
      <c r="E14" s="1"/>
      <c r="F14" s="1"/>
      <c r="G14" s="1"/>
      <c r="H14" s="1"/>
      <c r="I14" s="1"/>
      <c r="J14" s="1"/>
      <c r="K14" s="1"/>
      <c r="L14" s="1"/>
      <c r="M14" s="1"/>
      <c r="N14" s="1"/>
      <c r="O14" s="1"/>
      <c r="P14" s="1"/>
      <c r="Q14" s="1"/>
      <c r="R14" s="1"/>
      <c r="S14" s="1"/>
      <c r="T14" s="1"/>
      <c r="U14" s="1"/>
      <c r="V14" s="1"/>
      <c r="W14" s="1"/>
      <c r="X14" s="1"/>
      <c r="Y14" s="1"/>
      <c r="Z14" s="1"/>
    </row>
    <row r="15" spans="1:26" ht="30.75" customHeight="1">
      <c r="A15" s="1"/>
      <c r="B15" s="197" t="s">
        <v>1383</v>
      </c>
      <c r="C15" s="198"/>
      <c r="D15" s="198"/>
      <c r="E15" s="1"/>
      <c r="F15" s="1"/>
      <c r="G15" s="1"/>
      <c r="H15" s="1"/>
      <c r="I15" s="1"/>
      <c r="J15" s="1"/>
      <c r="K15" s="1"/>
      <c r="L15" s="1"/>
      <c r="M15" s="1"/>
      <c r="N15" s="1"/>
      <c r="O15" s="1"/>
      <c r="P15" s="1"/>
      <c r="Q15" s="1"/>
      <c r="R15" s="1"/>
      <c r="S15" s="1"/>
      <c r="T15" s="1"/>
      <c r="U15" s="1"/>
      <c r="V15" s="1"/>
      <c r="W15" s="1"/>
      <c r="X15" s="1"/>
      <c r="Y15" s="1"/>
      <c r="Z15" s="1"/>
    </row>
    <row r="16" spans="1:26" ht="15.75">
      <c r="A16" s="1"/>
      <c r="B16" s="197" t="s">
        <v>464</v>
      </c>
      <c r="C16" s="198"/>
      <c r="D16" s="198"/>
      <c r="E16" s="198"/>
      <c r="F16" s="197"/>
      <c r="G16" s="1"/>
      <c r="H16" s="779"/>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779"/>
      <c r="I17" s="1"/>
      <c r="J17" s="1"/>
      <c r="K17" s="1"/>
      <c r="L17" s="1"/>
      <c r="M17" s="1"/>
      <c r="N17" s="1"/>
      <c r="O17" s="1"/>
      <c r="P17" s="1"/>
      <c r="Q17" s="1"/>
      <c r="R17" s="1"/>
      <c r="S17" s="1"/>
      <c r="T17" s="1"/>
      <c r="U17" s="1"/>
      <c r="V17" s="1"/>
      <c r="W17" s="1"/>
      <c r="X17" s="1"/>
      <c r="Y17" s="1"/>
      <c r="Z17" s="1"/>
    </row>
    <row r="18" spans="1:26" ht="33" customHeight="1">
      <c r="A18" s="1"/>
      <c r="B18" s="1"/>
      <c r="C18" s="1"/>
      <c r="D18" s="1"/>
      <c r="E18" s="1"/>
      <c r="F18" s="1"/>
      <c r="G18" s="1"/>
      <c r="H18" s="779"/>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78"/>
      <c r="C22" s="73"/>
      <c r="D22" s="73"/>
      <c r="E22" s="1"/>
      <c r="F22" s="1"/>
      <c r="G22" s="1"/>
      <c r="H22" s="1"/>
      <c r="I22" s="1"/>
      <c r="J22" s="1"/>
      <c r="K22" s="1"/>
      <c r="L22" s="1"/>
      <c r="M22" s="1"/>
      <c r="N22" s="1"/>
      <c r="O22" s="1"/>
      <c r="P22" s="1"/>
      <c r="Q22" s="1"/>
      <c r="R22" s="1"/>
      <c r="S22" s="1"/>
      <c r="T22" s="1"/>
      <c r="U22" s="1"/>
      <c r="V22" s="1"/>
      <c r="W22" s="1"/>
      <c r="X22" s="1"/>
      <c r="Y22" s="1"/>
      <c r="Z22" s="1"/>
    </row>
    <row r="23" spans="1:26">
      <c r="A23" s="1"/>
      <c r="B23" s="79"/>
      <c r="C23" s="74"/>
      <c r="D23" s="74"/>
      <c r="E23" s="1"/>
      <c r="F23" s="1"/>
      <c r="G23" s="1"/>
      <c r="H23" s="1"/>
      <c r="I23" s="1"/>
      <c r="J23" s="1"/>
      <c r="K23" s="1"/>
      <c r="L23" s="1"/>
      <c r="M23" s="1"/>
      <c r="N23" s="1"/>
      <c r="O23" s="1"/>
      <c r="P23" s="1"/>
      <c r="Q23" s="1"/>
      <c r="R23" s="1"/>
      <c r="S23" s="1"/>
      <c r="T23" s="1"/>
      <c r="U23" s="1"/>
      <c r="V23" s="1"/>
      <c r="W23" s="1"/>
      <c r="X23" s="1"/>
      <c r="Y23" s="1"/>
      <c r="Z23" s="1"/>
    </row>
    <row r="24" spans="1:26">
      <c r="A24" s="1"/>
      <c r="B24" s="79"/>
      <c r="C24" s="74"/>
      <c r="D24" s="74"/>
      <c r="E24" s="1"/>
      <c r="F24" s="1"/>
      <c r="G24" s="1"/>
      <c r="H24" s="1"/>
      <c r="I24" s="1"/>
      <c r="J24" s="1"/>
      <c r="K24" s="1"/>
      <c r="L24" s="1"/>
      <c r="M24" s="1"/>
      <c r="N24" s="1"/>
      <c r="O24" s="1"/>
      <c r="P24" s="1"/>
      <c r="Q24" s="1"/>
      <c r="R24" s="1"/>
      <c r="S24" s="1"/>
      <c r="T24" s="1"/>
      <c r="U24" s="1"/>
      <c r="V24" s="1"/>
      <c r="W24" s="1"/>
      <c r="X24" s="1"/>
      <c r="Y24" s="1"/>
      <c r="Z24" s="1"/>
    </row>
    <row r="25" spans="1:26">
      <c r="A25" s="1"/>
      <c r="B25" s="78"/>
      <c r="C25" s="73"/>
      <c r="D25" s="73"/>
      <c r="E25" s="1"/>
      <c r="F25" s="1"/>
      <c r="G25" s="1"/>
      <c r="H25" s="1"/>
      <c r="I25" s="1"/>
      <c r="J25" s="1"/>
      <c r="K25" s="1"/>
      <c r="L25" s="1"/>
      <c r="M25" s="1"/>
      <c r="N25" s="1"/>
      <c r="O25" s="1"/>
      <c r="P25" s="1"/>
      <c r="Q25" s="1"/>
      <c r="R25" s="1"/>
      <c r="S25" s="1"/>
      <c r="T25" s="1"/>
      <c r="U25" s="1"/>
      <c r="V25" s="1"/>
      <c r="W25" s="1"/>
      <c r="X25" s="1"/>
      <c r="Y25" s="1"/>
      <c r="Z25" s="1"/>
    </row>
    <row r="26" spans="1:26">
      <c r="A26" s="1"/>
      <c r="B26" s="79"/>
      <c r="C26" s="74"/>
      <c r="D26" s="74"/>
      <c r="E26" s="1"/>
      <c r="F26" s="1"/>
      <c r="G26" s="1"/>
      <c r="H26" s="1"/>
      <c r="I26" s="1"/>
      <c r="J26" s="1"/>
      <c r="K26" s="1"/>
      <c r="L26" s="1"/>
      <c r="M26" s="1"/>
      <c r="N26" s="1"/>
      <c r="O26" s="1"/>
      <c r="P26" s="1"/>
      <c r="Q26" s="1"/>
      <c r="R26" s="1"/>
      <c r="S26" s="1"/>
      <c r="T26" s="1"/>
      <c r="U26" s="1"/>
      <c r="V26" s="1"/>
      <c r="W26" s="1"/>
      <c r="X26" s="1"/>
      <c r="Y26" s="1"/>
      <c r="Z26" s="1"/>
    </row>
    <row r="27" spans="1:26">
      <c r="A27" s="1"/>
      <c r="B27" s="79"/>
      <c r="C27" s="74"/>
      <c r="D27" s="74"/>
      <c r="E27" s="1"/>
      <c r="F27" s="1"/>
      <c r="G27" s="1"/>
      <c r="H27" s="1"/>
      <c r="I27" s="1"/>
      <c r="J27" s="1"/>
      <c r="K27" s="1"/>
      <c r="L27" s="1"/>
      <c r="M27" s="1"/>
      <c r="N27" s="1"/>
      <c r="O27" s="1"/>
      <c r="P27" s="1"/>
      <c r="Q27" s="1"/>
      <c r="R27" s="1"/>
      <c r="S27" s="1"/>
      <c r="T27" s="1"/>
      <c r="U27" s="1"/>
      <c r="V27" s="1"/>
      <c r="W27" s="1"/>
      <c r="X27" s="1"/>
      <c r="Y27" s="1"/>
      <c r="Z27" s="1"/>
    </row>
    <row r="28" spans="1:26">
      <c r="A28" s="1"/>
      <c r="B28" s="78"/>
      <c r="C28" s="73"/>
      <c r="D28" s="73"/>
      <c r="E28" s="1"/>
      <c r="F28" s="1"/>
      <c r="G28" s="1"/>
      <c r="H28" s="1"/>
      <c r="I28" s="1"/>
      <c r="J28" s="1"/>
      <c r="K28" s="1"/>
      <c r="L28" s="1"/>
      <c r="M28" s="1"/>
      <c r="N28" s="1"/>
      <c r="O28" s="1"/>
      <c r="P28" s="1"/>
      <c r="Q28" s="1"/>
      <c r="R28" s="1"/>
      <c r="S28" s="1"/>
      <c r="T28" s="1"/>
      <c r="U28" s="1"/>
      <c r="V28" s="1"/>
      <c r="W28" s="1"/>
      <c r="X28" s="1"/>
      <c r="Y28" s="1"/>
      <c r="Z28" s="1"/>
    </row>
    <row r="29" spans="1:26">
      <c r="A29" s="1"/>
      <c r="B29" s="79"/>
      <c r="C29" s="74"/>
      <c r="D29" s="74"/>
      <c r="E29" s="1"/>
      <c r="F29" s="1"/>
      <c r="G29" s="1"/>
      <c r="H29" s="1"/>
      <c r="I29" s="1"/>
      <c r="J29" s="1"/>
      <c r="K29" s="1"/>
      <c r="L29" s="1"/>
      <c r="M29" s="1"/>
      <c r="N29" s="1"/>
      <c r="O29" s="1"/>
      <c r="P29" s="1"/>
      <c r="Q29" s="1"/>
      <c r="R29" s="1"/>
      <c r="S29" s="1"/>
      <c r="T29" s="1"/>
      <c r="U29" s="1"/>
      <c r="V29" s="1"/>
      <c r="W29" s="1"/>
      <c r="X29" s="1"/>
      <c r="Y29" s="1"/>
      <c r="Z29" s="1"/>
    </row>
    <row r="30" spans="1:26">
      <c r="A30" s="1"/>
      <c r="B30" s="79"/>
      <c r="C30" s="74"/>
      <c r="D30" s="74"/>
      <c r="E30" s="1"/>
      <c r="F30" s="1"/>
      <c r="G30" s="1"/>
      <c r="H30" s="1"/>
      <c r="I30" s="1"/>
      <c r="J30" s="1"/>
      <c r="K30" s="1"/>
      <c r="L30" s="1"/>
      <c r="M30" s="1"/>
      <c r="N30" s="1"/>
      <c r="O30" s="1"/>
      <c r="P30" s="1"/>
      <c r="Q30" s="1"/>
      <c r="R30" s="1"/>
      <c r="S30" s="1"/>
      <c r="T30" s="1"/>
      <c r="U30" s="1"/>
      <c r="V30" s="1"/>
      <c r="W30" s="1"/>
      <c r="X30" s="1"/>
      <c r="Y30" s="1"/>
      <c r="Z30" s="1"/>
    </row>
    <row r="31" spans="1:26">
      <c r="A31" s="1"/>
      <c r="B31" s="79"/>
      <c r="C31" s="74"/>
      <c r="D31" s="74"/>
      <c r="E31" s="1"/>
      <c r="F31" s="1"/>
      <c r="G31" s="1"/>
      <c r="H31" s="1"/>
      <c r="I31" s="1"/>
      <c r="J31" s="1"/>
      <c r="K31" s="1"/>
      <c r="L31" s="1"/>
      <c r="M31" s="1"/>
      <c r="N31" s="1"/>
      <c r="O31" s="1"/>
      <c r="P31" s="1"/>
      <c r="Q31" s="1"/>
      <c r="R31" s="1"/>
      <c r="S31" s="1"/>
      <c r="T31" s="1"/>
      <c r="U31" s="1"/>
      <c r="V31" s="1"/>
      <c r="W31" s="1"/>
      <c r="X31" s="1"/>
      <c r="Y31" s="1"/>
      <c r="Z31" s="1"/>
    </row>
    <row r="32" spans="1:26">
      <c r="A32" s="1"/>
      <c r="B32" s="79"/>
      <c r="C32" s="74"/>
      <c r="D32" s="74"/>
      <c r="E32" s="1"/>
      <c r="F32" s="1"/>
      <c r="G32" s="1"/>
      <c r="H32" s="1"/>
      <c r="I32" s="1"/>
      <c r="J32" s="1"/>
      <c r="K32" s="1"/>
      <c r="L32" s="1"/>
      <c r="M32" s="1"/>
      <c r="N32" s="1"/>
      <c r="O32" s="1"/>
      <c r="P32" s="1"/>
      <c r="Q32" s="1"/>
      <c r="R32" s="1"/>
      <c r="S32" s="1"/>
      <c r="T32" s="1"/>
      <c r="U32" s="1"/>
      <c r="V32" s="1"/>
      <c r="W32" s="1"/>
      <c r="X32" s="1"/>
      <c r="Y32" s="1"/>
      <c r="Z32" s="1"/>
    </row>
    <row r="33" spans="1:37">
      <c r="A33" s="1"/>
      <c r="B33" s="79"/>
      <c r="C33" s="74"/>
      <c r="D33" s="74"/>
      <c r="E33" s="1"/>
      <c r="F33" s="1"/>
      <c r="G33" s="1"/>
      <c r="H33" s="1"/>
      <c r="I33" s="1"/>
      <c r="J33" s="1"/>
      <c r="K33" s="1"/>
      <c r="L33" s="1"/>
      <c r="M33" s="1"/>
      <c r="N33" s="1"/>
      <c r="O33" s="1"/>
      <c r="P33" s="1"/>
      <c r="Q33" s="1"/>
      <c r="R33" s="1"/>
      <c r="S33" s="1"/>
      <c r="T33" s="1"/>
      <c r="U33" s="1"/>
      <c r="V33" s="1"/>
      <c r="W33" s="1"/>
      <c r="X33" s="1"/>
      <c r="Y33" s="1"/>
      <c r="Z33" s="1"/>
    </row>
    <row r="34" spans="1:37">
      <c r="A34" s="1"/>
      <c r="B34" s="4"/>
      <c r="C34" s="74"/>
      <c r="D34" s="74"/>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c r="A35" s="1"/>
      <c r="B35" s="4"/>
      <c r="C35" s="74"/>
      <c r="D35" s="74"/>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c r="A36" s="1"/>
      <c r="B36" s="4"/>
      <c r="C36" s="74"/>
      <c r="D36" s="74"/>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c r="A37" s="1"/>
      <c r="B37" s="4"/>
      <c r="C37" s="74"/>
      <c r="D37" s="74"/>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c r="A38" s="1"/>
      <c r="B38" s="4"/>
      <c r="C38" s="74"/>
      <c r="D38" s="74"/>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2:37">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2:37">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2:37">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2:37">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2:37">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2:37">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2:37">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2:37">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2:37">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2:37">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2:37">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2:37">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2:37">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2:37">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2:37">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2:37">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2:37">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2:37">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2:37">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2:37">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2:37">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2:37">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2:37">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2:37">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2:37">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2:37">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sheetData>
  <hyperlinks>
    <hyperlink ref="L1" location="innehåll!A1" display="Tillbaka till innehållsförteckning"/>
  </hyperlinks>
  <pageMargins left="0.7" right="0.7" top="0.75" bottom="0.75" header="0.3" footer="0.3"/>
  <pageSetup paperSize="9" orientation="portrait" r:id="rId1"/>
  <drawing r:id="rId2"/>
  <legacyDrawing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4"/>
  <sheetViews>
    <sheetView workbookViewId="0">
      <selection activeCell="L1" sqref="L1"/>
    </sheetView>
  </sheetViews>
  <sheetFormatPr defaultRowHeight="15"/>
  <cols>
    <col min="1" max="1" width="4.5703125" customWidth="1"/>
    <col min="2" max="2" width="15.85546875" customWidth="1"/>
    <col min="12" max="12" width="15.42578125" customWidth="1"/>
  </cols>
  <sheetData>
    <row r="1" spans="1:31">
      <c r="A1" s="1"/>
      <c r="B1" s="1"/>
      <c r="C1" s="1"/>
      <c r="D1" s="1"/>
      <c r="E1" s="1"/>
      <c r="F1" s="1"/>
      <c r="G1" s="1"/>
      <c r="H1" s="1"/>
      <c r="I1" s="1"/>
      <c r="J1" s="1"/>
      <c r="K1" s="1"/>
      <c r="L1" s="70" t="s">
        <v>173</v>
      </c>
      <c r="M1" s="11"/>
      <c r="N1" s="11"/>
      <c r="O1" s="11"/>
      <c r="P1" s="1"/>
      <c r="Q1" s="1"/>
      <c r="R1" s="1"/>
      <c r="S1" s="1"/>
      <c r="T1" s="1"/>
      <c r="U1" s="1"/>
      <c r="V1" s="1"/>
      <c r="W1" s="1"/>
      <c r="X1" s="1"/>
      <c r="Y1" s="1"/>
      <c r="Z1" s="1"/>
      <c r="AA1" s="1"/>
      <c r="AB1" s="1"/>
      <c r="AC1" s="1"/>
      <c r="AD1" s="1"/>
      <c r="AE1" s="1"/>
    </row>
    <row r="2" spans="1:3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c r="A3" s="1"/>
      <c r="B3" s="367" t="s">
        <v>1387</v>
      </c>
      <c r="C3" s="538"/>
      <c r="D3" s="538"/>
      <c r="E3" s="539"/>
      <c r="F3" s="535"/>
      <c r="G3" s="535"/>
      <c r="H3" s="535"/>
      <c r="I3" s="535"/>
      <c r="J3" s="535"/>
      <c r="K3" s="535"/>
      <c r="L3" s="535"/>
      <c r="M3" s="535"/>
      <c r="N3" s="535"/>
      <c r="O3" s="536"/>
      <c r="P3" s="1"/>
      <c r="Q3" s="1"/>
      <c r="R3" s="1"/>
      <c r="S3" s="1"/>
      <c r="T3" s="1"/>
      <c r="U3" s="1"/>
      <c r="V3" s="1"/>
      <c r="W3" s="1"/>
      <c r="X3" s="1"/>
      <c r="Y3" s="1"/>
      <c r="Z3" s="1"/>
      <c r="AA3" s="1"/>
      <c r="AB3" s="1"/>
      <c r="AC3" s="1"/>
      <c r="AD3" s="1"/>
      <c r="AE3" s="1"/>
    </row>
    <row r="4" spans="1:31">
      <c r="A4" s="1"/>
      <c r="B4" s="368" t="s">
        <v>1315</v>
      </c>
      <c r="C4" s="523"/>
      <c r="D4" s="523"/>
      <c r="E4" s="524"/>
      <c r="F4" s="372"/>
      <c r="G4" s="372"/>
      <c r="H4" s="372"/>
      <c r="I4" s="372"/>
      <c r="J4" s="372"/>
      <c r="K4" s="372"/>
      <c r="L4" s="372"/>
      <c r="M4" s="372"/>
      <c r="N4" s="372"/>
      <c r="O4" s="518"/>
      <c r="P4" s="1"/>
      <c r="Q4" s="1"/>
      <c r="R4" s="1"/>
      <c r="S4" s="1"/>
      <c r="T4" s="1"/>
      <c r="U4" s="1"/>
      <c r="V4" s="1"/>
      <c r="W4" s="1"/>
      <c r="X4" s="1"/>
      <c r="Y4" s="1"/>
      <c r="Z4" s="1"/>
      <c r="AA4" s="1"/>
      <c r="AB4" s="1"/>
      <c r="AC4" s="1"/>
      <c r="AD4" s="1"/>
      <c r="AE4" s="1"/>
    </row>
    <row r="5" spans="1:31">
      <c r="A5" s="1"/>
      <c r="B5" s="54"/>
      <c r="C5" s="226"/>
      <c r="D5" s="226"/>
      <c r="E5" s="75"/>
      <c r="F5" s="1"/>
      <c r="G5" s="1"/>
      <c r="H5" s="1"/>
      <c r="I5" s="1"/>
      <c r="J5" s="1"/>
      <c r="K5" s="1"/>
      <c r="L5" s="1"/>
      <c r="M5" s="1"/>
      <c r="N5" s="1"/>
      <c r="O5" s="1"/>
      <c r="P5" s="1"/>
      <c r="Q5" s="1"/>
      <c r="R5" s="1"/>
      <c r="S5" s="1"/>
      <c r="T5" s="1"/>
      <c r="U5" s="1"/>
      <c r="V5" s="1"/>
      <c r="W5" s="1"/>
      <c r="X5" s="1"/>
      <c r="Y5" s="1"/>
      <c r="Z5" s="1"/>
      <c r="AA5" s="1"/>
      <c r="AB5" s="1"/>
      <c r="AC5" s="1"/>
      <c r="AD5" s="1"/>
      <c r="AE5" s="1"/>
    </row>
    <row r="6" spans="1:31" ht="39">
      <c r="A6" s="1"/>
      <c r="B6" s="176"/>
      <c r="C6" s="143" t="s">
        <v>467</v>
      </c>
      <c r="D6" s="1"/>
      <c r="E6" s="742" t="s">
        <v>1151</v>
      </c>
      <c r="F6" s="740"/>
      <c r="G6" s="740"/>
      <c r="H6" s="740"/>
      <c r="I6" s="1"/>
      <c r="J6" s="1"/>
      <c r="K6" s="1"/>
      <c r="L6" s="1"/>
      <c r="M6" s="1"/>
      <c r="N6" s="1"/>
      <c r="O6" s="1"/>
      <c r="P6" s="1"/>
      <c r="Q6" s="1"/>
      <c r="R6" s="1"/>
      <c r="S6" s="1"/>
      <c r="T6" s="1"/>
      <c r="U6" s="1"/>
      <c r="V6" s="1"/>
      <c r="W6" s="1"/>
      <c r="X6" s="1"/>
      <c r="Y6" s="1"/>
      <c r="Z6" s="1"/>
      <c r="AA6" s="1"/>
      <c r="AB6" s="1"/>
      <c r="AC6" s="1"/>
      <c r="AD6" s="1"/>
      <c r="AE6" s="1"/>
    </row>
    <row r="7" spans="1:31" ht="26.25">
      <c r="A7" s="1"/>
      <c r="B7" s="203" t="s">
        <v>194</v>
      </c>
      <c r="C7" s="203">
        <v>0.7</v>
      </c>
      <c r="D7" s="1"/>
      <c r="E7" s="740" t="s">
        <v>424</v>
      </c>
      <c r="F7" s="740"/>
      <c r="G7" s="740"/>
      <c r="H7" s="740"/>
      <c r="I7" s="1"/>
      <c r="J7" s="1"/>
      <c r="K7" s="1"/>
      <c r="L7" s="1"/>
      <c r="M7" s="1"/>
      <c r="N7" s="1"/>
      <c r="O7" s="1"/>
      <c r="P7" s="1"/>
      <c r="Q7" s="1"/>
      <c r="R7" s="1"/>
      <c r="S7" s="1"/>
      <c r="T7" s="1"/>
      <c r="U7" s="1"/>
      <c r="V7" s="1"/>
      <c r="W7" s="1"/>
      <c r="X7" s="1"/>
      <c r="Y7" s="1"/>
      <c r="Z7" s="1"/>
      <c r="AA7" s="1"/>
      <c r="AB7" s="1"/>
      <c r="AC7" s="1"/>
      <c r="AD7" s="1"/>
      <c r="AE7" s="1"/>
    </row>
    <row r="8" spans="1:31" ht="26.25">
      <c r="A8" s="1"/>
      <c r="B8" s="143" t="s">
        <v>195</v>
      </c>
      <c r="C8" s="328">
        <v>0.7</v>
      </c>
      <c r="D8" s="1"/>
      <c r="E8" s="1"/>
      <c r="F8" s="1"/>
      <c r="G8" s="1"/>
      <c r="H8" s="1"/>
      <c r="I8" s="1"/>
      <c r="J8" s="1"/>
      <c r="K8" s="1"/>
      <c r="L8" s="1"/>
      <c r="M8" s="1"/>
      <c r="N8" s="1"/>
      <c r="O8" s="1"/>
      <c r="P8" s="1"/>
      <c r="Q8" s="1"/>
      <c r="R8" s="1"/>
      <c r="S8" s="1"/>
      <c r="T8" s="1"/>
      <c r="U8" s="1"/>
      <c r="V8" s="1"/>
      <c r="W8" s="1"/>
      <c r="X8" s="1"/>
      <c r="Y8" s="1"/>
      <c r="Z8" s="1"/>
      <c r="AA8" s="1"/>
      <c r="AB8" s="1"/>
      <c r="AC8" s="1"/>
      <c r="AD8" s="1"/>
      <c r="AE8" s="1"/>
    </row>
    <row r="9" spans="1:31" ht="26.25">
      <c r="A9" s="1"/>
      <c r="B9" s="203" t="s">
        <v>189</v>
      </c>
      <c r="C9" s="203">
        <v>1</v>
      </c>
      <c r="D9" s="1"/>
      <c r="E9" s="1" t="s">
        <v>1159</v>
      </c>
      <c r="F9" s="1"/>
      <c r="G9" s="1"/>
      <c r="H9" s="1"/>
      <c r="I9" s="1"/>
      <c r="J9" s="1"/>
      <c r="K9" s="1"/>
      <c r="L9" s="1"/>
      <c r="M9" s="1"/>
      <c r="N9" s="1"/>
      <c r="O9" s="1"/>
      <c r="P9" s="1"/>
      <c r="Q9" s="1"/>
      <c r="R9" s="1"/>
      <c r="S9" s="1"/>
      <c r="T9" s="1"/>
      <c r="U9" s="1"/>
      <c r="V9" s="1"/>
      <c r="W9" s="1"/>
      <c r="X9" s="1"/>
      <c r="Y9" s="1"/>
      <c r="Z9" s="1"/>
      <c r="AA9" s="1"/>
      <c r="AB9" s="1"/>
      <c r="AC9" s="1"/>
      <c r="AD9" s="1"/>
      <c r="AE9" s="1"/>
    </row>
    <row r="10" spans="1:31" ht="26.25">
      <c r="A10" s="1"/>
      <c r="B10" s="143" t="s">
        <v>190</v>
      </c>
      <c r="C10" s="328">
        <v>1.2</v>
      </c>
      <c r="D10" s="1"/>
      <c r="E10" s="1" t="s">
        <v>1384</v>
      </c>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ht="26.25">
      <c r="A11" s="1"/>
      <c r="B11" s="203" t="s">
        <v>256</v>
      </c>
      <c r="C11" s="203">
        <v>1.4</v>
      </c>
      <c r="D11" s="75"/>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39">
      <c r="A12" s="1"/>
      <c r="B12" s="143" t="s">
        <v>370</v>
      </c>
      <c r="C12" s="328">
        <v>1.703883</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row>
    <row r="13" spans="1:31" ht="26.25">
      <c r="A13" s="1"/>
      <c r="B13" s="203" t="s">
        <v>379</v>
      </c>
      <c r="C13" s="203">
        <v>1.9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s="494" customFormat="1" ht="26.25">
      <c r="A14" s="1"/>
      <c r="B14" s="143" t="s">
        <v>919</v>
      </c>
      <c r="C14" s="328">
        <v>1.3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s="494" customForma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s="494" customFormat="1">
      <c r="A16" s="1"/>
      <c r="B16" s="121" t="s">
        <v>155</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s="494" customForma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c r="A19" s="1"/>
      <c r="B19" s="367" t="s">
        <v>465</v>
      </c>
      <c r="C19" s="538"/>
      <c r="D19" s="538"/>
      <c r="E19" s="539"/>
      <c r="F19" s="535"/>
      <c r="G19" s="535"/>
      <c r="H19" s="535"/>
      <c r="I19" s="535"/>
      <c r="J19" s="535"/>
      <c r="K19" s="535"/>
      <c r="L19" s="535"/>
      <c r="M19" s="535"/>
      <c r="N19" s="535"/>
      <c r="O19" s="536"/>
      <c r="P19" s="1"/>
      <c r="Q19" s="1"/>
      <c r="R19" s="1"/>
      <c r="S19" s="1"/>
      <c r="T19" s="1"/>
      <c r="U19" s="1"/>
      <c r="V19" s="1"/>
      <c r="W19" s="1"/>
      <c r="X19" s="1"/>
      <c r="Y19" s="1"/>
      <c r="Z19" s="1"/>
      <c r="AA19" s="1"/>
      <c r="AB19" s="1"/>
      <c r="AC19" s="1"/>
      <c r="AD19" s="1"/>
      <c r="AE19" s="1"/>
    </row>
    <row r="20" spans="1:31">
      <c r="A20" s="1"/>
      <c r="B20" s="368" t="s">
        <v>1315</v>
      </c>
      <c r="C20" s="523"/>
      <c r="D20" s="523"/>
      <c r="E20" s="524"/>
      <c r="F20" s="372"/>
      <c r="G20" s="372"/>
      <c r="H20" s="372"/>
      <c r="I20" s="372"/>
      <c r="J20" s="372"/>
      <c r="K20" s="372"/>
      <c r="L20" s="372"/>
      <c r="M20" s="372"/>
      <c r="N20" s="372"/>
      <c r="O20" s="518"/>
      <c r="P20" s="1"/>
      <c r="Q20" s="1"/>
      <c r="R20" s="1"/>
      <c r="S20" s="1"/>
      <c r="T20" s="1"/>
      <c r="U20" s="1"/>
      <c r="V20" s="1"/>
      <c r="W20" s="1"/>
      <c r="X20" s="1"/>
      <c r="Y20" s="1"/>
      <c r="Z20" s="1"/>
      <c r="AA20" s="1"/>
      <c r="AB20" s="1"/>
      <c r="AC20" s="1"/>
      <c r="AD20" s="1"/>
      <c r="AE20" s="1"/>
    </row>
    <row r="21" spans="1:31">
      <c r="A21" s="1"/>
      <c r="B21" s="54"/>
      <c r="C21" s="226"/>
      <c r="D21" s="226"/>
      <c r="E21" s="75"/>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1" ht="39">
      <c r="A22" s="1"/>
      <c r="B22" s="220"/>
      <c r="C22" s="143" t="s">
        <v>467</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26.25">
      <c r="A23" s="1"/>
      <c r="B23" s="203" t="s">
        <v>196</v>
      </c>
      <c r="C23" s="203">
        <v>2.8</v>
      </c>
      <c r="D23" s="1"/>
      <c r="E23" s="742" t="s">
        <v>1151</v>
      </c>
      <c r="F23" s="740"/>
      <c r="G23" s="740"/>
      <c r="H23" s="740"/>
      <c r="I23" s="1"/>
      <c r="J23" s="1"/>
      <c r="K23" s="1"/>
      <c r="L23" s="1"/>
      <c r="M23" s="1"/>
      <c r="N23" s="1"/>
      <c r="O23" s="1"/>
      <c r="P23" s="1"/>
      <c r="Q23" s="1"/>
      <c r="R23" s="1"/>
      <c r="S23" s="1"/>
      <c r="T23" s="1"/>
      <c r="U23" s="1"/>
      <c r="V23" s="1"/>
      <c r="W23" s="1"/>
      <c r="X23" s="1"/>
      <c r="Y23" s="1"/>
      <c r="Z23" s="1"/>
      <c r="AA23" s="1"/>
      <c r="AB23" s="1"/>
      <c r="AC23" s="1"/>
      <c r="AD23" s="1"/>
      <c r="AE23" s="1"/>
    </row>
    <row r="24" spans="1:31" ht="26.25">
      <c r="A24" s="1"/>
      <c r="B24" s="143" t="s">
        <v>197</v>
      </c>
      <c r="C24" s="328">
        <v>2.8</v>
      </c>
      <c r="D24" s="1"/>
      <c r="E24" s="740" t="s">
        <v>424</v>
      </c>
      <c r="F24" s="740"/>
      <c r="G24" s="740"/>
      <c r="H24" s="740"/>
      <c r="I24" s="1"/>
      <c r="J24" s="1"/>
      <c r="K24" s="1"/>
      <c r="L24" s="1"/>
      <c r="M24" s="1"/>
      <c r="N24" s="1"/>
      <c r="O24" s="1"/>
      <c r="P24" s="1"/>
      <c r="Q24" s="1"/>
      <c r="R24" s="1"/>
      <c r="S24" s="1"/>
      <c r="T24" s="1"/>
      <c r="U24" s="1"/>
      <c r="V24" s="1"/>
      <c r="W24" s="1"/>
      <c r="X24" s="1"/>
      <c r="Y24" s="1"/>
      <c r="Z24" s="1"/>
      <c r="AA24" s="1"/>
      <c r="AB24" s="1"/>
      <c r="AC24" s="1"/>
      <c r="AD24" s="1"/>
      <c r="AE24" s="1"/>
    </row>
    <row r="25" spans="1:31" ht="26.25">
      <c r="A25" s="1"/>
      <c r="B25" s="203" t="s">
        <v>191</v>
      </c>
      <c r="C25" s="203">
        <v>2.1</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row r="26" spans="1:31" ht="26.25">
      <c r="A26" s="1"/>
      <c r="B26" s="143" t="s">
        <v>192</v>
      </c>
      <c r="C26" s="328">
        <v>1.9</v>
      </c>
      <c r="D26" s="1"/>
      <c r="E26" s="1" t="s">
        <v>1159</v>
      </c>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26.25">
      <c r="A27" s="1"/>
      <c r="B27" s="203" t="s">
        <v>258</v>
      </c>
      <c r="C27" s="203">
        <v>2.1</v>
      </c>
      <c r="D27" s="1"/>
      <c r="E27" s="1" t="s">
        <v>1384</v>
      </c>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39">
      <c r="A28" s="1"/>
      <c r="B28" s="143" t="s">
        <v>466</v>
      </c>
      <c r="C28" s="328">
        <v>2.2483590000000002</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ht="26.25">
      <c r="A29" s="1"/>
      <c r="B29" s="203" t="s">
        <v>381</v>
      </c>
      <c r="C29" s="170">
        <v>2.6</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26.25">
      <c r="A30" s="1"/>
      <c r="B30" s="143" t="s">
        <v>958</v>
      </c>
      <c r="C30" s="328">
        <v>2.2000000000000002</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c r="A32" s="1"/>
      <c r="B32" s="121" t="s">
        <v>155</v>
      </c>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c r="A34" s="1"/>
      <c r="C34" s="1"/>
      <c r="D34" s="1"/>
      <c r="E34" s="1"/>
      <c r="F34" s="1"/>
      <c r="G34" s="1"/>
      <c r="H34" s="1"/>
      <c r="I34" s="44"/>
      <c r="J34" s="1"/>
      <c r="K34" s="1"/>
      <c r="L34" s="1"/>
      <c r="M34" s="1"/>
      <c r="N34" s="1"/>
      <c r="O34" s="1"/>
      <c r="P34" s="1"/>
      <c r="Q34" s="1"/>
      <c r="R34" s="1"/>
      <c r="S34" s="1"/>
      <c r="T34" s="1"/>
      <c r="U34" s="1"/>
      <c r="V34" s="1"/>
      <c r="W34" s="1"/>
      <c r="X34" s="1"/>
      <c r="Y34" s="1"/>
      <c r="Z34" s="1"/>
      <c r="AA34" s="1"/>
      <c r="AB34" s="1"/>
      <c r="AC34" s="1"/>
      <c r="AD34" s="1"/>
      <c r="AE34" s="1"/>
    </row>
    <row r="35" spans="1:3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spans="1:3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row>
    <row r="57" spans="1:3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row>
    <row r="60" spans="1:3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spans="1:3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spans="1:3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spans="1:3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spans="1:3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row>
    <row r="68" spans="1:3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row>
    <row r="69" spans="1:3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spans="1:3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row>
    <row r="73" spans="1:3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c r="P74" s="1"/>
      <c r="Q74" s="1"/>
      <c r="R74" s="1"/>
      <c r="S74" s="1"/>
      <c r="T74" s="1"/>
      <c r="U74" s="1"/>
      <c r="V74" s="1"/>
      <c r="W74" s="1"/>
      <c r="X74" s="1"/>
      <c r="Y74" s="1"/>
      <c r="Z74" s="1"/>
      <c r="AA74" s="1"/>
      <c r="AB74" s="1"/>
      <c r="AC74" s="1"/>
      <c r="AD74" s="1"/>
      <c r="AE74" s="1"/>
    </row>
  </sheetData>
  <hyperlinks>
    <hyperlink ref="L1" location="innehåll!A1" display="Tillbaka till innehållsförteckning"/>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5"/>
  <sheetViews>
    <sheetView workbookViewId="0">
      <selection activeCell="G32" sqref="G32"/>
    </sheetView>
  </sheetViews>
  <sheetFormatPr defaultColWidth="9.140625" defaultRowHeight="15"/>
  <cols>
    <col min="1" max="1" width="9" style="804" customWidth="1"/>
    <col min="2" max="2" width="30.42578125" style="804" customWidth="1"/>
    <col min="3" max="3" width="13.140625" style="804" customWidth="1"/>
    <col min="4" max="8" width="9.140625" style="804"/>
    <col min="9" max="9" width="18.7109375" style="804" customWidth="1"/>
    <col min="10" max="16384" width="9.140625" style="804"/>
  </cols>
  <sheetData>
    <row r="1" spans="1:48">
      <c r="A1" s="1"/>
      <c r="B1" s="1"/>
      <c r="C1" s="70" t="s">
        <v>173</v>
      </c>
      <c r="D1" s="11"/>
      <c r="E1" s="11"/>
      <c r="F1" s="11"/>
      <c r="G1" s="1"/>
      <c r="H1" s="1"/>
      <c r="I1" s="1"/>
      <c r="J1" s="1"/>
      <c r="K1" s="1"/>
      <c r="L1" s="1"/>
      <c r="M1" s="1"/>
      <c r="N1" s="1"/>
      <c r="O1" s="1"/>
      <c r="P1" s="1"/>
      <c r="Q1" s="1"/>
      <c r="R1" s="1"/>
      <c r="S1" s="1"/>
      <c r="T1" s="1"/>
      <c r="U1" s="1"/>
      <c r="V1" s="1"/>
      <c r="W1" s="1"/>
      <c r="X1" s="1"/>
      <c r="Y1" s="1"/>
      <c r="Z1" s="1"/>
    </row>
    <row r="2" spans="1:48">
      <c r="A2" s="1"/>
      <c r="B2" s="1"/>
      <c r="C2" s="1"/>
      <c r="D2" s="1"/>
      <c r="E2" s="1"/>
      <c r="F2" s="1"/>
      <c r="G2" s="1"/>
      <c r="H2" s="1"/>
      <c r="I2" s="1"/>
      <c r="J2" s="1"/>
      <c r="K2" s="1"/>
      <c r="L2" s="1"/>
      <c r="M2" s="1"/>
      <c r="N2" s="1"/>
      <c r="O2" s="1"/>
      <c r="P2" s="1"/>
      <c r="Q2" s="1"/>
      <c r="R2" s="1"/>
      <c r="S2" s="1"/>
      <c r="T2" s="1"/>
      <c r="U2" s="1"/>
      <c r="V2" s="1"/>
      <c r="W2" s="1"/>
      <c r="X2" s="1"/>
      <c r="Y2" s="1"/>
      <c r="Z2" s="1"/>
    </row>
    <row r="3" spans="1:48">
      <c r="A3" s="1"/>
      <c r="B3" s="657" t="s">
        <v>499</v>
      </c>
      <c r="C3" s="623"/>
      <c r="D3" s="623"/>
      <c r="E3" s="788"/>
      <c r="F3" s="1"/>
      <c r="G3" s="1"/>
      <c r="H3" s="1"/>
      <c r="I3" s="623" t="s">
        <v>1506</v>
      </c>
      <c r="J3" s="365"/>
      <c r="K3" s="365"/>
      <c r="L3" s="365"/>
      <c r="M3" s="365"/>
      <c r="N3" s="365"/>
      <c r="O3" s="365"/>
      <c r="P3" s="365"/>
      <c r="Q3" s="365"/>
      <c r="R3" s="365"/>
      <c r="S3" s="365"/>
      <c r="T3" s="1"/>
      <c r="U3" s="1"/>
      <c r="V3" s="1"/>
      <c r="W3" s="1"/>
      <c r="X3" s="1"/>
      <c r="Y3" s="1"/>
      <c r="Z3" s="1"/>
    </row>
    <row r="4" spans="1:48">
      <c r="A4" s="1"/>
      <c r="B4" s="782" t="s">
        <v>1448</v>
      </c>
      <c r="C4" s="626"/>
      <c r="D4" s="626"/>
      <c r="E4" s="813"/>
      <c r="F4" s="1"/>
      <c r="G4" s="1"/>
      <c r="H4" s="1"/>
      <c r="I4" s="366">
        <v>2024</v>
      </c>
      <c r="J4" s="365"/>
      <c r="K4" s="365"/>
      <c r="L4" s="365"/>
      <c r="M4" s="365"/>
      <c r="N4" s="365"/>
      <c r="O4" s="365"/>
      <c r="P4" s="365"/>
      <c r="Q4" s="365"/>
      <c r="R4" s="365"/>
      <c r="S4" s="365"/>
      <c r="T4" s="1"/>
      <c r="U4" s="1"/>
      <c r="V4" s="1"/>
      <c r="W4" s="1"/>
      <c r="X4" s="1"/>
      <c r="Y4" s="1"/>
      <c r="Z4" s="1"/>
    </row>
    <row r="5" spans="1:48">
      <c r="A5" s="1"/>
      <c r="B5" s="1"/>
      <c r="C5" s="1"/>
      <c r="D5" s="10"/>
      <c r="E5" s="1"/>
      <c r="F5" s="1"/>
      <c r="G5" s="1"/>
      <c r="H5" s="1"/>
      <c r="I5" s="575" t="s">
        <v>1502</v>
      </c>
      <c r="J5" s="580">
        <v>5.32</v>
      </c>
      <c r="K5" s="1"/>
      <c r="L5" s="1"/>
      <c r="M5" s="1"/>
      <c r="N5" s="1"/>
      <c r="O5" s="1"/>
      <c r="P5" s="1"/>
      <c r="Q5" s="1"/>
      <c r="R5" s="1"/>
      <c r="S5" s="1"/>
      <c r="T5" s="1"/>
      <c r="U5" s="1"/>
      <c r="V5" s="1"/>
      <c r="W5" s="1"/>
      <c r="X5" s="1"/>
      <c r="Y5" s="1"/>
      <c r="Z5" s="1"/>
    </row>
    <row r="6" spans="1:48">
      <c r="A6" s="1"/>
      <c r="B6" s="600" t="s">
        <v>14</v>
      </c>
      <c r="C6" s="682">
        <v>2</v>
      </c>
      <c r="D6" s="1"/>
      <c r="E6" s="1"/>
      <c r="F6" s="1"/>
      <c r="G6" s="1"/>
      <c r="H6" s="1"/>
      <c r="I6" s="1"/>
      <c r="J6" s="1"/>
      <c r="K6" s="1"/>
      <c r="L6" s="1"/>
      <c r="M6" s="1"/>
      <c r="N6" s="1"/>
      <c r="O6" s="1"/>
      <c r="P6" s="1"/>
      <c r="Q6" s="1"/>
      <c r="R6" s="1"/>
      <c r="S6" s="1"/>
      <c r="T6" s="1"/>
      <c r="U6" s="1"/>
      <c r="V6" s="1"/>
      <c r="W6" s="1"/>
      <c r="X6" s="1"/>
      <c r="Y6" s="1"/>
      <c r="Z6" s="1"/>
    </row>
    <row r="7" spans="1:48">
      <c r="A7" s="1"/>
      <c r="B7" s="62" t="s">
        <v>15</v>
      </c>
      <c r="C7" s="63">
        <v>6</v>
      </c>
      <c r="D7" s="1"/>
      <c r="E7" s="1"/>
      <c r="F7" s="1"/>
      <c r="G7" s="1"/>
      <c r="H7" s="1"/>
      <c r="I7" s="1"/>
      <c r="J7" s="1"/>
      <c r="K7" s="1"/>
      <c r="L7" s="1"/>
      <c r="M7" s="1"/>
      <c r="N7" s="1"/>
      <c r="O7" s="1"/>
      <c r="P7" s="1"/>
      <c r="Q7" s="1"/>
      <c r="R7" s="1"/>
      <c r="S7" s="1"/>
      <c r="T7" s="1"/>
      <c r="U7" s="1"/>
      <c r="V7" s="1"/>
      <c r="W7" s="1"/>
      <c r="X7" s="1"/>
      <c r="Y7" s="1"/>
      <c r="Z7" s="1"/>
    </row>
    <row r="8" spans="1:48">
      <c r="A8" s="1"/>
      <c r="B8" s="600" t="s">
        <v>16</v>
      </c>
      <c r="C8" s="682">
        <v>5</v>
      </c>
      <c r="D8" s="1"/>
      <c r="E8" s="1"/>
      <c r="F8" s="1"/>
      <c r="G8" s="1"/>
      <c r="H8" s="1"/>
      <c r="I8" s="1"/>
      <c r="J8" s="1"/>
      <c r="K8" s="1"/>
      <c r="L8" s="1"/>
      <c r="M8" s="1"/>
      <c r="N8" s="1"/>
      <c r="O8" s="1"/>
      <c r="P8" s="1"/>
      <c r="Q8" s="1"/>
      <c r="R8" s="1"/>
      <c r="S8" s="1"/>
      <c r="T8" s="1"/>
      <c r="U8" s="1"/>
      <c r="V8" s="1"/>
      <c r="W8" s="1"/>
      <c r="X8" s="1"/>
      <c r="Y8" s="1"/>
      <c r="Z8" s="1"/>
    </row>
    <row r="9" spans="1:48">
      <c r="A9" s="1"/>
      <c r="B9" s="824" t="s">
        <v>17</v>
      </c>
      <c r="C9" s="825">
        <v>5</v>
      </c>
      <c r="D9" s="1"/>
      <c r="E9" s="1"/>
      <c r="F9" s="1"/>
      <c r="G9" s="1"/>
      <c r="H9" s="1"/>
      <c r="I9" s="1" t="s">
        <v>1500</v>
      </c>
      <c r="J9" s="1"/>
      <c r="K9" s="1"/>
      <c r="L9" s="1"/>
      <c r="M9" s="1"/>
      <c r="N9" s="1"/>
      <c r="O9" s="1"/>
      <c r="P9" s="1"/>
      <c r="Q9" s="1"/>
      <c r="R9" s="1"/>
      <c r="S9" s="1"/>
      <c r="T9" s="1"/>
      <c r="U9" s="1"/>
      <c r="V9" s="1"/>
      <c r="W9" s="1"/>
      <c r="X9" s="1"/>
      <c r="Y9" s="1"/>
      <c r="Z9" s="1"/>
    </row>
    <row r="10" spans="1:48">
      <c r="A10" s="1"/>
      <c r="B10" s="1"/>
      <c r="C10" s="1"/>
      <c r="D10" s="1"/>
      <c r="E10" s="1"/>
      <c r="F10" s="1"/>
      <c r="G10" s="1"/>
      <c r="H10" s="1"/>
      <c r="J10" s="1"/>
      <c r="K10" s="1"/>
      <c r="L10" s="1"/>
      <c r="M10" s="1"/>
      <c r="N10" s="1"/>
      <c r="O10" s="1"/>
      <c r="P10" s="1"/>
      <c r="Q10" s="1"/>
      <c r="R10" s="1"/>
      <c r="S10" s="1"/>
      <c r="T10" s="1"/>
      <c r="U10" s="1"/>
      <c r="V10" s="1"/>
      <c r="W10" s="1"/>
      <c r="X10" s="1"/>
      <c r="Y10" s="1"/>
      <c r="Z10" s="1"/>
    </row>
    <row r="11" spans="1:48">
      <c r="A11" s="1"/>
      <c r="B11" s="374" t="s">
        <v>1445</v>
      </c>
      <c r="C11" s="1"/>
      <c r="D11" s="1"/>
      <c r="E11" s="1"/>
      <c r="F11" s="1"/>
      <c r="G11" s="1"/>
      <c r="H11" s="1"/>
      <c r="I11" s="1"/>
      <c r="J11" s="1"/>
      <c r="K11" s="1"/>
      <c r="L11" s="1"/>
      <c r="M11" s="1"/>
      <c r="N11" s="1"/>
      <c r="O11" s="1"/>
      <c r="P11" s="1"/>
      <c r="Q11" s="1"/>
      <c r="R11" s="1"/>
      <c r="S11" s="1"/>
      <c r="T11" s="1"/>
      <c r="U11" s="1"/>
      <c r="V11" s="1"/>
      <c r="W11" s="1"/>
      <c r="X11" s="1"/>
      <c r="Y11" s="1"/>
      <c r="Z11" s="1"/>
    </row>
    <row r="12" spans="1:48">
      <c r="A12" s="1"/>
      <c r="B12" s="1"/>
      <c r="C12" s="1"/>
      <c r="D12" s="1"/>
      <c r="E12" s="1"/>
      <c r="F12" s="1"/>
      <c r="G12" s="1"/>
      <c r="H12" s="1"/>
      <c r="I12" s="1"/>
      <c r="J12" s="1"/>
      <c r="K12" s="1"/>
      <c r="L12" s="1"/>
      <c r="M12" s="1"/>
      <c r="N12" s="1"/>
      <c r="O12" s="1"/>
      <c r="P12" s="1"/>
      <c r="Q12" s="1"/>
      <c r="R12" s="1"/>
      <c r="S12" s="1"/>
      <c r="T12" s="1"/>
      <c r="U12" s="1"/>
      <c r="V12" s="1"/>
      <c r="W12" s="1"/>
      <c r="X12" s="1"/>
      <c r="Y12" s="1"/>
      <c r="Z12" s="1"/>
    </row>
    <row r="13" spans="1:48">
      <c r="A13" s="1"/>
      <c r="B13" s="1"/>
      <c r="C13" s="1"/>
      <c r="D13" s="1"/>
      <c r="E13" s="1"/>
      <c r="F13" s="1"/>
      <c r="G13" s="1"/>
      <c r="H13" s="1"/>
      <c r="I13" s="623" t="s">
        <v>1507</v>
      </c>
      <c r="J13" s="365"/>
      <c r="K13" s="365"/>
      <c r="L13" s="365"/>
      <c r="M13" s="365"/>
      <c r="N13" s="365"/>
      <c r="O13" s="365"/>
      <c r="P13" s="365"/>
      <c r="Q13" s="365"/>
      <c r="R13" s="365"/>
      <c r="S13" s="365"/>
      <c r="T13" s="1"/>
      <c r="U13" s="1"/>
      <c r="V13" s="1"/>
      <c r="W13" s="1"/>
      <c r="X13" s="1"/>
      <c r="Y13" s="1"/>
      <c r="Z13" s="1"/>
    </row>
    <row r="14" spans="1:48">
      <c r="A14" s="1"/>
      <c r="B14" s="1"/>
      <c r="C14" s="1"/>
      <c r="D14" s="1"/>
      <c r="E14" s="1"/>
      <c r="F14" s="1"/>
      <c r="G14" s="1"/>
      <c r="H14" s="1"/>
      <c r="I14" s="366">
        <v>2024</v>
      </c>
      <c r="J14" s="365"/>
      <c r="K14" s="365"/>
      <c r="L14" s="365"/>
      <c r="M14" s="365"/>
      <c r="N14" s="365"/>
      <c r="O14" s="365"/>
      <c r="P14" s="365"/>
      <c r="Q14" s="365"/>
      <c r="R14" s="365"/>
      <c r="S14" s="365"/>
      <c r="T14" s="1"/>
      <c r="U14" s="1"/>
      <c r="V14" s="1"/>
      <c r="W14" s="1"/>
      <c r="X14" s="1"/>
      <c r="Y14" s="1"/>
      <c r="Z14" s="1"/>
    </row>
    <row r="15" spans="1:48">
      <c r="A15" s="1"/>
      <c r="B15" s="1"/>
      <c r="C15" s="1"/>
      <c r="D15" s="1"/>
      <c r="E15" s="1"/>
      <c r="F15" s="1"/>
      <c r="G15" s="1"/>
      <c r="H15" s="1"/>
      <c r="I15" s="575" t="s">
        <v>1502</v>
      </c>
      <c r="J15" s="580">
        <v>2.66</v>
      </c>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row>
    <row r="16" spans="1:4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row>
    <row r="17" spans="1:4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row>
    <row r="18" spans="1:4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row>
    <row r="19" spans="1:48">
      <c r="A19" s="1"/>
      <c r="B19" s="1"/>
      <c r="C19" s="1"/>
      <c r="D19" s="1"/>
      <c r="E19" s="1"/>
      <c r="F19" s="1"/>
      <c r="G19" s="1"/>
      <c r="H19" s="1"/>
      <c r="I19" s="1" t="s">
        <v>1500</v>
      </c>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row>
    <row r="20" spans="1:4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row>
    <row r="21" spans="1:4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row>
    <row r="22" spans="1:4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row>
    <row r="23" spans="1:48">
      <c r="A23" s="1"/>
      <c r="B23" s="1"/>
      <c r="C23" s="1"/>
      <c r="D23" s="1"/>
      <c r="E23" s="1"/>
      <c r="F23" s="1"/>
      <c r="G23" s="1"/>
      <c r="H23" s="1"/>
      <c r="I23" s="623" t="s">
        <v>1507</v>
      </c>
      <c r="J23" s="365"/>
      <c r="K23" s="365"/>
      <c r="L23" s="365"/>
      <c r="M23" s="365"/>
      <c r="N23" s="365"/>
      <c r="O23" s="365"/>
      <c r="P23" s="365"/>
      <c r="Q23" s="365"/>
      <c r="R23" s="365"/>
      <c r="S23" s="365"/>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row>
    <row r="24" spans="1:48">
      <c r="A24" s="1"/>
      <c r="B24" s="1"/>
      <c r="C24" s="1"/>
      <c r="D24" s="1"/>
      <c r="E24" s="1"/>
      <c r="F24" s="1"/>
      <c r="G24" s="1"/>
      <c r="H24" s="1"/>
      <c r="I24" s="366">
        <v>2024</v>
      </c>
      <c r="J24" s="365"/>
      <c r="K24" s="365"/>
      <c r="L24" s="365"/>
      <c r="M24" s="365"/>
      <c r="N24" s="365"/>
      <c r="O24" s="365"/>
      <c r="P24" s="365"/>
      <c r="Q24" s="365"/>
      <c r="R24" s="365"/>
      <c r="S24" s="365"/>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row>
    <row r="25" spans="1:48">
      <c r="A25" s="1"/>
      <c r="B25" s="1"/>
      <c r="C25" s="1"/>
      <c r="D25" s="1"/>
      <c r="E25" s="1"/>
      <c r="F25" s="1"/>
      <c r="G25" s="1"/>
      <c r="H25" s="1"/>
      <c r="I25" s="575" t="s">
        <v>1502</v>
      </c>
      <c r="J25" s="580">
        <v>2.66</v>
      </c>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row>
    <row r="26" spans="1:4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row>
    <row r="27" spans="1:4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row>
    <row r="28" spans="1:4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row>
    <row r="29" spans="1:48">
      <c r="A29" s="1"/>
      <c r="B29" s="374"/>
      <c r="C29" s="1"/>
      <c r="D29" s="1"/>
      <c r="E29" s="1"/>
      <c r="F29" s="1"/>
      <c r="G29" s="1"/>
      <c r="H29" s="1"/>
      <c r="I29" s="1" t="s">
        <v>1500</v>
      </c>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row>
    <row r="30" spans="1:4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row>
    <row r="31" spans="1:4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row>
    <row r="32" spans="1:4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row>
    <row r="33" spans="1:4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row>
    <row r="34" spans="1:4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sheetData>
  <hyperlinks>
    <hyperlink ref="C1" location="innehåll!A1" display="Tillbaka till innehållsförteckning"/>
  </hyperlinks>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
  <sheetViews>
    <sheetView zoomScaleNormal="100" workbookViewId="0">
      <selection activeCell="J1" sqref="J1"/>
    </sheetView>
  </sheetViews>
  <sheetFormatPr defaultColWidth="9.140625" defaultRowHeight="15"/>
  <cols>
    <col min="1" max="1" width="9.140625" style="804"/>
    <col min="2" max="2" width="19.28515625" style="804" customWidth="1"/>
    <col min="3" max="3" width="24.28515625" style="804" customWidth="1"/>
    <col min="4" max="12" width="9.140625" style="804"/>
    <col min="13" max="13" width="14" style="804" customWidth="1"/>
    <col min="14" max="14" width="9" style="804" customWidth="1"/>
    <col min="15" max="15" width="9.28515625" style="804" customWidth="1"/>
    <col min="16" max="16384" width="9.140625" style="804"/>
  </cols>
  <sheetData>
    <row r="1" spans="1:26">
      <c r="A1" s="1"/>
      <c r="B1" s="574"/>
      <c r="C1" s="1"/>
      <c r="D1" s="1"/>
      <c r="E1" s="1"/>
      <c r="F1" s="1"/>
      <c r="G1" s="1"/>
      <c r="H1" s="1"/>
      <c r="I1" s="1"/>
      <c r="J1" s="70" t="s">
        <v>173</v>
      </c>
      <c r="K1" s="11"/>
      <c r="L1" s="1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819" t="s">
        <v>244</v>
      </c>
      <c r="C3" s="652"/>
      <c r="D3" s="652"/>
      <c r="E3" s="652"/>
      <c r="F3" s="652"/>
      <c r="G3" s="652"/>
      <c r="H3" s="1"/>
      <c r="I3" s="1"/>
      <c r="J3" s="1"/>
      <c r="K3" s="1"/>
      <c r="L3" s="1"/>
      <c r="M3" s="623" t="s">
        <v>1506</v>
      </c>
      <c r="N3" s="365"/>
      <c r="O3" s="365"/>
      <c r="P3" s="365"/>
      <c r="Q3" s="365"/>
      <c r="R3" s="365"/>
      <c r="S3" s="365"/>
      <c r="T3" s="365"/>
      <c r="U3" s="365"/>
      <c r="V3" s="365"/>
      <c r="W3" s="365"/>
      <c r="X3" s="1"/>
      <c r="Y3" s="1"/>
      <c r="Z3" s="1"/>
    </row>
    <row r="4" spans="1:26">
      <c r="A4" s="1"/>
      <c r="B4" s="831"/>
      <c r="C4" s="661"/>
      <c r="D4" s="661"/>
      <c r="E4" s="661"/>
      <c r="F4" s="661"/>
      <c r="G4" s="661"/>
      <c r="H4" s="1"/>
      <c r="I4" s="1"/>
      <c r="J4" s="1"/>
      <c r="K4" s="1"/>
      <c r="L4" s="1"/>
      <c r="M4" s="366">
        <v>2024</v>
      </c>
      <c r="N4" s="365"/>
      <c r="O4" s="365"/>
      <c r="P4" s="365"/>
      <c r="Q4" s="365"/>
      <c r="R4" s="365"/>
      <c r="S4" s="365"/>
      <c r="T4" s="365"/>
      <c r="U4" s="365"/>
      <c r="V4" s="365"/>
      <c r="W4" s="365"/>
      <c r="X4" s="1"/>
      <c r="Y4" s="1"/>
      <c r="Z4" s="1"/>
    </row>
    <row r="5" spans="1:26">
      <c r="A5" s="1"/>
      <c r="B5" s="1"/>
      <c r="C5" s="44">
        <v>2014</v>
      </c>
      <c r="D5" s="44">
        <v>2016</v>
      </c>
      <c r="E5" s="134">
        <v>2018</v>
      </c>
      <c r="F5" s="134">
        <v>2020</v>
      </c>
      <c r="G5" s="134">
        <v>2023</v>
      </c>
      <c r="H5" s="1"/>
      <c r="I5" s="1"/>
      <c r="J5" s="1"/>
      <c r="K5" s="1"/>
      <c r="L5" s="1"/>
      <c r="M5" s="575" t="s">
        <v>1502</v>
      </c>
      <c r="N5" s="580">
        <v>5.32</v>
      </c>
      <c r="O5" s="1"/>
      <c r="P5" s="1"/>
      <c r="Q5" s="1"/>
      <c r="R5" s="1"/>
      <c r="S5" s="1"/>
      <c r="T5" s="1"/>
      <c r="U5" s="1"/>
      <c r="V5" s="1"/>
      <c r="W5" s="1"/>
      <c r="X5" s="1"/>
      <c r="Y5" s="1"/>
      <c r="Z5" s="1"/>
    </row>
    <row r="6" spans="1:26">
      <c r="A6" s="1"/>
      <c r="B6" s="600" t="s">
        <v>14</v>
      </c>
      <c r="C6" s="436">
        <v>6</v>
      </c>
      <c r="D6" s="436">
        <v>6</v>
      </c>
      <c r="E6" s="436">
        <v>3</v>
      </c>
      <c r="F6" s="436">
        <v>2</v>
      </c>
      <c r="G6" s="436">
        <v>2</v>
      </c>
      <c r="H6" s="1"/>
      <c r="I6" s="1"/>
      <c r="J6" s="1"/>
      <c r="K6" s="1"/>
      <c r="L6" s="1"/>
      <c r="M6" s="836" t="s">
        <v>1501</v>
      </c>
      <c r="N6" s="837">
        <v>5.46</v>
      </c>
      <c r="O6" s="1"/>
      <c r="P6" s="1"/>
      <c r="Q6" s="1"/>
      <c r="R6" s="1"/>
      <c r="S6" s="1"/>
      <c r="T6" s="1"/>
      <c r="U6" s="1"/>
      <c r="V6" s="1"/>
      <c r="W6" s="1"/>
      <c r="X6" s="1"/>
      <c r="Y6" s="1"/>
      <c r="Z6" s="1"/>
    </row>
    <row r="7" spans="1:26">
      <c r="A7" s="1"/>
      <c r="B7" s="62" t="s">
        <v>15</v>
      </c>
      <c r="C7" s="816">
        <v>6</v>
      </c>
      <c r="D7" s="816">
        <v>4</v>
      </c>
      <c r="E7" s="816">
        <v>5</v>
      </c>
      <c r="F7" s="816">
        <v>5</v>
      </c>
      <c r="G7" s="816">
        <v>6</v>
      </c>
      <c r="H7" s="1"/>
      <c r="I7" s="1"/>
      <c r="J7" s="1"/>
      <c r="K7" s="1"/>
      <c r="L7" s="1"/>
      <c r="M7" s="1"/>
      <c r="N7" s="1"/>
      <c r="O7" s="1"/>
      <c r="P7" s="1"/>
      <c r="Q7" s="1"/>
      <c r="R7" s="1"/>
      <c r="S7" s="1"/>
      <c r="T7" s="1"/>
      <c r="U7" s="1"/>
      <c r="V7" s="1"/>
      <c r="W7" s="1"/>
      <c r="X7" s="1"/>
      <c r="Y7" s="1"/>
      <c r="Z7" s="1"/>
    </row>
    <row r="8" spans="1:26">
      <c r="A8" s="1"/>
      <c r="B8" s="35" t="s">
        <v>16</v>
      </c>
      <c r="C8" s="436">
        <v>4</v>
      </c>
      <c r="D8" s="436">
        <v>6</v>
      </c>
      <c r="E8" s="436">
        <v>10</v>
      </c>
      <c r="F8" s="436">
        <v>5</v>
      </c>
      <c r="G8" s="436">
        <v>5</v>
      </c>
      <c r="H8" s="1"/>
      <c r="I8" s="1"/>
      <c r="J8" s="1"/>
      <c r="K8" s="1"/>
      <c r="L8" s="1"/>
      <c r="M8" s="1"/>
      <c r="N8" s="1"/>
      <c r="O8" s="1"/>
      <c r="P8" s="1"/>
      <c r="Q8" s="1"/>
      <c r="R8" s="1"/>
      <c r="S8" s="1"/>
      <c r="T8" s="1"/>
      <c r="U8" s="1"/>
      <c r="V8" s="1"/>
      <c r="W8" s="1"/>
      <c r="X8" s="1"/>
      <c r="Y8" s="1"/>
      <c r="Z8" s="1"/>
    </row>
    <row r="9" spans="1:26">
      <c r="A9" s="1"/>
      <c r="B9" s="824" t="s">
        <v>17</v>
      </c>
      <c r="C9" s="816">
        <v>7</v>
      </c>
      <c r="D9" s="816">
        <v>4</v>
      </c>
      <c r="E9" s="816">
        <v>6</v>
      </c>
      <c r="F9" s="816">
        <v>7</v>
      </c>
      <c r="G9" s="816">
        <v>5</v>
      </c>
      <c r="H9" s="1"/>
      <c r="I9" s="1"/>
      <c r="J9" s="1"/>
      <c r="K9" s="1"/>
      <c r="L9" s="1"/>
      <c r="M9" s="1" t="s">
        <v>1500</v>
      </c>
      <c r="N9" s="1"/>
      <c r="O9" s="1"/>
      <c r="P9" s="1"/>
      <c r="Q9" s="1"/>
      <c r="R9" s="1"/>
      <c r="S9" s="1"/>
      <c r="T9" s="1"/>
      <c r="U9" s="1"/>
      <c r="V9" s="1"/>
      <c r="W9" s="1"/>
      <c r="X9" s="1"/>
      <c r="Y9" s="1"/>
      <c r="Z9" s="1"/>
    </row>
    <row r="10" spans="1:26">
      <c r="A10" s="1"/>
      <c r="B10" s="1"/>
      <c r="C10" s="1"/>
      <c r="D10" s="1"/>
      <c r="F10" s="1"/>
      <c r="G10" s="1"/>
      <c r="H10" s="1"/>
      <c r="I10" s="1"/>
      <c r="J10" s="1"/>
      <c r="K10" s="1"/>
      <c r="L10" s="1"/>
      <c r="M10" s="865"/>
      <c r="N10" s="1"/>
      <c r="O10" s="1"/>
      <c r="P10" s="1"/>
      <c r="Q10" s="1"/>
      <c r="R10" s="1"/>
      <c r="S10" s="1"/>
      <c r="T10" s="1"/>
      <c r="U10" s="1"/>
      <c r="V10" s="1"/>
      <c r="W10" s="1"/>
      <c r="X10" s="1"/>
      <c r="Y10" s="1"/>
      <c r="Z10" s="1"/>
    </row>
    <row r="11" spans="1:26">
      <c r="A11" s="1"/>
      <c r="B11" s="121" t="s">
        <v>144</v>
      </c>
      <c r="C11" s="1"/>
      <c r="D11" s="1"/>
      <c r="E11" s="1"/>
      <c r="F11" s="1"/>
      <c r="G11" s="1"/>
      <c r="H11" s="1"/>
      <c r="I11" s="1"/>
      <c r="J11" s="1"/>
      <c r="K11" s="1"/>
      <c r="L11" s="1"/>
      <c r="M11" s="1"/>
      <c r="N11" s="1"/>
      <c r="O11" s="1"/>
      <c r="P11" s="1"/>
      <c r="Q11" s="1"/>
      <c r="R11" s="1"/>
      <c r="S11" s="1"/>
      <c r="T11" s="1"/>
      <c r="U11" s="1"/>
      <c r="V11" s="1"/>
      <c r="W11" s="1"/>
      <c r="X11" s="1"/>
      <c r="Y11" s="1"/>
      <c r="Z11" s="1"/>
    </row>
    <row r="12" spans="1:26">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c r="A13" s="1"/>
      <c r="B13" s="1"/>
      <c r="C13" s="1"/>
      <c r="D13" s="1"/>
      <c r="E13" s="1"/>
      <c r="F13" s="1"/>
      <c r="G13" s="1"/>
      <c r="H13" s="1"/>
      <c r="I13" s="1"/>
      <c r="J13" s="1"/>
      <c r="K13" s="1"/>
      <c r="L13" s="1"/>
      <c r="M13" s="623" t="s">
        <v>1507</v>
      </c>
      <c r="N13" s="365"/>
      <c r="O13" s="365"/>
      <c r="P13" s="365"/>
      <c r="Q13" s="365"/>
      <c r="R13" s="365"/>
      <c r="S13" s="365"/>
      <c r="T13" s="365"/>
      <c r="U13" s="365"/>
      <c r="V13" s="365"/>
      <c r="W13" s="365"/>
      <c r="X13" s="1"/>
      <c r="Y13" s="1"/>
      <c r="Z13" s="1"/>
    </row>
    <row r="14" spans="1:26">
      <c r="A14" s="1"/>
      <c r="C14" s="1"/>
      <c r="D14" s="1"/>
      <c r="E14" s="1"/>
      <c r="F14" s="1"/>
      <c r="G14" s="1"/>
      <c r="H14" s="1"/>
      <c r="I14" s="1"/>
      <c r="J14" s="1"/>
      <c r="K14" s="1"/>
      <c r="L14" s="1"/>
      <c r="M14" s="366">
        <v>2024</v>
      </c>
      <c r="N14" s="365"/>
      <c r="O14" s="365"/>
      <c r="P14" s="365"/>
      <c r="Q14" s="365"/>
      <c r="R14" s="365"/>
      <c r="S14" s="365"/>
      <c r="T14" s="365"/>
      <c r="U14" s="365"/>
      <c r="V14" s="365"/>
      <c r="W14" s="365"/>
      <c r="X14" s="1"/>
      <c r="Y14" s="1"/>
      <c r="Z14" s="1"/>
    </row>
    <row r="15" spans="1:26">
      <c r="A15" s="1"/>
      <c r="B15" s="1"/>
      <c r="C15" s="1"/>
      <c r="D15" s="1"/>
      <c r="E15" s="1"/>
      <c r="F15" s="1"/>
      <c r="G15" s="1"/>
      <c r="H15" s="1"/>
      <c r="I15" s="1"/>
      <c r="J15" s="1"/>
      <c r="K15" s="1"/>
      <c r="L15" s="1"/>
      <c r="M15" s="575" t="s">
        <v>1502</v>
      </c>
      <c r="N15" s="580">
        <v>2.66</v>
      </c>
      <c r="O15" s="1"/>
      <c r="P15" s="1"/>
      <c r="Q15" s="1"/>
      <c r="R15" s="1"/>
      <c r="S15" s="1"/>
      <c r="T15" s="1"/>
      <c r="U15" s="1"/>
      <c r="V15" s="1"/>
      <c r="W15" s="1"/>
      <c r="X15" s="1"/>
      <c r="Y15" s="1"/>
      <c r="Z15" s="1"/>
    </row>
    <row r="16" spans="1:26">
      <c r="A16" s="1"/>
      <c r="B16" s="1"/>
      <c r="C16" s="1"/>
      <c r="D16" s="1"/>
      <c r="E16" s="1"/>
      <c r="F16" s="1"/>
      <c r="G16" s="1"/>
      <c r="H16" s="1"/>
      <c r="I16" s="1"/>
      <c r="J16" s="1"/>
      <c r="K16" s="1"/>
      <c r="L16" s="1"/>
      <c r="M16" s="836" t="s">
        <v>1501</v>
      </c>
      <c r="N16" s="837">
        <v>1.99</v>
      </c>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t="s">
        <v>1500</v>
      </c>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sheetData>
  <hyperlinks>
    <hyperlink ref="J1" location="innehåll!A1" display="Tillbaka till innehållsförteckning"/>
  </hyperlinks>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workbookViewId="0">
      <selection activeCell="D1" sqref="D1"/>
    </sheetView>
  </sheetViews>
  <sheetFormatPr defaultColWidth="9.140625" defaultRowHeight="15"/>
  <cols>
    <col min="1" max="1" width="6.28515625" style="804" customWidth="1"/>
    <col min="2" max="2" width="33.140625" style="804" customWidth="1"/>
    <col min="3" max="9" width="9.140625" style="804"/>
    <col min="10" max="10" width="31.140625" style="804" customWidth="1"/>
    <col min="11" max="12" width="15" style="804" customWidth="1"/>
    <col min="13" max="16384" width="9.140625" style="804"/>
  </cols>
  <sheetData>
    <row r="1" spans="1:16">
      <c r="A1" s="1"/>
      <c r="B1" s="1"/>
      <c r="C1" s="1"/>
      <c r="D1" s="70" t="s">
        <v>173</v>
      </c>
      <c r="E1" s="11"/>
      <c r="F1" s="11"/>
      <c r="G1" s="1"/>
      <c r="H1" s="1"/>
      <c r="I1" s="1"/>
      <c r="J1" s="1"/>
      <c r="K1" s="1"/>
      <c r="L1" s="1"/>
      <c r="M1" s="1"/>
      <c r="N1" s="1"/>
      <c r="O1" s="1"/>
      <c r="P1" s="1"/>
    </row>
    <row r="2" spans="1:16">
      <c r="A2" s="1"/>
      <c r="B2" s="1"/>
      <c r="C2" s="1"/>
      <c r="D2" s="1"/>
      <c r="E2" s="1"/>
      <c r="F2" s="1"/>
      <c r="G2" s="1"/>
      <c r="H2" s="1"/>
      <c r="I2" s="1"/>
      <c r="J2" s="1"/>
      <c r="K2" s="1"/>
      <c r="L2" s="1"/>
      <c r="M2" s="1"/>
      <c r="N2" s="1"/>
      <c r="O2" s="1"/>
      <c r="P2" s="1"/>
    </row>
    <row r="3" spans="1:16" ht="28.5" customHeight="1">
      <c r="A3" s="1"/>
      <c r="B3" s="832" t="s">
        <v>1449</v>
      </c>
      <c r="C3" s="832"/>
      <c r="D3" s="832"/>
      <c r="E3" s="832"/>
      <c r="F3" s="833"/>
      <c r="G3" s="833"/>
      <c r="H3" s="833"/>
      <c r="I3" s="1"/>
      <c r="J3" s="832" t="s">
        <v>1450</v>
      </c>
      <c r="K3" s="832"/>
      <c r="L3" s="832"/>
      <c r="M3" s="1"/>
      <c r="N3" s="1"/>
      <c r="O3" s="1"/>
      <c r="P3" s="1"/>
    </row>
    <row r="4" spans="1:16">
      <c r="A4" s="1"/>
      <c r="B4" s="879"/>
      <c r="C4" s="879"/>
      <c r="D4" s="879"/>
      <c r="E4" s="879"/>
      <c r="F4" s="879"/>
      <c r="G4" s="879"/>
      <c r="H4" s="834"/>
      <c r="I4" s="1"/>
      <c r="J4" s="1"/>
      <c r="K4" s="1"/>
      <c r="L4" s="1"/>
      <c r="M4" s="1"/>
      <c r="N4" s="1"/>
      <c r="O4" s="1"/>
      <c r="P4" s="1"/>
    </row>
    <row r="5" spans="1:16" ht="30">
      <c r="A5" s="1"/>
      <c r="B5" s="838"/>
      <c r="C5" s="839" t="s">
        <v>500</v>
      </c>
      <c r="D5" s="839" t="s">
        <v>15</v>
      </c>
      <c r="E5" s="839" t="s">
        <v>16</v>
      </c>
      <c r="F5" s="839" t="s">
        <v>17</v>
      </c>
      <c r="G5" s="839" t="s">
        <v>354</v>
      </c>
      <c r="H5" s="839" t="s">
        <v>351</v>
      </c>
      <c r="I5" s="1"/>
      <c r="J5" s="838"/>
      <c r="K5" s="839" t="s">
        <v>14</v>
      </c>
      <c r="L5" s="839" t="s">
        <v>16</v>
      </c>
      <c r="M5" s="1"/>
      <c r="N5" s="1"/>
      <c r="O5" s="1"/>
      <c r="P5" s="1"/>
    </row>
    <row r="6" spans="1:16">
      <c r="A6" s="1"/>
      <c r="B6" s="840" t="s">
        <v>324</v>
      </c>
      <c r="C6" s="841">
        <v>14</v>
      </c>
      <c r="D6" s="841">
        <v>12</v>
      </c>
      <c r="E6" s="841">
        <v>10</v>
      </c>
      <c r="F6" s="841">
        <v>7</v>
      </c>
      <c r="G6" s="841">
        <v>12</v>
      </c>
      <c r="H6" s="841">
        <v>10</v>
      </c>
      <c r="I6" s="1"/>
      <c r="J6" s="840" t="s">
        <v>324</v>
      </c>
      <c r="K6" s="841">
        <v>14</v>
      </c>
      <c r="L6" s="841">
        <v>10</v>
      </c>
      <c r="M6" s="1"/>
      <c r="N6" s="1"/>
      <c r="O6" s="1"/>
      <c r="P6" s="1"/>
    </row>
    <row r="7" spans="1:16" ht="30">
      <c r="A7" s="1"/>
      <c r="B7" s="842" t="s">
        <v>325</v>
      </c>
      <c r="C7" s="843">
        <v>15</v>
      </c>
      <c r="D7" s="843">
        <v>13</v>
      </c>
      <c r="E7" s="843">
        <v>18</v>
      </c>
      <c r="F7" s="843">
        <v>16</v>
      </c>
      <c r="G7" s="843">
        <v>16</v>
      </c>
      <c r="H7" s="843">
        <v>14</v>
      </c>
      <c r="I7" s="1"/>
      <c r="J7" s="842" t="s">
        <v>532</v>
      </c>
      <c r="K7" s="843">
        <v>3</v>
      </c>
      <c r="L7" s="843">
        <v>2</v>
      </c>
      <c r="M7" s="1"/>
      <c r="N7" s="1"/>
      <c r="O7" s="1"/>
      <c r="P7" s="1"/>
    </row>
    <row r="8" spans="1:16">
      <c r="A8" s="1"/>
      <c r="B8" s="840" t="s">
        <v>326</v>
      </c>
      <c r="C8" s="841">
        <v>50</v>
      </c>
      <c r="D8" s="841">
        <v>43</v>
      </c>
      <c r="E8" s="841">
        <v>41</v>
      </c>
      <c r="F8" s="841">
        <v>43</v>
      </c>
      <c r="G8" s="841">
        <v>45</v>
      </c>
      <c r="H8" s="841">
        <v>39</v>
      </c>
      <c r="I8" s="1"/>
      <c r="J8" s="840" t="s">
        <v>325</v>
      </c>
      <c r="K8" s="841">
        <v>15</v>
      </c>
      <c r="L8" s="841">
        <v>18</v>
      </c>
      <c r="M8" s="1"/>
      <c r="N8" s="1"/>
      <c r="O8" s="1"/>
      <c r="P8" s="1"/>
    </row>
    <row r="9" spans="1:16">
      <c r="A9" s="1"/>
      <c r="B9" s="842" t="s">
        <v>327</v>
      </c>
      <c r="C9" s="843">
        <v>9</v>
      </c>
      <c r="D9" s="843">
        <v>8</v>
      </c>
      <c r="E9" s="843">
        <v>9</v>
      </c>
      <c r="F9" s="843">
        <v>5</v>
      </c>
      <c r="G9" s="843">
        <v>9</v>
      </c>
      <c r="H9" s="843">
        <v>6</v>
      </c>
      <c r="I9" s="1"/>
      <c r="J9" s="842" t="s">
        <v>531</v>
      </c>
      <c r="K9" s="843">
        <v>8</v>
      </c>
      <c r="L9" s="843">
        <v>9</v>
      </c>
      <c r="M9" s="1"/>
      <c r="N9" s="1"/>
      <c r="O9" s="1"/>
      <c r="P9" s="1"/>
    </row>
    <row r="10" spans="1:16">
      <c r="A10" s="1"/>
      <c r="B10" s="840" t="s">
        <v>328</v>
      </c>
      <c r="C10" s="841">
        <v>2</v>
      </c>
      <c r="D10" s="841">
        <v>6</v>
      </c>
      <c r="E10" s="841">
        <v>5</v>
      </c>
      <c r="F10" s="841">
        <v>5</v>
      </c>
      <c r="G10" s="841">
        <v>3</v>
      </c>
      <c r="H10" s="841">
        <v>5</v>
      </c>
      <c r="I10" s="1"/>
      <c r="J10" s="840" t="s">
        <v>326</v>
      </c>
      <c r="K10" s="841">
        <v>50</v>
      </c>
      <c r="L10" s="841">
        <v>41</v>
      </c>
      <c r="M10" s="1"/>
      <c r="N10" s="1"/>
      <c r="O10" s="1"/>
      <c r="P10" s="1"/>
    </row>
    <row r="11" spans="1:16">
      <c r="A11" s="1"/>
      <c r="B11" s="1"/>
      <c r="C11" s="1"/>
      <c r="D11" s="1"/>
      <c r="E11" s="1"/>
      <c r="F11" s="1"/>
      <c r="G11" s="1"/>
      <c r="H11" s="1"/>
      <c r="I11" s="1"/>
      <c r="J11" s="842" t="s">
        <v>327</v>
      </c>
      <c r="K11" s="843">
        <v>9</v>
      </c>
      <c r="L11" s="843">
        <v>9</v>
      </c>
      <c r="M11" s="1"/>
      <c r="N11" s="1"/>
      <c r="O11" s="1"/>
      <c r="P11" s="1"/>
    </row>
    <row r="12" spans="1:16">
      <c r="A12" s="1"/>
      <c r="B12" s="121" t="s">
        <v>1445</v>
      </c>
      <c r="C12" s="1"/>
      <c r="D12" s="1"/>
      <c r="E12" s="1"/>
      <c r="F12" s="1"/>
      <c r="G12" s="1"/>
      <c r="H12" s="1"/>
      <c r="I12" s="1"/>
      <c r="J12" s="840" t="s">
        <v>328</v>
      </c>
      <c r="K12" s="841">
        <v>2</v>
      </c>
      <c r="L12" s="841">
        <v>5</v>
      </c>
      <c r="M12" s="1"/>
      <c r="N12" s="1"/>
      <c r="O12" s="1"/>
      <c r="P12" s="1"/>
    </row>
    <row r="13" spans="1:16">
      <c r="A13" s="1"/>
      <c r="B13" s="1"/>
      <c r="C13" s="1"/>
      <c r="D13" s="1"/>
      <c r="E13" s="1"/>
      <c r="F13" s="1"/>
      <c r="G13" s="1"/>
      <c r="H13" s="1"/>
      <c r="I13" s="1"/>
      <c r="J13" s="1"/>
      <c r="K13" s="1"/>
      <c r="L13" s="1"/>
      <c r="M13" s="1"/>
      <c r="N13" s="1"/>
      <c r="O13" s="1"/>
      <c r="P13" s="1"/>
    </row>
    <row r="14" spans="1:16">
      <c r="A14" s="1"/>
      <c r="B14" s="1"/>
      <c r="C14" s="1"/>
      <c r="D14" s="1"/>
      <c r="E14" s="1"/>
      <c r="F14" s="1"/>
      <c r="G14" s="1"/>
      <c r="H14" s="1"/>
      <c r="I14" s="1"/>
      <c r="J14" s="1"/>
      <c r="K14" s="1"/>
      <c r="L14" s="1"/>
      <c r="M14" s="1"/>
      <c r="N14" s="1"/>
      <c r="O14" s="1"/>
      <c r="P14" s="1"/>
    </row>
    <row r="15" spans="1:16">
      <c r="A15" s="1"/>
      <c r="B15" s="1"/>
      <c r="C15" s="1"/>
      <c r="D15" s="1"/>
      <c r="E15" s="1"/>
      <c r="F15" s="1"/>
      <c r="G15" s="1"/>
      <c r="H15" s="1"/>
      <c r="I15" s="1"/>
      <c r="J15" s="121" t="s">
        <v>1445</v>
      </c>
      <c r="K15" s="1"/>
      <c r="L15" s="1"/>
      <c r="M15" s="1"/>
      <c r="N15" s="1"/>
      <c r="O15" s="1"/>
      <c r="P15" s="1"/>
    </row>
    <row r="16" spans="1:16">
      <c r="A16" s="1"/>
      <c r="B16" s="1"/>
      <c r="C16" s="1"/>
      <c r="D16" s="1"/>
      <c r="E16" s="1"/>
      <c r="F16" s="1"/>
      <c r="G16" s="1"/>
      <c r="H16" s="1"/>
      <c r="I16" s="1"/>
      <c r="J16" s="1"/>
      <c r="K16" s="1"/>
      <c r="L16" s="1"/>
      <c r="M16" s="1"/>
      <c r="N16" s="1"/>
      <c r="O16" s="1"/>
      <c r="P16" s="1"/>
    </row>
    <row r="17" spans="1:16" ht="15.75">
      <c r="A17" s="1"/>
      <c r="B17" s="1"/>
      <c r="C17" s="1"/>
      <c r="D17" s="1"/>
      <c r="E17" s="1"/>
      <c r="F17" s="1"/>
      <c r="G17" s="1"/>
      <c r="H17" s="1"/>
      <c r="I17" s="1"/>
      <c r="J17" s="197" t="s">
        <v>533</v>
      </c>
      <c r="K17" s="1"/>
      <c r="L17" s="1"/>
      <c r="M17" s="1"/>
      <c r="N17" s="1"/>
      <c r="O17" s="1"/>
      <c r="P17" s="1"/>
    </row>
    <row r="18" spans="1:16">
      <c r="A18" s="1"/>
      <c r="B18" s="1"/>
      <c r="C18" s="1"/>
      <c r="D18" s="1"/>
      <c r="E18" s="1"/>
      <c r="F18" s="1"/>
      <c r="G18" s="1"/>
      <c r="H18" s="1"/>
      <c r="I18" s="1"/>
      <c r="J18" s="1"/>
      <c r="K18" s="1"/>
      <c r="L18" s="1"/>
      <c r="M18" s="1"/>
      <c r="N18" s="1"/>
      <c r="O18" s="1"/>
      <c r="P18" s="1"/>
    </row>
    <row r="19" spans="1:16">
      <c r="A19" s="1"/>
      <c r="B19" s="1"/>
      <c r="C19" s="1"/>
      <c r="D19" s="1"/>
      <c r="E19" s="1"/>
      <c r="F19" s="1"/>
      <c r="G19" s="1"/>
      <c r="H19" s="1"/>
      <c r="I19" s="1"/>
      <c r="J19" s="1"/>
      <c r="K19" s="1"/>
      <c r="L19" s="1"/>
      <c r="M19" s="1"/>
      <c r="N19" s="1"/>
      <c r="O19" s="1"/>
      <c r="P19" s="1"/>
    </row>
    <row r="20" spans="1:16">
      <c r="A20" s="1"/>
      <c r="B20" s="1"/>
      <c r="C20" s="1"/>
      <c r="D20" s="1"/>
      <c r="E20" s="1"/>
      <c r="F20" s="1"/>
      <c r="G20" s="1"/>
      <c r="H20" s="1"/>
      <c r="I20" s="1"/>
      <c r="J20" s="1"/>
      <c r="K20" s="1"/>
      <c r="L20" s="1"/>
      <c r="M20" s="1"/>
      <c r="N20" s="1"/>
      <c r="O20" s="1"/>
      <c r="P20" s="1"/>
    </row>
    <row r="21" spans="1:16">
      <c r="A21" s="1"/>
      <c r="B21" s="1"/>
      <c r="C21" s="1"/>
      <c r="D21" s="1"/>
      <c r="E21" s="1"/>
      <c r="F21" s="1"/>
      <c r="G21" s="1"/>
      <c r="H21" s="1"/>
      <c r="I21" s="1"/>
      <c r="J21" s="1"/>
      <c r="K21" s="1"/>
      <c r="L21" s="1"/>
      <c r="M21" s="1"/>
      <c r="N21" s="1"/>
      <c r="O21" s="1"/>
      <c r="P21" s="1"/>
    </row>
    <row r="22" spans="1:16">
      <c r="A22" s="1"/>
      <c r="B22" s="1"/>
      <c r="C22" s="1"/>
      <c r="D22" s="1"/>
      <c r="E22" s="1"/>
      <c r="F22" s="1"/>
      <c r="G22" s="1"/>
      <c r="H22" s="1"/>
      <c r="I22" s="1"/>
      <c r="J22" s="1"/>
      <c r="K22" s="1"/>
      <c r="L22" s="1"/>
      <c r="M22" s="1"/>
      <c r="N22" s="1"/>
      <c r="O22" s="1"/>
      <c r="P22" s="1"/>
    </row>
    <row r="23" spans="1:16">
      <c r="A23" s="1"/>
      <c r="B23" s="1"/>
      <c r="C23" s="1"/>
      <c r="D23" s="1"/>
      <c r="E23" s="1"/>
      <c r="F23" s="1"/>
      <c r="G23" s="1"/>
      <c r="H23" s="1"/>
      <c r="I23" s="1"/>
      <c r="J23" s="1"/>
      <c r="K23" s="1"/>
      <c r="L23" s="1"/>
      <c r="M23" s="1"/>
      <c r="N23" s="1"/>
      <c r="O23" s="1"/>
      <c r="P23" s="1"/>
    </row>
    <row r="24" spans="1:16">
      <c r="A24" s="1"/>
      <c r="B24" s="1"/>
      <c r="C24" s="1"/>
      <c r="D24" s="1"/>
      <c r="E24" s="1"/>
      <c r="F24" s="1"/>
      <c r="G24" s="1"/>
      <c r="H24" s="1"/>
      <c r="I24" s="1"/>
      <c r="J24" s="1"/>
      <c r="K24" s="1"/>
      <c r="L24" s="1"/>
      <c r="M24" s="1"/>
      <c r="N24" s="1"/>
      <c r="O24" s="1"/>
      <c r="P24" s="1"/>
    </row>
    <row r="25" spans="1:16">
      <c r="A25" s="1"/>
      <c r="B25" s="1"/>
      <c r="C25" s="1"/>
      <c r="D25" s="1"/>
      <c r="E25" s="1"/>
      <c r="F25" s="1"/>
      <c r="G25" s="1"/>
      <c r="H25" s="1"/>
      <c r="I25" s="1"/>
      <c r="J25" s="1"/>
      <c r="K25" s="1"/>
      <c r="L25" s="1"/>
      <c r="M25" s="1"/>
      <c r="N25" s="1"/>
      <c r="O25" s="1"/>
      <c r="P25" s="1"/>
    </row>
    <row r="26" spans="1:16">
      <c r="A26" s="1"/>
      <c r="B26" s="1"/>
      <c r="C26" s="1"/>
      <c r="D26" s="1"/>
      <c r="E26" s="1"/>
      <c r="F26" s="1"/>
      <c r="G26" s="1"/>
      <c r="H26" s="1"/>
      <c r="I26" s="1"/>
      <c r="J26" s="1"/>
      <c r="K26" s="1"/>
      <c r="L26" s="1"/>
      <c r="M26" s="1"/>
      <c r="N26" s="1"/>
      <c r="O26" s="1"/>
      <c r="P26" s="1"/>
    </row>
    <row r="27" spans="1:16">
      <c r="A27" s="1"/>
      <c r="B27" s="1"/>
      <c r="C27" s="1"/>
      <c r="D27" s="1"/>
      <c r="E27" s="1"/>
      <c r="F27" s="1"/>
      <c r="G27" s="1"/>
      <c r="H27" s="1"/>
      <c r="I27" s="1"/>
      <c r="J27" s="1"/>
      <c r="K27" s="1"/>
      <c r="L27" s="1"/>
      <c r="M27" s="1"/>
      <c r="N27" s="1"/>
      <c r="O27" s="1"/>
      <c r="P27" s="1"/>
    </row>
    <row r="28" spans="1:16">
      <c r="A28" s="1"/>
      <c r="B28" s="1"/>
      <c r="C28" s="1"/>
      <c r="D28" s="1"/>
      <c r="E28" s="1"/>
      <c r="F28" s="1"/>
      <c r="G28" s="1"/>
      <c r="H28" s="1"/>
      <c r="I28" s="1"/>
      <c r="J28" s="1"/>
      <c r="K28" s="1"/>
      <c r="L28" s="1"/>
      <c r="M28" s="1"/>
      <c r="N28" s="1"/>
      <c r="O28" s="1"/>
      <c r="P28" s="1"/>
    </row>
    <row r="29" spans="1:16">
      <c r="A29" s="1"/>
      <c r="B29" s="1"/>
      <c r="C29" s="1"/>
      <c r="D29" s="1"/>
      <c r="E29" s="1"/>
      <c r="F29" s="1"/>
      <c r="G29" s="1"/>
      <c r="H29" s="1"/>
      <c r="I29" s="1"/>
      <c r="J29" s="1"/>
      <c r="K29" s="1"/>
      <c r="L29" s="1"/>
      <c r="M29" s="1"/>
      <c r="N29" s="1"/>
      <c r="O29" s="1"/>
      <c r="P29" s="1"/>
    </row>
    <row r="30" spans="1:16">
      <c r="A30" s="1"/>
      <c r="B30" s="1"/>
      <c r="C30" s="1"/>
      <c r="D30" s="1"/>
      <c r="E30" s="1"/>
      <c r="F30" s="1"/>
      <c r="G30" s="1"/>
      <c r="H30" s="1"/>
      <c r="I30" s="1"/>
      <c r="J30" s="1"/>
      <c r="K30" s="1"/>
      <c r="L30" s="1"/>
      <c r="M30" s="1"/>
      <c r="N30" s="1"/>
      <c r="O30" s="1"/>
      <c r="P30" s="1"/>
    </row>
    <row r="31" spans="1:16">
      <c r="A31" s="1"/>
      <c r="B31" s="1"/>
      <c r="C31" s="1"/>
      <c r="D31" s="1"/>
      <c r="E31" s="1"/>
      <c r="F31" s="1"/>
      <c r="G31" s="1"/>
      <c r="H31" s="1"/>
      <c r="I31" s="1"/>
      <c r="J31" s="1"/>
      <c r="K31" s="1"/>
      <c r="L31" s="1"/>
      <c r="M31" s="1"/>
      <c r="N31" s="1"/>
      <c r="O31" s="1"/>
      <c r="P31" s="1"/>
    </row>
    <row r="32" spans="1:16">
      <c r="A32" s="1"/>
      <c r="B32" s="1"/>
      <c r="C32" s="1"/>
      <c r="D32" s="1"/>
      <c r="E32" s="1"/>
      <c r="F32" s="1"/>
      <c r="G32" s="1"/>
      <c r="H32" s="1"/>
      <c r="I32" s="1"/>
      <c r="J32" s="1"/>
      <c r="K32" s="1"/>
      <c r="L32" s="1"/>
      <c r="M32" s="1"/>
      <c r="N32" s="1"/>
      <c r="O32" s="1"/>
      <c r="P32" s="1"/>
    </row>
    <row r="33" spans="1:16">
      <c r="A33" s="1"/>
      <c r="B33" s="1"/>
      <c r="C33" s="1"/>
      <c r="D33" s="1"/>
      <c r="E33" s="1"/>
      <c r="F33" s="1"/>
      <c r="G33" s="1"/>
      <c r="H33" s="1"/>
      <c r="I33" s="1"/>
      <c r="J33" s="1"/>
      <c r="K33" s="1"/>
      <c r="L33" s="1"/>
      <c r="M33" s="1"/>
      <c r="N33" s="1"/>
      <c r="O33" s="1"/>
      <c r="P33" s="1"/>
    </row>
    <row r="34" spans="1:16">
      <c r="A34" s="1"/>
      <c r="B34" s="1"/>
      <c r="C34" s="1"/>
      <c r="D34" s="1"/>
      <c r="E34" s="1"/>
      <c r="F34" s="1"/>
      <c r="G34" s="1"/>
      <c r="H34" s="1"/>
      <c r="I34" s="1"/>
      <c r="J34" s="1"/>
      <c r="K34" s="1"/>
      <c r="L34" s="1"/>
      <c r="M34" s="1"/>
      <c r="N34" s="1"/>
      <c r="O34" s="1"/>
      <c r="P34" s="1"/>
    </row>
    <row r="35" spans="1:16">
      <c r="A35" s="1"/>
      <c r="B35" s="1"/>
      <c r="C35" s="1"/>
      <c r="D35" s="1"/>
      <c r="E35" s="1"/>
      <c r="F35" s="1"/>
      <c r="G35" s="1"/>
      <c r="H35" s="1"/>
      <c r="I35" s="1"/>
      <c r="J35" s="1"/>
      <c r="K35" s="1"/>
      <c r="L35" s="1"/>
      <c r="M35" s="1"/>
      <c r="N35" s="1"/>
      <c r="O35" s="1"/>
      <c r="P35" s="1"/>
    </row>
    <row r="36" spans="1:16">
      <c r="A36" s="1"/>
      <c r="B36" s="1"/>
      <c r="C36" s="1"/>
      <c r="D36" s="1"/>
      <c r="E36" s="1"/>
      <c r="F36" s="1"/>
      <c r="G36" s="1"/>
      <c r="H36" s="1"/>
      <c r="I36" s="1"/>
      <c r="J36" s="1"/>
      <c r="K36" s="1"/>
      <c r="L36" s="1"/>
      <c r="M36" s="1"/>
      <c r="N36" s="1"/>
      <c r="O36" s="1"/>
      <c r="P36" s="1"/>
    </row>
    <row r="37" spans="1:16">
      <c r="A37" s="1"/>
      <c r="B37" s="1"/>
      <c r="C37" s="1"/>
      <c r="D37" s="1"/>
      <c r="E37" s="1"/>
      <c r="F37" s="1"/>
      <c r="G37" s="1"/>
      <c r="H37" s="1"/>
      <c r="I37" s="1"/>
      <c r="J37" s="1"/>
      <c r="K37" s="1"/>
      <c r="L37" s="1"/>
      <c r="M37" s="1"/>
      <c r="N37" s="1"/>
      <c r="O37" s="1"/>
      <c r="P37" s="1"/>
    </row>
    <row r="38" spans="1:16">
      <c r="A38" s="1"/>
      <c r="B38" s="1"/>
      <c r="C38" s="1"/>
      <c r="D38" s="1"/>
      <c r="E38" s="1"/>
      <c r="F38" s="1"/>
      <c r="G38" s="1"/>
      <c r="H38" s="1"/>
      <c r="I38" s="1"/>
      <c r="J38" s="1"/>
      <c r="K38" s="1"/>
      <c r="L38" s="1"/>
      <c r="M38" s="1"/>
      <c r="N38" s="1"/>
      <c r="O38" s="1"/>
      <c r="P38" s="1"/>
    </row>
    <row r="39" spans="1:16">
      <c r="A39" s="1"/>
      <c r="B39" s="1"/>
      <c r="C39" s="1"/>
      <c r="D39" s="1"/>
      <c r="E39" s="1"/>
      <c r="F39" s="1"/>
      <c r="G39" s="1"/>
      <c r="H39" s="1"/>
      <c r="I39" s="1"/>
      <c r="J39" s="1"/>
      <c r="K39" s="1"/>
      <c r="L39" s="1"/>
      <c r="M39" s="1"/>
      <c r="N39" s="1"/>
      <c r="O39" s="1"/>
      <c r="P39" s="1"/>
    </row>
    <row r="40" spans="1:16">
      <c r="A40" s="1"/>
      <c r="B40" s="1"/>
      <c r="C40" s="1"/>
      <c r="D40" s="1"/>
      <c r="E40" s="1"/>
      <c r="F40" s="1"/>
      <c r="G40" s="1"/>
      <c r="H40" s="1"/>
      <c r="I40" s="1"/>
      <c r="J40" s="1"/>
      <c r="K40" s="1"/>
      <c r="L40" s="1"/>
      <c r="M40" s="1"/>
      <c r="N40" s="1"/>
      <c r="O40" s="1"/>
      <c r="P40" s="1"/>
    </row>
    <row r="41" spans="1:16">
      <c r="A41" s="1"/>
      <c r="B41" s="1"/>
      <c r="C41" s="1"/>
      <c r="D41" s="1"/>
      <c r="E41" s="1"/>
      <c r="F41" s="1"/>
      <c r="G41" s="1"/>
      <c r="H41" s="1"/>
      <c r="I41" s="1"/>
      <c r="J41" s="1"/>
      <c r="K41" s="1"/>
      <c r="L41" s="1"/>
      <c r="M41" s="1"/>
      <c r="N41" s="1"/>
      <c r="O41" s="1"/>
      <c r="P41" s="1"/>
    </row>
    <row r="42" spans="1:16">
      <c r="A42" s="1"/>
      <c r="B42" s="1"/>
      <c r="C42" s="1"/>
      <c r="D42" s="1"/>
      <c r="E42" s="1"/>
      <c r="F42" s="1"/>
      <c r="G42" s="1"/>
      <c r="H42" s="1"/>
      <c r="I42" s="1"/>
      <c r="J42" s="1"/>
      <c r="K42" s="1"/>
      <c r="L42" s="1"/>
      <c r="M42" s="1"/>
      <c r="N42" s="1"/>
      <c r="O42" s="1"/>
      <c r="P42" s="1"/>
    </row>
    <row r="43" spans="1:16">
      <c r="A43" s="1"/>
      <c r="B43" s="1"/>
      <c r="C43" s="1"/>
      <c r="D43" s="1"/>
      <c r="E43" s="1"/>
      <c r="F43" s="1"/>
      <c r="G43" s="1"/>
      <c r="H43" s="1"/>
      <c r="I43" s="1"/>
      <c r="J43" s="1"/>
      <c r="K43" s="1"/>
      <c r="L43" s="1"/>
      <c r="M43" s="1"/>
      <c r="N43" s="1"/>
      <c r="O43" s="1"/>
      <c r="P43" s="1"/>
    </row>
    <row r="44" spans="1:16">
      <c r="A44" s="1"/>
      <c r="B44" s="1"/>
      <c r="C44" s="1"/>
      <c r="D44" s="1"/>
      <c r="E44" s="1"/>
      <c r="F44" s="1"/>
      <c r="G44" s="1"/>
      <c r="H44" s="1"/>
      <c r="I44" s="1"/>
      <c r="J44" s="1"/>
      <c r="K44" s="1"/>
      <c r="L44" s="1"/>
      <c r="M44" s="1"/>
      <c r="N44" s="1"/>
      <c r="O44" s="1"/>
      <c r="P44" s="1"/>
    </row>
    <row r="45" spans="1:16">
      <c r="A45" s="1"/>
      <c r="B45" s="1"/>
      <c r="C45" s="1"/>
      <c r="D45" s="1"/>
      <c r="E45" s="1"/>
      <c r="F45" s="1"/>
      <c r="G45" s="1"/>
      <c r="H45" s="1"/>
      <c r="I45" s="1"/>
      <c r="J45" s="1"/>
      <c r="K45" s="1"/>
      <c r="L45" s="1"/>
      <c r="M45" s="1"/>
      <c r="N45" s="1"/>
      <c r="O45" s="1"/>
      <c r="P45" s="1"/>
    </row>
    <row r="46" spans="1:16">
      <c r="A46" s="1"/>
      <c r="B46" s="1"/>
      <c r="C46" s="1"/>
      <c r="D46" s="1"/>
      <c r="E46" s="1"/>
      <c r="F46" s="1"/>
      <c r="G46" s="1"/>
      <c r="H46" s="1"/>
      <c r="I46" s="1"/>
      <c r="J46" s="1"/>
      <c r="K46" s="1"/>
      <c r="L46" s="1"/>
      <c r="M46" s="1"/>
      <c r="N46" s="1"/>
      <c r="O46" s="1"/>
      <c r="P46" s="1"/>
    </row>
    <row r="47" spans="1:16">
      <c r="A47" s="1"/>
      <c r="B47" s="1"/>
      <c r="C47" s="1"/>
      <c r="D47" s="1"/>
      <c r="E47" s="1"/>
      <c r="F47" s="1"/>
      <c r="G47" s="1"/>
      <c r="H47" s="1"/>
      <c r="I47" s="1"/>
      <c r="J47" s="1"/>
      <c r="K47" s="1"/>
      <c r="L47" s="1"/>
      <c r="M47" s="1"/>
      <c r="N47" s="1"/>
      <c r="O47" s="1"/>
      <c r="P47" s="1"/>
    </row>
    <row r="48" spans="1:16">
      <c r="A48" s="1"/>
      <c r="B48" s="1"/>
      <c r="C48" s="1"/>
      <c r="D48" s="1"/>
      <c r="E48" s="1"/>
      <c r="F48" s="1"/>
      <c r="G48" s="1"/>
      <c r="H48" s="1"/>
      <c r="I48" s="1"/>
      <c r="J48" s="1"/>
      <c r="K48" s="1"/>
      <c r="L48" s="1"/>
      <c r="M48" s="1"/>
      <c r="N48" s="1"/>
      <c r="O48" s="1"/>
      <c r="P48" s="1"/>
    </row>
    <row r="49" spans="1:16">
      <c r="A49" s="1"/>
      <c r="B49" s="1"/>
      <c r="C49" s="1"/>
      <c r="D49" s="1"/>
      <c r="E49" s="1"/>
      <c r="F49" s="1"/>
      <c r="G49" s="1"/>
      <c r="H49" s="1"/>
      <c r="I49" s="1"/>
      <c r="J49" s="1"/>
      <c r="K49" s="1"/>
      <c r="L49" s="1"/>
      <c r="M49" s="1"/>
      <c r="N49" s="1"/>
      <c r="O49" s="1"/>
      <c r="P49" s="1"/>
    </row>
    <row r="50" spans="1:16">
      <c r="A50" s="1"/>
      <c r="B50" s="1"/>
      <c r="C50" s="1"/>
      <c r="D50" s="1"/>
      <c r="E50" s="1"/>
      <c r="F50" s="1"/>
      <c r="G50" s="1"/>
      <c r="H50" s="1"/>
      <c r="I50" s="1"/>
      <c r="J50" s="1"/>
      <c r="K50" s="1"/>
      <c r="L50" s="1"/>
      <c r="M50" s="1"/>
      <c r="N50" s="1"/>
      <c r="O50" s="1"/>
      <c r="P50" s="1"/>
    </row>
    <row r="51" spans="1:16">
      <c r="A51" s="1"/>
      <c r="B51" s="1"/>
      <c r="C51" s="1"/>
      <c r="D51" s="1"/>
      <c r="E51" s="1"/>
      <c r="F51" s="1"/>
      <c r="G51" s="1"/>
      <c r="H51" s="1"/>
      <c r="I51" s="1"/>
      <c r="J51" s="1"/>
      <c r="K51" s="1"/>
      <c r="L51" s="1"/>
      <c r="M51" s="1"/>
      <c r="N51" s="1"/>
      <c r="O51" s="1"/>
      <c r="P51" s="1"/>
    </row>
    <row r="52" spans="1:16">
      <c r="A52" s="1"/>
      <c r="B52" s="1"/>
      <c r="C52" s="1"/>
      <c r="D52" s="1"/>
      <c r="E52" s="1"/>
      <c r="F52" s="1"/>
      <c r="G52" s="1"/>
      <c r="H52" s="1"/>
      <c r="I52" s="1"/>
      <c r="J52" s="1"/>
      <c r="K52" s="1"/>
      <c r="L52" s="1"/>
      <c r="M52" s="1"/>
      <c r="N52" s="1"/>
      <c r="O52" s="1"/>
      <c r="P52" s="1"/>
    </row>
    <row r="53" spans="1:16">
      <c r="A53" s="1"/>
      <c r="B53" s="1"/>
      <c r="C53" s="1"/>
      <c r="D53" s="1"/>
      <c r="E53" s="1"/>
      <c r="F53" s="1"/>
      <c r="G53" s="1"/>
      <c r="H53" s="1"/>
      <c r="I53" s="1"/>
      <c r="J53" s="1"/>
      <c r="K53" s="1"/>
      <c r="L53" s="1"/>
      <c r="M53" s="1"/>
      <c r="N53" s="1"/>
      <c r="O53" s="1"/>
      <c r="P53" s="1"/>
    </row>
    <row r="54" spans="1:16">
      <c r="A54" s="1"/>
      <c r="B54" s="1"/>
      <c r="C54" s="1"/>
      <c r="D54" s="1"/>
      <c r="E54" s="1"/>
      <c r="F54" s="1"/>
      <c r="G54" s="1"/>
      <c r="H54" s="1"/>
      <c r="I54" s="1"/>
      <c r="J54" s="1"/>
      <c r="K54" s="1"/>
      <c r="L54" s="1"/>
      <c r="M54" s="1"/>
      <c r="N54" s="1"/>
      <c r="O54" s="1"/>
      <c r="P54" s="1"/>
    </row>
    <row r="55" spans="1:16">
      <c r="A55" s="1"/>
      <c r="B55" s="1"/>
      <c r="C55" s="1"/>
      <c r="D55" s="1"/>
      <c r="E55" s="1"/>
      <c r="F55" s="1"/>
      <c r="G55" s="1"/>
      <c r="H55" s="1"/>
      <c r="I55" s="1"/>
      <c r="J55" s="1"/>
      <c r="K55" s="1"/>
      <c r="L55" s="1"/>
      <c r="M55" s="1"/>
      <c r="N55" s="1"/>
      <c r="O55" s="1"/>
      <c r="P55" s="1"/>
    </row>
    <row r="56" spans="1:16">
      <c r="A56" s="1"/>
      <c r="B56" s="1"/>
      <c r="C56" s="1"/>
      <c r="D56" s="1"/>
      <c r="E56" s="1"/>
      <c r="F56" s="1"/>
      <c r="G56" s="1"/>
      <c r="H56" s="1"/>
      <c r="I56" s="1"/>
      <c r="J56" s="1"/>
      <c r="K56" s="1"/>
      <c r="L56" s="1"/>
      <c r="M56" s="1"/>
      <c r="N56" s="1"/>
      <c r="O56" s="1"/>
      <c r="P56" s="1"/>
    </row>
    <row r="57" spans="1:16">
      <c r="A57" s="1"/>
      <c r="B57" s="1"/>
      <c r="C57" s="1"/>
      <c r="D57" s="1"/>
      <c r="E57" s="1"/>
      <c r="F57" s="1"/>
      <c r="G57" s="1"/>
      <c r="H57" s="1"/>
      <c r="I57" s="1"/>
      <c r="J57" s="1"/>
      <c r="K57" s="1"/>
      <c r="L57" s="1"/>
      <c r="M57" s="1"/>
      <c r="N57" s="1"/>
      <c r="O57" s="1"/>
      <c r="P57" s="1"/>
    </row>
    <row r="58" spans="1:16">
      <c r="A58" s="1"/>
      <c r="B58" s="1"/>
      <c r="C58" s="1"/>
      <c r="D58" s="1"/>
      <c r="E58" s="1"/>
      <c r="F58" s="1"/>
      <c r="G58" s="1"/>
      <c r="H58" s="1"/>
      <c r="I58" s="1"/>
      <c r="J58" s="1"/>
      <c r="K58" s="1"/>
      <c r="L58" s="1"/>
      <c r="M58" s="1"/>
      <c r="N58" s="1"/>
      <c r="O58" s="1"/>
      <c r="P58" s="1"/>
    </row>
    <row r="59" spans="1:16">
      <c r="A59" s="1"/>
      <c r="B59" s="1"/>
      <c r="C59" s="1"/>
      <c r="D59" s="1"/>
      <c r="E59" s="1"/>
      <c r="F59" s="1"/>
      <c r="G59" s="1"/>
      <c r="H59" s="1"/>
      <c r="I59" s="1"/>
      <c r="J59" s="1"/>
      <c r="K59" s="1"/>
      <c r="L59" s="1"/>
      <c r="M59" s="1"/>
      <c r="N59" s="1"/>
      <c r="O59" s="1"/>
      <c r="P59" s="1"/>
    </row>
    <row r="60" spans="1:16">
      <c r="A60" s="1"/>
      <c r="B60" s="1"/>
      <c r="C60" s="1"/>
      <c r="D60" s="1"/>
      <c r="E60" s="1"/>
      <c r="F60" s="1"/>
      <c r="G60" s="1"/>
      <c r="H60" s="1"/>
      <c r="I60" s="1"/>
      <c r="J60" s="1"/>
      <c r="K60" s="1"/>
      <c r="L60" s="1"/>
      <c r="M60" s="1"/>
      <c r="N60" s="1"/>
      <c r="O60" s="1"/>
      <c r="P60" s="1"/>
    </row>
    <row r="61" spans="1:16">
      <c r="A61" s="1"/>
      <c r="B61" s="1"/>
      <c r="C61" s="1"/>
      <c r="D61" s="1"/>
      <c r="E61" s="1"/>
      <c r="F61" s="1"/>
      <c r="G61" s="1"/>
      <c r="H61" s="1"/>
      <c r="I61" s="1"/>
      <c r="J61" s="1"/>
      <c r="K61" s="1"/>
      <c r="L61" s="1"/>
      <c r="M61" s="1"/>
      <c r="N61" s="1"/>
      <c r="O61" s="1"/>
      <c r="P61" s="1"/>
    </row>
    <row r="62" spans="1:16">
      <c r="A62" s="1"/>
      <c r="B62" s="1"/>
      <c r="C62" s="1"/>
      <c r="D62" s="1"/>
      <c r="E62" s="1"/>
      <c r="F62" s="1"/>
      <c r="G62" s="1"/>
      <c r="H62" s="1"/>
      <c r="I62" s="1"/>
      <c r="J62" s="1"/>
      <c r="K62" s="1"/>
      <c r="L62" s="1"/>
      <c r="M62" s="1"/>
      <c r="N62" s="1"/>
      <c r="O62" s="1"/>
      <c r="P62" s="1"/>
    </row>
  </sheetData>
  <mergeCells count="1">
    <mergeCell ref="B4:G4"/>
  </mergeCells>
  <hyperlinks>
    <hyperlink ref="D1" location="innehåll!A1" display="Tillbaka till innehållsförteckning"/>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2"/>
  <sheetViews>
    <sheetView workbookViewId="0">
      <selection activeCell="P18" sqref="P18"/>
    </sheetView>
  </sheetViews>
  <sheetFormatPr defaultRowHeight="15"/>
  <cols>
    <col min="2" max="2" width="18.140625" customWidth="1"/>
    <col min="11" max="11" width="18.42578125" customWidth="1"/>
  </cols>
  <sheetData>
    <row r="1" spans="1:23">
      <c r="A1" s="1"/>
      <c r="B1" s="1"/>
      <c r="C1" s="1"/>
      <c r="D1" s="1"/>
      <c r="E1" s="1"/>
      <c r="F1" s="1"/>
      <c r="G1" s="1"/>
      <c r="H1" s="1"/>
      <c r="I1" s="1"/>
      <c r="J1" s="1"/>
      <c r="K1" s="1"/>
      <c r="L1" s="1"/>
      <c r="M1" s="1"/>
      <c r="N1" s="1"/>
      <c r="O1" s="1"/>
      <c r="P1" s="1"/>
      <c r="Q1" s="70" t="s">
        <v>173</v>
      </c>
      <c r="R1" s="1"/>
      <c r="S1" s="1"/>
      <c r="T1" s="1"/>
      <c r="U1" s="1"/>
      <c r="V1" s="1"/>
      <c r="W1" s="1"/>
    </row>
    <row r="2" spans="1:23">
      <c r="A2" s="1"/>
      <c r="B2" s="1"/>
      <c r="C2" s="1"/>
      <c r="D2" s="1"/>
      <c r="E2" s="1"/>
      <c r="F2" s="1"/>
      <c r="G2" s="1"/>
      <c r="H2" s="1"/>
      <c r="I2" s="1"/>
      <c r="J2" s="1"/>
      <c r="K2" s="1"/>
      <c r="L2" s="1"/>
      <c r="M2" s="1"/>
      <c r="N2" s="1"/>
      <c r="O2" s="1"/>
      <c r="P2" s="1"/>
      <c r="Q2" s="1"/>
      <c r="R2" s="1"/>
      <c r="S2" s="1"/>
      <c r="T2" s="1"/>
      <c r="U2" s="1"/>
      <c r="V2" s="1"/>
      <c r="W2" s="1"/>
    </row>
    <row r="3" spans="1:23">
      <c r="A3" s="509" t="s">
        <v>1189</v>
      </c>
      <c r="B3" s="515"/>
      <c r="C3" s="511"/>
      <c r="D3" s="511"/>
      <c r="E3" s="511"/>
      <c r="F3" s="511"/>
      <c r="G3" s="511"/>
      <c r="H3" s="511"/>
      <c r="I3" s="511"/>
      <c r="J3" s="511"/>
      <c r="K3" s="511"/>
      <c r="L3" s="511"/>
      <c r="M3" s="511"/>
      <c r="N3" s="511"/>
      <c r="O3" s="511"/>
      <c r="P3" s="511"/>
      <c r="Q3" s="511"/>
      <c r="R3" s="511"/>
      <c r="S3" s="511"/>
      <c r="T3" s="517"/>
      <c r="U3" s="1"/>
      <c r="V3" s="1"/>
      <c r="W3" s="1"/>
    </row>
    <row r="4" spans="1:23">
      <c r="A4" s="368" t="s">
        <v>915</v>
      </c>
      <c r="B4" s="369"/>
      <c r="C4" s="6"/>
      <c r="D4" s="6"/>
      <c r="E4" s="6"/>
      <c r="F4" s="6"/>
      <c r="G4" s="6"/>
      <c r="H4" s="6"/>
      <c r="I4" s="6"/>
      <c r="J4" s="6"/>
      <c r="K4" s="6"/>
      <c r="L4" s="372"/>
      <c r="M4" s="372"/>
      <c r="N4" s="372"/>
      <c r="O4" s="372"/>
      <c r="P4" s="372"/>
      <c r="Q4" s="372"/>
      <c r="R4" s="372"/>
      <c r="S4" s="372"/>
      <c r="T4" s="518"/>
      <c r="U4" s="1"/>
      <c r="V4" s="1"/>
      <c r="W4" s="1"/>
    </row>
    <row r="5" spans="1:23" ht="26.25">
      <c r="A5" s="28"/>
      <c r="B5" s="724" t="s">
        <v>922</v>
      </c>
      <c r="C5" s="1"/>
      <c r="D5" s="1"/>
      <c r="E5" s="1"/>
      <c r="F5" s="1"/>
      <c r="G5" s="1"/>
      <c r="H5" s="1"/>
      <c r="I5" s="1"/>
      <c r="J5" s="1"/>
      <c r="K5" s="1"/>
      <c r="L5" s="1"/>
      <c r="M5" s="1"/>
      <c r="N5" s="1"/>
      <c r="O5" s="1"/>
      <c r="P5" s="1"/>
      <c r="Q5" s="1"/>
      <c r="R5" s="1"/>
      <c r="S5" s="1"/>
      <c r="T5" s="1"/>
      <c r="U5" s="1"/>
      <c r="V5" s="1"/>
      <c r="W5" s="1"/>
    </row>
    <row r="6" spans="1:23" ht="64.5">
      <c r="A6" s="203" t="s">
        <v>396</v>
      </c>
      <c r="B6" s="727">
        <v>85</v>
      </c>
      <c r="C6" s="1"/>
      <c r="D6" s="742" t="s">
        <v>1188</v>
      </c>
      <c r="E6" s="740"/>
      <c r="F6" s="740"/>
      <c r="G6" s="740"/>
      <c r="H6" s="1"/>
      <c r="I6" s="1"/>
      <c r="J6" s="1"/>
      <c r="K6" s="1"/>
      <c r="L6" s="1"/>
      <c r="M6" s="1"/>
      <c r="N6" s="1"/>
      <c r="O6" s="1"/>
      <c r="P6" s="1"/>
      <c r="Q6" s="1"/>
      <c r="R6" s="1"/>
      <c r="S6" s="1"/>
      <c r="T6" s="1"/>
      <c r="U6" s="1"/>
      <c r="V6" s="1"/>
      <c r="W6" s="1"/>
    </row>
    <row r="7" spans="1:23" ht="51.75">
      <c r="A7" s="143" t="s">
        <v>921</v>
      </c>
      <c r="B7" s="728">
        <v>85</v>
      </c>
      <c r="C7" s="1"/>
      <c r="D7" s="740" t="s">
        <v>1183</v>
      </c>
      <c r="E7" s="740"/>
      <c r="F7" s="740"/>
      <c r="G7" s="740"/>
      <c r="H7" s="1"/>
      <c r="I7" s="1"/>
      <c r="J7" s="1"/>
      <c r="K7" s="1"/>
      <c r="L7" s="1"/>
      <c r="M7" s="1"/>
      <c r="N7" s="1"/>
      <c r="O7" s="1"/>
      <c r="P7" s="1"/>
      <c r="Q7" s="1"/>
      <c r="R7" s="1"/>
      <c r="S7" s="1"/>
      <c r="T7" s="77"/>
      <c r="U7" s="74"/>
      <c r="V7" s="74"/>
      <c r="W7" s="1"/>
    </row>
    <row r="8" spans="1:23">
      <c r="A8" s="1"/>
      <c r="B8" s="75"/>
      <c r="C8" s="1"/>
      <c r="D8" s="1"/>
      <c r="E8" s="1"/>
      <c r="F8" s="1"/>
      <c r="G8" s="1"/>
      <c r="H8" s="1"/>
      <c r="I8" s="1"/>
      <c r="J8" s="1"/>
      <c r="K8" s="1"/>
      <c r="L8" s="1"/>
      <c r="M8" s="1"/>
      <c r="N8" s="1"/>
      <c r="O8" s="1"/>
      <c r="P8" s="1"/>
      <c r="Q8" s="1"/>
      <c r="R8" s="1"/>
      <c r="S8" s="1"/>
      <c r="T8" s="1"/>
      <c r="U8" s="1"/>
      <c r="V8" s="1"/>
      <c r="W8" s="1"/>
    </row>
    <row r="9" spans="1:23" s="494" customFormat="1">
      <c r="A9" s="1" t="s">
        <v>155</v>
      </c>
      <c r="B9" s="75"/>
      <c r="C9" s="1"/>
      <c r="D9" s="137" t="s">
        <v>1159</v>
      </c>
      <c r="E9" s="1"/>
      <c r="F9" s="1"/>
      <c r="G9" s="1"/>
      <c r="H9" s="1"/>
      <c r="I9" s="1"/>
      <c r="J9" s="1"/>
      <c r="K9" s="1"/>
      <c r="L9" s="1"/>
      <c r="M9" s="1"/>
      <c r="N9" s="1"/>
      <c r="O9" s="1"/>
      <c r="P9" s="1"/>
      <c r="Q9" s="1"/>
      <c r="R9" s="1"/>
      <c r="S9" s="1"/>
      <c r="T9" s="1"/>
      <c r="U9" s="1"/>
      <c r="V9" s="1"/>
      <c r="W9" s="1"/>
    </row>
    <row r="10" spans="1:23" s="494" customFormat="1">
      <c r="A10" s="1"/>
      <c r="B10" s="75"/>
      <c r="C10" s="1"/>
      <c r="D10" s="137" t="s">
        <v>1166</v>
      </c>
      <c r="E10" s="1"/>
      <c r="F10" s="1"/>
      <c r="G10" s="1"/>
      <c r="H10" s="1"/>
      <c r="I10" s="1"/>
      <c r="J10" s="1"/>
      <c r="K10" s="1"/>
      <c r="L10" s="1"/>
      <c r="M10" s="1"/>
      <c r="N10" s="1"/>
      <c r="O10" s="1"/>
      <c r="P10" s="1"/>
      <c r="Q10" s="1"/>
      <c r="R10" s="1"/>
      <c r="S10" s="1"/>
      <c r="T10" s="1"/>
      <c r="U10" s="1"/>
      <c r="V10" s="1"/>
      <c r="W10" s="1"/>
    </row>
    <row r="11" spans="1:23" s="723" customFormat="1">
      <c r="A11" s="1"/>
      <c r="B11" s="75"/>
      <c r="C11" s="1"/>
      <c r="D11" s="1"/>
      <c r="E11" s="1"/>
      <c r="F11" s="1"/>
      <c r="G11" s="1"/>
      <c r="H11" s="1"/>
      <c r="I11" s="1"/>
      <c r="J11" s="1"/>
      <c r="K11" s="1"/>
      <c r="L11" s="1"/>
      <c r="M11" s="1"/>
      <c r="N11" s="1"/>
      <c r="O11" s="1"/>
      <c r="P11" s="1"/>
      <c r="Q11" s="1"/>
      <c r="R11" s="1"/>
      <c r="S11" s="1"/>
      <c r="T11" s="1"/>
      <c r="U11" s="1"/>
      <c r="V11" s="1"/>
      <c r="W11" s="1"/>
    </row>
    <row r="12" spans="1:23" s="723" customFormat="1">
      <c r="A12" s="1"/>
      <c r="B12" s="75"/>
      <c r="C12" s="1"/>
      <c r="D12" s="1"/>
      <c r="E12" s="1"/>
      <c r="F12" s="1"/>
      <c r="G12" s="1"/>
      <c r="H12" s="1"/>
      <c r="I12" s="1"/>
      <c r="J12" s="1"/>
      <c r="K12" s="1"/>
      <c r="L12" s="1"/>
      <c r="M12" s="1"/>
      <c r="N12" s="1"/>
      <c r="O12" s="1"/>
      <c r="P12" s="1"/>
      <c r="Q12" s="1"/>
      <c r="R12" s="1"/>
      <c r="S12" s="1"/>
      <c r="T12" s="1"/>
      <c r="U12" s="1"/>
      <c r="V12" s="1"/>
      <c r="W12" s="1"/>
    </row>
    <row r="13" spans="1:23" s="723" customFormat="1">
      <c r="A13" s="1"/>
      <c r="B13" s="75"/>
      <c r="C13" s="1"/>
      <c r="D13" s="1"/>
      <c r="E13" s="1"/>
      <c r="F13" s="1"/>
      <c r="G13" s="1"/>
      <c r="H13" s="1"/>
      <c r="I13" s="1"/>
      <c r="J13" s="1"/>
      <c r="K13" s="1"/>
      <c r="L13" s="1"/>
      <c r="M13" s="1"/>
      <c r="N13" s="1"/>
      <c r="O13" s="1"/>
      <c r="P13" s="1"/>
      <c r="Q13" s="1"/>
      <c r="R13" s="1"/>
      <c r="S13" s="1"/>
      <c r="T13" s="1"/>
      <c r="U13" s="1"/>
      <c r="V13" s="1"/>
      <c r="W13" s="1"/>
    </row>
    <row r="14" spans="1:23">
      <c r="A14" s="1"/>
      <c r="B14" s="75"/>
      <c r="C14" s="1"/>
      <c r="D14" s="1"/>
      <c r="E14" s="1"/>
      <c r="F14" s="1"/>
      <c r="G14" s="1"/>
      <c r="H14" s="1"/>
      <c r="I14" s="1"/>
      <c r="J14" s="1"/>
      <c r="K14" s="1"/>
      <c r="L14" s="1"/>
      <c r="M14" s="1"/>
      <c r="N14" s="1"/>
      <c r="O14" s="1"/>
      <c r="P14" s="1"/>
      <c r="Q14" s="1"/>
      <c r="R14" s="1"/>
      <c r="S14" s="1"/>
      <c r="T14" s="1"/>
      <c r="U14" s="1"/>
      <c r="V14" s="1"/>
      <c r="W14" s="1"/>
    </row>
    <row r="15" spans="1:23">
      <c r="A15" s="509" t="s">
        <v>1539</v>
      </c>
      <c r="B15" s="520"/>
      <c r="C15" s="6"/>
      <c r="D15" s="6"/>
      <c r="E15" s="6"/>
      <c r="F15" s="6"/>
      <c r="G15" s="6"/>
      <c r="H15" s="6"/>
      <c r="I15" s="6"/>
      <c r="J15" s="6"/>
      <c r="K15" s="6"/>
      <c r="L15" s="6"/>
      <c r="M15" s="6"/>
      <c r="N15" s="6"/>
      <c r="O15" s="6"/>
      <c r="P15" s="6"/>
      <c r="Q15" s="6"/>
      <c r="R15" s="6"/>
      <c r="S15" s="6"/>
      <c r="T15" s="522"/>
      <c r="U15" s="1"/>
      <c r="V15" s="1"/>
      <c r="W15" s="1"/>
    </row>
    <row r="16" spans="1:23">
      <c r="A16" s="368" t="s">
        <v>914</v>
      </c>
      <c r="B16" s="523"/>
      <c r="C16" s="6"/>
      <c r="D16" s="6"/>
      <c r="E16" s="6"/>
      <c r="F16" s="6"/>
      <c r="G16" s="6"/>
      <c r="H16" s="6"/>
      <c r="I16" s="6"/>
      <c r="J16" s="6"/>
      <c r="K16" s="6"/>
      <c r="L16" s="372"/>
      <c r="M16" s="372"/>
      <c r="N16" s="372"/>
      <c r="O16" s="372"/>
      <c r="P16" s="372"/>
      <c r="Q16" s="372"/>
      <c r="R16" s="372"/>
      <c r="S16" s="372"/>
      <c r="T16" s="518"/>
      <c r="U16" s="1"/>
      <c r="V16" s="1"/>
      <c r="W16" s="1"/>
    </row>
    <row r="17" spans="1:23" ht="26.25">
      <c r="A17" s="28"/>
      <c r="B17" s="724" t="s">
        <v>922</v>
      </c>
      <c r="C17" s="1"/>
      <c r="D17" s="1"/>
      <c r="E17" s="1"/>
      <c r="F17" s="1"/>
      <c r="G17" s="1"/>
      <c r="H17" s="1"/>
      <c r="I17" s="1"/>
      <c r="J17" s="1"/>
      <c r="K17" s="1"/>
      <c r="L17" s="1"/>
      <c r="M17" s="1"/>
      <c r="N17" s="1"/>
      <c r="O17" s="1"/>
      <c r="P17" s="1"/>
      <c r="Q17" s="1"/>
      <c r="R17" s="1"/>
      <c r="S17" s="1"/>
      <c r="T17" s="1"/>
      <c r="U17" s="1"/>
      <c r="V17" s="1"/>
      <c r="W17" s="1"/>
    </row>
    <row r="18" spans="1:23" ht="64.5">
      <c r="A18" s="203" t="s">
        <v>398</v>
      </c>
      <c r="B18" s="727">
        <v>88</v>
      </c>
      <c r="C18" s="1"/>
      <c r="D18" s="740" t="s">
        <v>1151</v>
      </c>
      <c r="E18" s="740"/>
      <c r="F18" s="740"/>
      <c r="G18" s="740"/>
      <c r="H18" s="740"/>
      <c r="I18" s="740"/>
      <c r="J18" s="740"/>
      <c r="K18" s="740"/>
      <c r="L18" s="1"/>
      <c r="M18" s="1"/>
      <c r="N18" s="1"/>
      <c r="O18" s="1"/>
      <c r="P18" s="1"/>
      <c r="Q18" s="1"/>
      <c r="R18" s="1"/>
      <c r="S18" s="1"/>
      <c r="T18" s="1"/>
      <c r="U18" s="1"/>
      <c r="V18" s="1"/>
      <c r="W18" s="1"/>
    </row>
    <row r="19" spans="1:23" ht="51.75">
      <c r="A19" s="143" t="s">
        <v>923</v>
      </c>
      <c r="B19" s="728">
        <v>85</v>
      </c>
      <c r="C19" s="1"/>
      <c r="D19" s="740" t="s">
        <v>1079</v>
      </c>
      <c r="E19" s="740"/>
      <c r="F19" s="740"/>
      <c r="G19" s="740"/>
      <c r="H19" s="740"/>
      <c r="I19" s="740"/>
      <c r="J19" s="740"/>
      <c r="K19" s="740"/>
      <c r="L19" s="1"/>
      <c r="M19" s="1"/>
      <c r="N19" s="1"/>
      <c r="O19" s="1"/>
      <c r="P19" s="1"/>
      <c r="Q19" s="1"/>
      <c r="R19" s="1"/>
      <c r="S19" s="1"/>
      <c r="T19" s="1"/>
      <c r="U19" s="1"/>
      <c r="V19" s="1"/>
      <c r="W19" s="1"/>
    </row>
    <row r="20" spans="1:23">
      <c r="A20" s="1"/>
      <c r="B20" s="1"/>
      <c r="C20" s="1"/>
      <c r="D20" s="740" t="s">
        <v>924</v>
      </c>
      <c r="E20" s="740"/>
      <c r="F20" s="740"/>
      <c r="G20" s="740"/>
      <c r="H20" s="740"/>
      <c r="I20" s="740"/>
      <c r="J20" s="740"/>
      <c r="K20" s="740"/>
      <c r="L20" s="1"/>
      <c r="M20" s="1"/>
      <c r="N20" s="1"/>
      <c r="O20" s="1"/>
      <c r="P20" s="1"/>
      <c r="Q20" s="1"/>
      <c r="R20" s="1"/>
      <c r="S20" s="1"/>
      <c r="T20" s="1"/>
      <c r="U20" s="1"/>
      <c r="V20" s="1"/>
      <c r="W20" s="1"/>
    </row>
    <row r="21" spans="1:23">
      <c r="A21" s="1" t="s">
        <v>155</v>
      </c>
      <c r="B21" s="1"/>
      <c r="C21" s="1"/>
      <c r="D21" s="1"/>
      <c r="E21" s="1"/>
      <c r="F21" s="1"/>
      <c r="G21" s="1"/>
      <c r="H21" s="1"/>
      <c r="I21" s="1"/>
      <c r="J21" s="1"/>
      <c r="K21" s="1"/>
      <c r="L21" s="1"/>
      <c r="M21" s="1"/>
      <c r="N21" s="1"/>
      <c r="O21" s="1"/>
      <c r="P21" s="1"/>
      <c r="Q21" s="1"/>
      <c r="R21" s="1"/>
      <c r="S21" s="1"/>
      <c r="T21" s="1"/>
      <c r="U21" s="1"/>
      <c r="V21" s="1"/>
      <c r="W21" s="1"/>
    </row>
    <row r="22" spans="1:23">
      <c r="A22" s="1"/>
      <c r="B22" s="1"/>
      <c r="C22" s="1"/>
      <c r="D22" s="741" t="s">
        <v>1159</v>
      </c>
      <c r="E22" s="1"/>
      <c r="F22" s="1"/>
      <c r="G22" s="1"/>
      <c r="H22" s="1"/>
      <c r="I22" s="1"/>
      <c r="J22" s="1"/>
      <c r="K22" s="1"/>
      <c r="L22" s="1"/>
      <c r="M22" s="1"/>
      <c r="N22" s="1"/>
      <c r="O22" s="1"/>
      <c r="P22" s="1"/>
      <c r="Q22" s="1"/>
      <c r="R22" s="1"/>
      <c r="S22" s="1"/>
      <c r="T22" s="1"/>
      <c r="U22" s="1"/>
      <c r="V22" s="1"/>
      <c r="W22" s="1"/>
    </row>
    <row r="23" spans="1:23">
      <c r="A23" s="1"/>
      <c r="B23" s="1"/>
      <c r="C23" s="1"/>
      <c r="D23" s="741" t="s">
        <v>1166</v>
      </c>
      <c r="E23" s="1"/>
      <c r="F23" s="1"/>
      <c r="G23" s="1"/>
      <c r="H23" s="1"/>
      <c r="I23" s="1"/>
      <c r="J23" s="1"/>
      <c r="K23" s="1"/>
      <c r="L23" s="1"/>
      <c r="M23" s="1"/>
      <c r="N23" s="1"/>
      <c r="O23" s="1"/>
      <c r="P23" s="1"/>
      <c r="Q23" s="1"/>
      <c r="R23" s="1"/>
      <c r="S23" s="1"/>
      <c r="T23" s="1"/>
      <c r="U23" s="1"/>
      <c r="V23" s="1"/>
      <c r="W23" s="1"/>
    </row>
    <row r="24" spans="1:23">
      <c r="A24" s="1"/>
      <c r="B24" s="1"/>
      <c r="C24" s="1"/>
      <c r="D24" s="1"/>
      <c r="E24" s="1"/>
      <c r="F24" s="1"/>
      <c r="G24" s="1"/>
      <c r="H24" s="1"/>
      <c r="I24" s="1"/>
      <c r="J24" s="1"/>
      <c r="K24" s="1"/>
      <c r="L24" s="1"/>
      <c r="M24" s="1"/>
      <c r="N24" s="1"/>
      <c r="O24" s="1"/>
      <c r="P24" s="1"/>
      <c r="Q24" s="1"/>
      <c r="R24" s="1"/>
      <c r="S24" s="1"/>
      <c r="T24" s="1"/>
      <c r="U24" s="1"/>
      <c r="V24" s="1"/>
      <c r="W24" s="1"/>
    </row>
    <row r="25" spans="1:23">
      <c r="A25" s="1"/>
      <c r="B25" s="1"/>
      <c r="C25" s="1"/>
      <c r="D25" s="1"/>
      <c r="E25" s="1"/>
      <c r="F25" s="1"/>
      <c r="G25" s="1"/>
      <c r="H25" s="1"/>
      <c r="I25" s="1"/>
      <c r="J25" s="1"/>
      <c r="K25" s="1"/>
      <c r="L25" s="1"/>
      <c r="M25" s="1"/>
      <c r="N25" s="1"/>
      <c r="O25" s="1"/>
      <c r="P25" s="1"/>
      <c r="Q25" s="1"/>
      <c r="R25" s="1"/>
      <c r="S25" s="1"/>
      <c r="T25" s="1"/>
      <c r="U25" s="1"/>
      <c r="V25" s="1"/>
      <c r="W25" s="1"/>
    </row>
    <row r="26" spans="1:23">
      <c r="A26" s="1"/>
      <c r="B26" s="1"/>
      <c r="C26" s="1"/>
      <c r="D26" s="1"/>
      <c r="E26" s="1"/>
      <c r="F26" s="1"/>
      <c r="G26" s="1"/>
      <c r="H26" s="1"/>
      <c r="I26" s="1"/>
      <c r="J26" s="1"/>
      <c r="K26" s="1"/>
      <c r="L26" s="1"/>
      <c r="M26" s="1"/>
      <c r="N26" s="1"/>
      <c r="O26" s="1"/>
      <c r="P26" s="1"/>
      <c r="Q26" s="1"/>
      <c r="R26" s="1"/>
      <c r="S26" s="1"/>
      <c r="T26" s="1"/>
      <c r="U26" s="1"/>
      <c r="V26" s="1"/>
      <c r="W26" s="1"/>
    </row>
    <row r="27" spans="1:23">
      <c r="A27" s="1"/>
      <c r="B27" s="1"/>
      <c r="C27" s="1"/>
      <c r="D27" s="1"/>
      <c r="E27" s="1"/>
      <c r="F27" s="1"/>
      <c r="G27" s="1"/>
      <c r="H27" s="1"/>
      <c r="I27" s="1"/>
      <c r="J27" s="1"/>
      <c r="K27" s="1"/>
      <c r="L27" s="1"/>
      <c r="M27" s="1"/>
      <c r="N27" s="1"/>
      <c r="O27" s="1"/>
      <c r="P27" s="1"/>
      <c r="Q27" s="1"/>
      <c r="R27" s="1"/>
      <c r="S27" s="1"/>
      <c r="T27" s="1"/>
      <c r="U27" s="1"/>
      <c r="V27" s="1"/>
      <c r="W27" s="1"/>
    </row>
    <row r="28" spans="1:23">
      <c r="A28" s="1"/>
      <c r="B28" s="1"/>
      <c r="C28" s="1"/>
      <c r="D28" s="1"/>
      <c r="E28" s="1"/>
      <c r="F28" s="1"/>
      <c r="G28" s="1"/>
      <c r="H28" s="1"/>
      <c r="I28" s="1"/>
      <c r="J28" s="1"/>
      <c r="K28" s="1"/>
      <c r="L28" s="1"/>
      <c r="M28" s="1"/>
      <c r="N28" s="1"/>
      <c r="O28" s="1"/>
      <c r="P28" s="1"/>
      <c r="Q28" s="1"/>
      <c r="R28" s="1"/>
      <c r="S28" s="1"/>
      <c r="T28" s="1"/>
      <c r="U28" s="1"/>
      <c r="V28" s="1"/>
      <c r="W28" s="1"/>
    </row>
    <row r="29" spans="1:23">
      <c r="A29" s="1"/>
      <c r="B29" s="1"/>
      <c r="C29" s="1"/>
      <c r="D29" s="1"/>
      <c r="E29" s="1"/>
      <c r="F29" s="1"/>
      <c r="G29" s="1"/>
      <c r="H29" s="1"/>
      <c r="I29" s="1"/>
      <c r="J29" s="1"/>
      <c r="K29" s="1"/>
      <c r="L29" s="1"/>
      <c r="M29" s="1"/>
      <c r="N29" s="1"/>
      <c r="O29" s="1"/>
      <c r="P29" s="1"/>
      <c r="Q29" s="1"/>
      <c r="R29" s="1"/>
      <c r="S29" s="1"/>
      <c r="T29" s="1"/>
      <c r="U29" s="1"/>
      <c r="V29" s="1"/>
      <c r="W29" s="1"/>
    </row>
    <row r="30" spans="1:23">
      <c r="A30" s="1"/>
      <c r="B30" s="1"/>
      <c r="C30" s="1"/>
      <c r="D30" s="1"/>
      <c r="E30" s="1"/>
      <c r="F30" s="1"/>
      <c r="G30" s="1"/>
      <c r="H30" s="1"/>
      <c r="I30" s="1"/>
      <c r="J30" s="1"/>
      <c r="K30" s="1"/>
      <c r="L30" s="1"/>
      <c r="M30" s="1"/>
      <c r="N30" s="1"/>
      <c r="O30" s="1"/>
      <c r="P30" s="1"/>
      <c r="Q30" s="1"/>
      <c r="R30" s="1"/>
      <c r="S30" s="1"/>
      <c r="T30" s="1"/>
      <c r="U30" s="1"/>
      <c r="V30" s="1"/>
      <c r="W30" s="1"/>
    </row>
    <row r="31" spans="1:23">
      <c r="A31" s="1"/>
      <c r="B31" s="1"/>
      <c r="C31" s="1"/>
      <c r="D31" s="1"/>
      <c r="E31" s="1"/>
      <c r="F31" s="1"/>
      <c r="G31" s="1"/>
      <c r="H31" s="1"/>
      <c r="I31" s="1"/>
      <c r="J31" s="1"/>
      <c r="K31" s="1"/>
      <c r="L31" s="1"/>
      <c r="M31" s="1"/>
      <c r="N31" s="1"/>
      <c r="O31" s="1"/>
      <c r="P31" s="1"/>
      <c r="Q31" s="1"/>
      <c r="R31" s="1"/>
      <c r="S31" s="1"/>
      <c r="T31" s="1"/>
      <c r="U31" s="1"/>
      <c r="V31" s="1"/>
      <c r="W31" s="1"/>
    </row>
    <row r="32" spans="1:23">
      <c r="A32" s="1"/>
      <c r="B32" s="1"/>
      <c r="C32" s="1"/>
      <c r="D32" s="1"/>
      <c r="E32" s="1"/>
      <c r="F32" s="1"/>
      <c r="G32" s="1"/>
      <c r="H32" s="1"/>
      <c r="I32" s="1"/>
      <c r="J32" s="1"/>
      <c r="K32" s="1"/>
      <c r="L32" s="1"/>
      <c r="M32" s="1"/>
      <c r="N32" s="1"/>
      <c r="O32" s="1"/>
      <c r="P32" s="1"/>
      <c r="Q32" s="1"/>
      <c r="R32" s="1"/>
      <c r="S32" s="1"/>
      <c r="T32" s="1"/>
      <c r="U32" s="1"/>
      <c r="V32" s="1"/>
      <c r="W32" s="1"/>
    </row>
    <row r="33" spans="1:23">
      <c r="A33" s="1"/>
      <c r="B33" s="1"/>
      <c r="C33" s="1"/>
      <c r="D33" s="1"/>
      <c r="E33" s="1"/>
      <c r="F33" s="1"/>
      <c r="G33" s="1"/>
      <c r="H33" s="1"/>
      <c r="I33" s="1"/>
      <c r="J33" s="1"/>
      <c r="K33" s="1"/>
      <c r="L33" s="1"/>
      <c r="M33" s="1"/>
      <c r="N33" s="1"/>
      <c r="O33" s="1"/>
      <c r="P33" s="1"/>
      <c r="Q33" s="1"/>
      <c r="R33" s="1"/>
      <c r="S33" s="1"/>
      <c r="T33" s="1"/>
      <c r="U33" s="1"/>
      <c r="V33" s="1"/>
      <c r="W33" s="1"/>
    </row>
    <row r="34" spans="1:23">
      <c r="A34" s="1"/>
      <c r="B34" s="1"/>
      <c r="C34" s="1"/>
      <c r="D34" s="1"/>
      <c r="E34" s="1"/>
      <c r="F34" s="1"/>
      <c r="G34" s="1"/>
      <c r="H34" s="1"/>
      <c r="I34" s="1"/>
      <c r="J34" s="1"/>
      <c r="K34" s="1"/>
      <c r="L34" s="1"/>
      <c r="M34" s="1"/>
      <c r="N34" s="1"/>
      <c r="O34" s="1"/>
      <c r="P34" s="1"/>
      <c r="Q34" s="1"/>
      <c r="R34" s="1"/>
      <c r="S34" s="1"/>
      <c r="T34" s="1"/>
      <c r="U34" s="1"/>
      <c r="V34" s="1"/>
      <c r="W34" s="1"/>
    </row>
    <row r="35" spans="1:23">
      <c r="A35" s="1"/>
      <c r="B35" s="1"/>
      <c r="C35" s="1"/>
      <c r="D35" s="1"/>
      <c r="E35" s="1"/>
      <c r="F35" s="1"/>
      <c r="G35" s="1"/>
      <c r="H35" s="1"/>
      <c r="I35" s="1"/>
      <c r="J35" s="1"/>
      <c r="K35" s="1"/>
      <c r="L35" s="1"/>
      <c r="M35" s="1"/>
      <c r="N35" s="1"/>
      <c r="O35" s="1"/>
      <c r="P35" s="1"/>
      <c r="Q35" s="1"/>
      <c r="R35" s="1"/>
      <c r="S35" s="1"/>
      <c r="T35" s="1"/>
      <c r="U35" s="1"/>
      <c r="V35" s="1"/>
      <c r="W35" s="1"/>
    </row>
    <row r="36" spans="1:23">
      <c r="A36" s="1"/>
      <c r="B36" s="1"/>
      <c r="C36" s="1"/>
      <c r="D36" s="1"/>
      <c r="E36" s="1"/>
      <c r="F36" s="1"/>
      <c r="G36" s="1"/>
      <c r="H36" s="1"/>
      <c r="I36" s="1"/>
      <c r="J36" s="1"/>
      <c r="K36" s="1"/>
      <c r="L36" s="1"/>
      <c r="M36" s="1"/>
      <c r="N36" s="1"/>
      <c r="O36" s="1"/>
      <c r="P36" s="1"/>
      <c r="Q36" s="1"/>
      <c r="R36" s="1"/>
      <c r="S36" s="1"/>
      <c r="T36" s="1"/>
      <c r="U36" s="1"/>
      <c r="V36" s="1"/>
      <c r="W36" s="1"/>
    </row>
    <row r="37" spans="1:23">
      <c r="A37" s="494"/>
      <c r="B37" s="1"/>
      <c r="C37" s="1"/>
      <c r="D37" s="1"/>
      <c r="E37" s="1"/>
      <c r="F37" s="1"/>
      <c r="G37" s="1"/>
      <c r="H37" s="1"/>
      <c r="I37" s="1"/>
      <c r="J37" s="1"/>
      <c r="K37" s="1"/>
      <c r="L37" s="1"/>
      <c r="M37" s="1"/>
      <c r="N37" s="1"/>
      <c r="O37" s="1"/>
      <c r="P37" s="1"/>
      <c r="Q37" s="1"/>
      <c r="R37" s="1"/>
      <c r="S37" s="1"/>
      <c r="T37" s="1"/>
      <c r="U37" s="1"/>
      <c r="V37" s="1"/>
      <c r="W37" s="1"/>
    </row>
    <row r="38" spans="1:23">
      <c r="A38" s="1"/>
      <c r="B38" s="1"/>
      <c r="C38" s="1"/>
      <c r="D38" s="1"/>
      <c r="E38" s="1"/>
      <c r="F38" s="1"/>
      <c r="G38" s="1"/>
      <c r="H38" s="1"/>
      <c r="I38" s="1"/>
      <c r="J38" s="1"/>
      <c r="K38" s="1"/>
      <c r="L38" s="1"/>
      <c r="M38" s="1"/>
      <c r="N38" s="1"/>
      <c r="O38" s="1"/>
      <c r="P38" s="1"/>
      <c r="Q38" s="1"/>
      <c r="R38" s="1"/>
      <c r="S38" s="1"/>
      <c r="T38" s="1"/>
      <c r="U38" s="1"/>
      <c r="V38" s="1"/>
      <c r="W38" s="1"/>
    </row>
    <row r="39" spans="1:23">
      <c r="A39" s="494"/>
      <c r="B39" s="1"/>
      <c r="C39" s="1"/>
      <c r="D39" s="1"/>
      <c r="E39" s="1"/>
      <c r="F39" s="1"/>
      <c r="G39" s="1"/>
      <c r="H39" s="1"/>
      <c r="I39" s="1"/>
      <c r="J39" s="1"/>
      <c r="K39" s="1"/>
      <c r="L39" s="1"/>
      <c r="M39" s="1"/>
      <c r="N39" s="1"/>
      <c r="O39" s="1"/>
      <c r="P39" s="1"/>
      <c r="Q39" s="1"/>
      <c r="R39" s="1"/>
      <c r="S39" s="1"/>
      <c r="T39" s="1"/>
      <c r="U39" s="1"/>
      <c r="V39" s="1"/>
      <c r="W39" s="1"/>
    </row>
    <row r="40" spans="1:23">
      <c r="A40" s="1"/>
      <c r="B40" s="1"/>
      <c r="C40" s="1"/>
      <c r="D40" s="1"/>
      <c r="E40" s="1"/>
      <c r="F40" s="1"/>
      <c r="G40" s="1"/>
      <c r="H40" s="1"/>
      <c r="I40" s="1"/>
      <c r="J40" s="1"/>
      <c r="K40" s="1"/>
      <c r="L40" s="1"/>
      <c r="M40" s="1"/>
      <c r="N40" s="1"/>
      <c r="O40" s="1"/>
      <c r="P40" s="1"/>
      <c r="Q40" s="1"/>
      <c r="R40" s="1"/>
      <c r="S40" s="1"/>
      <c r="T40" s="1"/>
      <c r="U40" s="1"/>
      <c r="V40" s="1"/>
      <c r="W40" s="1"/>
    </row>
    <row r="41" spans="1:23">
      <c r="A41" s="1"/>
      <c r="B41" s="1"/>
      <c r="C41" s="1"/>
      <c r="D41" s="1"/>
      <c r="E41" s="1"/>
      <c r="F41" s="1"/>
      <c r="G41" s="1"/>
      <c r="H41" s="1"/>
      <c r="I41" s="1"/>
      <c r="J41" s="1"/>
      <c r="K41" s="1"/>
      <c r="L41" s="1"/>
      <c r="M41" s="1"/>
      <c r="N41" s="1"/>
      <c r="O41" s="1"/>
      <c r="P41" s="1"/>
      <c r="Q41" s="1"/>
      <c r="R41" s="1"/>
      <c r="S41" s="1"/>
      <c r="T41" s="1"/>
      <c r="U41" s="1"/>
      <c r="V41" s="1"/>
      <c r="W41" s="1"/>
    </row>
    <row r="42" spans="1:23">
      <c r="A42" s="1"/>
      <c r="B42" s="1"/>
      <c r="C42" s="1"/>
      <c r="D42" s="1"/>
      <c r="E42" s="1"/>
      <c r="F42" s="1"/>
      <c r="G42" s="1"/>
      <c r="H42" s="1"/>
      <c r="I42" s="1"/>
      <c r="J42" s="1"/>
      <c r="K42" s="1"/>
      <c r="L42" s="1"/>
      <c r="M42" s="1"/>
      <c r="N42" s="1"/>
      <c r="O42" s="1"/>
      <c r="P42" s="1"/>
      <c r="Q42" s="1"/>
      <c r="R42" s="1"/>
      <c r="S42" s="1"/>
      <c r="T42" s="1"/>
      <c r="U42" s="1"/>
      <c r="V42" s="1"/>
      <c r="W42" s="1"/>
    </row>
    <row r="43" spans="1:23">
      <c r="A43" s="1"/>
      <c r="B43" s="1"/>
      <c r="C43" s="1"/>
      <c r="D43" s="1"/>
      <c r="E43" s="1"/>
      <c r="F43" s="1"/>
      <c r="G43" s="1"/>
      <c r="H43" s="1"/>
      <c r="I43" s="1"/>
      <c r="J43" s="1"/>
      <c r="K43" s="1"/>
      <c r="L43" s="1"/>
      <c r="M43" s="1"/>
      <c r="N43" s="1"/>
      <c r="O43" s="1"/>
      <c r="P43" s="1"/>
      <c r="Q43" s="1"/>
      <c r="R43" s="1"/>
      <c r="S43" s="1"/>
      <c r="T43" s="1"/>
      <c r="U43" s="1"/>
      <c r="V43" s="1"/>
      <c r="W43" s="1"/>
    </row>
    <row r="44" spans="1:23">
      <c r="A44" s="1"/>
      <c r="B44" s="1"/>
      <c r="C44" s="1"/>
      <c r="D44" s="1"/>
      <c r="E44" s="1"/>
      <c r="F44" s="1"/>
      <c r="G44" s="1"/>
      <c r="H44" s="1"/>
      <c r="I44" s="1"/>
      <c r="J44" s="1"/>
      <c r="K44" s="1"/>
      <c r="L44" s="1"/>
      <c r="M44" s="1"/>
      <c r="N44" s="1"/>
      <c r="O44" s="1"/>
      <c r="P44" s="1"/>
      <c r="Q44" s="1"/>
      <c r="R44" s="1"/>
      <c r="S44" s="1"/>
      <c r="T44" s="1"/>
      <c r="U44" s="1"/>
      <c r="V44" s="1"/>
      <c r="W44" s="1"/>
    </row>
    <row r="45" spans="1:23">
      <c r="A45" s="1"/>
      <c r="B45" s="1"/>
      <c r="C45" s="1"/>
      <c r="D45" s="1"/>
      <c r="E45" s="1"/>
      <c r="F45" s="1"/>
      <c r="G45" s="1"/>
      <c r="H45" s="1"/>
      <c r="I45" s="1"/>
      <c r="J45" s="1"/>
      <c r="K45" s="1"/>
      <c r="L45" s="1"/>
      <c r="M45" s="1"/>
      <c r="N45" s="1"/>
      <c r="O45" s="1"/>
      <c r="P45" s="1"/>
      <c r="Q45" s="1"/>
      <c r="R45" s="1"/>
      <c r="S45" s="1"/>
      <c r="T45" s="1"/>
      <c r="U45" s="1"/>
      <c r="V45" s="1"/>
      <c r="W45" s="1"/>
    </row>
    <row r="46" spans="1:23">
      <c r="A46" s="1"/>
      <c r="B46" s="1"/>
      <c r="C46" s="1"/>
      <c r="D46" s="1"/>
      <c r="E46" s="1"/>
      <c r="F46" s="1"/>
      <c r="G46" s="1"/>
      <c r="H46" s="1"/>
      <c r="I46" s="1"/>
      <c r="J46" s="1"/>
      <c r="K46" s="1"/>
      <c r="L46" s="1"/>
      <c r="M46" s="1"/>
      <c r="N46" s="1"/>
      <c r="O46" s="1"/>
      <c r="P46" s="1"/>
      <c r="Q46" s="1"/>
      <c r="R46" s="1"/>
      <c r="S46" s="1"/>
      <c r="T46" s="1"/>
      <c r="U46" s="1"/>
      <c r="V46" s="1"/>
      <c r="W46" s="1"/>
    </row>
    <row r="47" spans="1:23">
      <c r="A47" s="1"/>
      <c r="B47" s="1"/>
      <c r="C47" s="1"/>
      <c r="D47" s="1"/>
      <c r="E47" s="1"/>
      <c r="F47" s="1"/>
      <c r="G47" s="1"/>
      <c r="H47" s="1"/>
      <c r="I47" s="1"/>
      <c r="J47" s="1"/>
      <c r="K47" s="1"/>
      <c r="L47" s="1"/>
      <c r="M47" s="1"/>
      <c r="N47" s="1"/>
      <c r="O47" s="1"/>
      <c r="P47" s="1"/>
      <c r="Q47" s="1"/>
      <c r="R47" s="1"/>
      <c r="S47" s="1"/>
      <c r="T47" s="1"/>
      <c r="U47" s="1"/>
      <c r="V47" s="1"/>
      <c r="W47" s="1"/>
    </row>
    <row r="48" spans="1:23">
      <c r="A48" s="1"/>
      <c r="B48" s="1"/>
      <c r="C48" s="1"/>
      <c r="D48" s="1"/>
      <c r="E48" s="1"/>
      <c r="F48" s="1"/>
      <c r="G48" s="1"/>
      <c r="H48" s="1"/>
      <c r="I48" s="1"/>
      <c r="J48" s="1"/>
      <c r="K48" s="1"/>
      <c r="L48" s="1"/>
      <c r="M48" s="1"/>
      <c r="N48" s="1"/>
      <c r="O48" s="1"/>
      <c r="P48" s="1"/>
      <c r="Q48" s="1"/>
      <c r="R48" s="1"/>
      <c r="S48" s="1"/>
      <c r="T48" s="1"/>
      <c r="U48" s="1"/>
      <c r="V48" s="1"/>
      <c r="W48" s="1"/>
    </row>
    <row r="49" spans="1:23">
      <c r="A49" s="1"/>
      <c r="B49" s="1"/>
      <c r="C49" s="1"/>
      <c r="D49" s="1"/>
      <c r="E49" s="1"/>
      <c r="F49" s="1"/>
      <c r="G49" s="1"/>
      <c r="H49" s="1"/>
      <c r="I49" s="1"/>
      <c r="J49" s="1"/>
      <c r="K49" s="1"/>
      <c r="L49" s="1"/>
      <c r="M49" s="1"/>
      <c r="N49" s="1"/>
      <c r="O49" s="1"/>
      <c r="P49" s="1"/>
      <c r="Q49" s="1"/>
      <c r="R49" s="1"/>
      <c r="S49" s="1"/>
      <c r="T49" s="1"/>
      <c r="U49" s="1"/>
      <c r="V49" s="1"/>
      <c r="W49" s="1"/>
    </row>
    <row r="50" spans="1:23">
      <c r="A50" s="1"/>
      <c r="B50" s="1"/>
      <c r="C50" s="1"/>
      <c r="D50" s="1"/>
      <c r="E50" s="1"/>
      <c r="F50" s="1"/>
      <c r="G50" s="1"/>
      <c r="H50" s="1"/>
      <c r="I50" s="1"/>
      <c r="J50" s="1"/>
      <c r="K50" s="1"/>
      <c r="L50" s="1"/>
      <c r="M50" s="1"/>
      <c r="N50" s="1"/>
      <c r="O50" s="1"/>
      <c r="P50" s="1"/>
      <c r="Q50" s="1"/>
      <c r="R50" s="1"/>
      <c r="S50" s="1"/>
      <c r="T50" s="1"/>
      <c r="U50" s="1"/>
      <c r="V50" s="1"/>
      <c r="W50" s="1"/>
    </row>
    <row r="51" spans="1:23">
      <c r="A51" s="1"/>
      <c r="B51" s="1"/>
      <c r="C51" s="1"/>
      <c r="D51" s="1"/>
      <c r="E51" s="1"/>
      <c r="F51" s="1"/>
      <c r="G51" s="1"/>
      <c r="H51" s="1"/>
      <c r="I51" s="1"/>
      <c r="J51" s="1"/>
      <c r="K51" s="1"/>
      <c r="L51" s="1"/>
      <c r="M51" s="1"/>
      <c r="N51" s="1"/>
      <c r="O51" s="1"/>
      <c r="P51" s="1"/>
      <c r="Q51" s="1"/>
      <c r="R51" s="1"/>
      <c r="S51" s="1"/>
      <c r="T51" s="1"/>
      <c r="U51" s="1"/>
      <c r="V51" s="1"/>
      <c r="W51" s="1"/>
    </row>
    <row r="52" spans="1:23">
      <c r="A52" s="1"/>
      <c r="B52" s="1"/>
      <c r="C52" s="1"/>
      <c r="D52" s="1"/>
      <c r="E52" s="1"/>
      <c r="F52" s="1"/>
      <c r="G52" s="1"/>
      <c r="H52" s="1"/>
      <c r="I52" s="1"/>
      <c r="J52" s="1"/>
      <c r="K52" s="1"/>
      <c r="L52" s="1"/>
      <c r="M52" s="1"/>
      <c r="N52" s="1"/>
      <c r="O52" s="1"/>
      <c r="P52" s="1"/>
      <c r="Q52" s="1"/>
      <c r="R52" s="1"/>
      <c r="S52" s="1"/>
      <c r="T52" s="1"/>
      <c r="U52" s="1"/>
      <c r="V52" s="1"/>
      <c r="W52" s="1"/>
    </row>
    <row r="53" spans="1:23">
      <c r="A53" s="1"/>
      <c r="B53" s="1"/>
      <c r="C53" s="1"/>
      <c r="D53" s="1"/>
      <c r="E53" s="1"/>
      <c r="F53" s="1"/>
      <c r="G53" s="1"/>
      <c r="H53" s="1"/>
      <c r="I53" s="1"/>
      <c r="J53" s="1"/>
      <c r="K53" s="1"/>
      <c r="L53" s="1"/>
      <c r="M53" s="1"/>
      <c r="N53" s="1"/>
      <c r="O53" s="1"/>
      <c r="P53" s="1"/>
      <c r="Q53" s="1"/>
      <c r="R53" s="1"/>
      <c r="S53" s="1"/>
      <c r="T53" s="1"/>
      <c r="U53" s="1"/>
      <c r="V53" s="1"/>
      <c r="W53" s="1"/>
    </row>
    <row r="54" spans="1:23">
      <c r="A54" s="1"/>
      <c r="B54" s="1"/>
      <c r="C54" s="1"/>
      <c r="D54" s="1"/>
      <c r="E54" s="1"/>
      <c r="F54" s="1"/>
      <c r="G54" s="1"/>
      <c r="H54" s="1"/>
      <c r="I54" s="1"/>
      <c r="J54" s="1"/>
      <c r="K54" s="1"/>
      <c r="L54" s="1"/>
      <c r="M54" s="1"/>
      <c r="N54" s="1"/>
      <c r="O54" s="1"/>
      <c r="P54" s="1"/>
      <c r="Q54" s="1"/>
      <c r="R54" s="1"/>
      <c r="S54" s="1"/>
      <c r="T54" s="1"/>
      <c r="U54" s="1"/>
      <c r="V54" s="1"/>
      <c r="W54" s="1"/>
    </row>
    <row r="55" spans="1:23">
      <c r="A55" s="1"/>
      <c r="B55" s="1"/>
      <c r="C55" s="1"/>
      <c r="D55" s="1"/>
      <c r="E55" s="1"/>
      <c r="F55" s="1"/>
      <c r="G55" s="1"/>
      <c r="H55" s="1"/>
      <c r="I55" s="1"/>
      <c r="J55" s="1"/>
      <c r="K55" s="1"/>
      <c r="L55" s="1"/>
      <c r="M55" s="1"/>
      <c r="N55" s="1"/>
      <c r="O55" s="1"/>
      <c r="P55" s="1"/>
      <c r="Q55" s="1"/>
      <c r="R55" s="1"/>
      <c r="S55" s="1"/>
      <c r="T55" s="1"/>
      <c r="U55" s="1"/>
      <c r="V55" s="1"/>
      <c r="W55" s="1"/>
    </row>
    <row r="56" spans="1:23">
      <c r="A56" s="1"/>
      <c r="B56" s="1"/>
      <c r="C56" s="1"/>
      <c r="D56" s="1"/>
      <c r="E56" s="1"/>
      <c r="F56" s="1"/>
      <c r="G56" s="1"/>
      <c r="H56" s="1"/>
      <c r="I56" s="1"/>
      <c r="J56" s="1"/>
      <c r="K56" s="1"/>
      <c r="L56" s="1"/>
      <c r="M56" s="1"/>
      <c r="N56" s="1"/>
      <c r="O56" s="1"/>
      <c r="P56" s="1"/>
      <c r="Q56" s="1"/>
      <c r="R56" s="1"/>
      <c r="S56" s="1"/>
      <c r="T56" s="1"/>
      <c r="U56" s="1"/>
      <c r="V56" s="1"/>
      <c r="W56" s="1"/>
    </row>
    <row r="57" spans="1:23">
      <c r="A57" s="1"/>
      <c r="B57" s="1"/>
      <c r="C57" s="1"/>
      <c r="D57" s="1"/>
      <c r="E57" s="1"/>
      <c r="F57" s="1"/>
      <c r="G57" s="1"/>
      <c r="H57" s="1"/>
      <c r="I57" s="1"/>
      <c r="J57" s="1"/>
      <c r="K57" s="1"/>
      <c r="L57" s="1"/>
      <c r="M57" s="1"/>
      <c r="N57" s="1"/>
      <c r="O57" s="1"/>
      <c r="P57" s="1"/>
      <c r="Q57" s="1"/>
      <c r="R57" s="1"/>
      <c r="S57" s="1"/>
      <c r="T57" s="1"/>
      <c r="U57" s="1"/>
      <c r="V57" s="1"/>
      <c r="W57" s="1"/>
    </row>
    <row r="58" spans="1:23">
      <c r="A58" s="1"/>
      <c r="B58" s="1"/>
      <c r="C58" s="1"/>
      <c r="D58" s="1"/>
      <c r="E58" s="1"/>
      <c r="F58" s="1"/>
      <c r="G58" s="1"/>
      <c r="H58" s="1"/>
      <c r="I58" s="1"/>
      <c r="J58" s="1"/>
      <c r="K58" s="1"/>
      <c r="L58" s="1"/>
      <c r="M58" s="1"/>
      <c r="N58" s="1"/>
      <c r="O58" s="1"/>
      <c r="P58" s="1"/>
      <c r="Q58" s="1"/>
      <c r="R58" s="1"/>
      <c r="S58" s="1"/>
      <c r="T58" s="1"/>
      <c r="U58" s="1"/>
      <c r="V58" s="1"/>
      <c r="W58" s="1"/>
    </row>
    <row r="59" spans="1:23">
      <c r="A59" s="1"/>
      <c r="B59" s="1"/>
      <c r="C59" s="1"/>
      <c r="D59" s="1"/>
      <c r="E59" s="1"/>
      <c r="F59" s="1"/>
      <c r="G59" s="1"/>
      <c r="H59" s="1"/>
      <c r="I59" s="1"/>
      <c r="J59" s="1"/>
      <c r="K59" s="1"/>
      <c r="L59" s="1"/>
      <c r="M59" s="1"/>
      <c r="N59" s="1"/>
      <c r="O59" s="1"/>
      <c r="P59" s="1"/>
      <c r="Q59" s="1"/>
      <c r="R59" s="1"/>
      <c r="S59" s="1"/>
      <c r="T59" s="1"/>
      <c r="U59" s="1"/>
      <c r="V59" s="1"/>
      <c r="W59" s="1"/>
    </row>
    <row r="60" spans="1:23">
      <c r="A60" s="1"/>
      <c r="B60" s="1"/>
      <c r="C60" s="1"/>
      <c r="D60" s="1"/>
      <c r="E60" s="1"/>
      <c r="F60" s="1"/>
      <c r="G60" s="1"/>
      <c r="H60" s="1"/>
      <c r="I60" s="1"/>
      <c r="J60" s="1"/>
      <c r="K60" s="1"/>
      <c r="L60" s="1"/>
      <c r="M60" s="1"/>
      <c r="N60" s="1"/>
      <c r="O60" s="1"/>
      <c r="P60" s="1"/>
      <c r="Q60" s="1"/>
      <c r="R60" s="1"/>
      <c r="S60" s="1"/>
      <c r="T60" s="1"/>
      <c r="U60" s="1"/>
      <c r="V60" s="1"/>
      <c r="W60" s="1"/>
    </row>
    <row r="61" spans="1:23">
      <c r="A61" s="1"/>
      <c r="B61" s="1"/>
      <c r="C61" s="1"/>
      <c r="D61" s="1"/>
      <c r="E61" s="1"/>
      <c r="F61" s="1"/>
      <c r="G61" s="1"/>
      <c r="H61" s="1"/>
      <c r="I61" s="1"/>
      <c r="J61" s="1"/>
      <c r="K61" s="1"/>
      <c r="L61" s="1"/>
      <c r="M61" s="1"/>
      <c r="N61" s="1"/>
      <c r="O61" s="1"/>
      <c r="P61" s="1"/>
      <c r="Q61" s="1"/>
      <c r="R61" s="1"/>
      <c r="S61" s="1"/>
      <c r="T61" s="1"/>
      <c r="U61" s="1"/>
      <c r="V61" s="1"/>
      <c r="W61" s="1"/>
    </row>
    <row r="62" spans="1:23">
      <c r="A62" s="1"/>
      <c r="B62" s="1"/>
      <c r="C62" s="1"/>
      <c r="D62" s="1"/>
      <c r="E62" s="1"/>
      <c r="F62" s="1"/>
      <c r="G62" s="1"/>
      <c r="H62" s="1"/>
      <c r="I62" s="1"/>
      <c r="J62" s="1"/>
      <c r="K62" s="1"/>
      <c r="L62" s="1"/>
      <c r="M62" s="1"/>
      <c r="N62" s="1"/>
      <c r="O62" s="1"/>
      <c r="P62" s="1"/>
      <c r="Q62" s="1"/>
      <c r="R62" s="1"/>
      <c r="S62" s="1"/>
      <c r="T62" s="1"/>
      <c r="U62" s="1"/>
      <c r="V62" s="1"/>
      <c r="W62" s="1"/>
    </row>
    <row r="63" spans="1:23">
      <c r="A63" s="1"/>
      <c r="B63" s="1"/>
      <c r="C63" s="1"/>
      <c r="D63" s="1"/>
      <c r="E63" s="1"/>
      <c r="F63" s="1"/>
      <c r="G63" s="1"/>
      <c r="H63" s="1"/>
      <c r="I63" s="1"/>
      <c r="J63" s="1"/>
      <c r="K63" s="1"/>
      <c r="L63" s="1"/>
      <c r="M63" s="1"/>
      <c r="N63" s="1"/>
      <c r="O63" s="1"/>
      <c r="P63" s="1"/>
      <c r="Q63" s="1"/>
      <c r="R63" s="1"/>
      <c r="S63" s="1"/>
      <c r="T63" s="1"/>
      <c r="U63" s="1"/>
      <c r="V63" s="1"/>
      <c r="W63" s="1"/>
    </row>
    <row r="64" spans="1:23">
      <c r="A64" s="1"/>
      <c r="B64" s="1"/>
      <c r="C64" s="1"/>
      <c r="D64" s="1"/>
      <c r="E64" s="1"/>
      <c r="F64" s="1"/>
      <c r="G64" s="1"/>
      <c r="H64" s="1"/>
      <c r="I64" s="1"/>
      <c r="J64" s="1"/>
      <c r="K64" s="1"/>
      <c r="L64" s="1"/>
      <c r="M64" s="1"/>
      <c r="N64" s="1"/>
      <c r="O64" s="1"/>
      <c r="P64" s="1"/>
      <c r="Q64" s="1"/>
      <c r="R64" s="1"/>
      <c r="S64" s="1"/>
      <c r="T64" s="1"/>
      <c r="U64" s="1"/>
      <c r="V64" s="1"/>
      <c r="W64" s="1"/>
    </row>
    <row r="65" spans="1:23">
      <c r="A65" s="1"/>
      <c r="B65" s="1"/>
      <c r="C65" s="1"/>
      <c r="D65" s="1"/>
      <c r="E65" s="1"/>
      <c r="F65" s="1"/>
      <c r="G65" s="1"/>
      <c r="H65" s="1"/>
      <c r="I65" s="1"/>
      <c r="J65" s="1"/>
      <c r="K65" s="1"/>
      <c r="L65" s="1"/>
      <c r="M65" s="1"/>
      <c r="N65" s="1"/>
      <c r="O65" s="1"/>
      <c r="P65" s="1"/>
      <c r="Q65" s="1"/>
      <c r="R65" s="1"/>
      <c r="S65" s="1"/>
      <c r="T65" s="1"/>
      <c r="U65" s="1"/>
      <c r="V65" s="1"/>
      <c r="W65" s="1"/>
    </row>
    <row r="66" spans="1:23">
      <c r="A66" s="1"/>
      <c r="B66" s="1"/>
      <c r="C66" s="1"/>
      <c r="D66" s="1"/>
      <c r="E66" s="1"/>
      <c r="F66" s="1"/>
      <c r="G66" s="1"/>
      <c r="H66" s="1"/>
      <c r="I66" s="1"/>
      <c r="J66" s="1"/>
      <c r="K66" s="1"/>
      <c r="L66" s="1"/>
      <c r="M66" s="1"/>
      <c r="N66" s="1"/>
      <c r="O66" s="1"/>
      <c r="P66" s="1"/>
      <c r="Q66" s="1"/>
      <c r="R66" s="1"/>
      <c r="S66" s="1"/>
      <c r="T66" s="1"/>
      <c r="U66" s="1"/>
      <c r="V66" s="1"/>
      <c r="W66" s="1"/>
    </row>
    <row r="67" spans="1:23">
      <c r="A67" s="1"/>
      <c r="B67" s="1"/>
      <c r="C67" s="1"/>
      <c r="D67" s="1"/>
      <c r="E67" s="1"/>
      <c r="F67" s="1"/>
      <c r="G67" s="1"/>
      <c r="H67" s="1"/>
      <c r="I67" s="1"/>
      <c r="J67" s="1"/>
      <c r="K67" s="1"/>
      <c r="L67" s="1"/>
      <c r="M67" s="1"/>
      <c r="N67" s="1"/>
      <c r="O67" s="1"/>
      <c r="P67" s="1"/>
      <c r="Q67" s="1"/>
      <c r="R67" s="1"/>
      <c r="S67" s="1"/>
      <c r="T67" s="1"/>
      <c r="U67" s="1"/>
      <c r="V67" s="1"/>
      <c r="W67" s="1"/>
    </row>
    <row r="68" spans="1:23">
      <c r="A68" s="1"/>
      <c r="B68" s="1"/>
      <c r="C68" s="1"/>
      <c r="D68" s="1"/>
      <c r="E68" s="1"/>
      <c r="F68" s="1"/>
      <c r="G68" s="1"/>
      <c r="H68" s="1"/>
      <c r="I68" s="1"/>
      <c r="J68" s="1"/>
      <c r="K68" s="1"/>
      <c r="L68" s="1"/>
      <c r="M68" s="1"/>
      <c r="N68" s="1"/>
      <c r="O68" s="1"/>
      <c r="P68" s="1"/>
      <c r="Q68" s="1"/>
      <c r="R68" s="1"/>
      <c r="S68" s="1"/>
      <c r="T68" s="1"/>
      <c r="U68" s="1"/>
      <c r="V68" s="1"/>
      <c r="W68" s="1"/>
    </row>
    <row r="69" spans="1:23">
      <c r="A69" s="1"/>
      <c r="B69" s="1"/>
      <c r="C69" s="1"/>
      <c r="D69" s="1"/>
      <c r="E69" s="1"/>
      <c r="F69" s="1"/>
      <c r="G69" s="1"/>
      <c r="H69" s="1"/>
      <c r="I69" s="1"/>
      <c r="J69" s="1"/>
      <c r="K69" s="1"/>
      <c r="L69" s="1"/>
      <c r="M69" s="1"/>
      <c r="N69" s="1"/>
      <c r="O69" s="1"/>
      <c r="P69" s="1"/>
      <c r="Q69" s="1"/>
      <c r="R69" s="1"/>
      <c r="S69" s="1"/>
      <c r="T69" s="1"/>
      <c r="U69" s="1"/>
      <c r="V69" s="1"/>
      <c r="W69" s="1"/>
    </row>
    <row r="70" spans="1:23">
      <c r="A70" s="1"/>
      <c r="B70" s="1"/>
      <c r="C70" s="1"/>
      <c r="D70" s="1"/>
      <c r="E70" s="1"/>
      <c r="F70" s="1"/>
      <c r="G70" s="1"/>
      <c r="H70" s="1"/>
      <c r="I70" s="1"/>
      <c r="J70" s="1"/>
      <c r="K70" s="1"/>
      <c r="L70" s="1"/>
      <c r="M70" s="1"/>
      <c r="N70" s="1"/>
      <c r="O70" s="1"/>
      <c r="P70" s="1"/>
      <c r="Q70" s="1"/>
      <c r="R70" s="1"/>
      <c r="S70" s="1"/>
      <c r="T70" s="1"/>
      <c r="U70" s="1"/>
      <c r="V70" s="1"/>
      <c r="W70" s="1"/>
    </row>
    <row r="71" spans="1:23">
      <c r="A71" s="1"/>
      <c r="B71" s="1"/>
      <c r="C71" s="1"/>
      <c r="D71" s="1"/>
      <c r="E71" s="1"/>
      <c r="F71" s="1"/>
      <c r="G71" s="1"/>
      <c r="H71" s="1"/>
      <c r="I71" s="1"/>
      <c r="J71" s="1"/>
      <c r="K71" s="1"/>
      <c r="L71" s="1"/>
      <c r="M71" s="1"/>
      <c r="N71" s="1"/>
      <c r="O71" s="1"/>
      <c r="P71" s="1"/>
      <c r="Q71" s="1"/>
      <c r="R71" s="1"/>
      <c r="S71" s="1"/>
      <c r="T71" s="1"/>
      <c r="U71" s="1"/>
      <c r="V71" s="1"/>
      <c r="W71" s="1"/>
    </row>
    <row r="72" spans="1:23">
      <c r="A72" s="1"/>
      <c r="B72" s="1"/>
      <c r="C72" s="1"/>
      <c r="D72" s="1"/>
      <c r="E72" s="1"/>
      <c r="F72" s="1"/>
      <c r="G72" s="1"/>
      <c r="H72" s="1"/>
      <c r="I72" s="1"/>
      <c r="J72" s="1"/>
      <c r="K72" s="1"/>
      <c r="L72" s="1"/>
      <c r="M72" s="1"/>
      <c r="N72" s="1"/>
      <c r="O72" s="1"/>
      <c r="P72" s="1"/>
      <c r="Q72" s="1"/>
      <c r="R72" s="1"/>
      <c r="S72" s="1"/>
      <c r="T72" s="1"/>
      <c r="U72" s="1"/>
      <c r="V72" s="1"/>
      <c r="W72" s="1"/>
    </row>
    <row r="73" spans="1:23">
      <c r="A73" s="1"/>
      <c r="B73" s="1"/>
      <c r="C73" s="1"/>
      <c r="D73" s="1"/>
      <c r="E73" s="1"/>
      <c r="F73" s="1"/>
      <c r="G73" s="1"/>
      <c r="H73" s="1"/>
      <c r="I73" s="1"/>
      <c r="J73" s="1"/>
      <c r="K73" s="1"/>
      <c r="L73" s="1"/>
      <c r="M73" s="1"/>
      <c r="N73" s="1"/>
      <c r="O73" s="1"/>
      <c r="P73" s="1"/>
      <c r="Q73" s="1"/>
      <c r="R73" s="1"/>
      <c r="S73" s="1"/>
      <c r="T73" s="1"/>
      <c r="U73" s="1"/>
      <c r="V73" s="1"/>
      <c r="W73" s="1"/>
    </row>
    <row r="74" spans="1:23">
      <c r="A74" s="1"/>
      <c r="B74" s="1"/>
      <c r="C74" s="1"/>
      <c r="D74" s="1"/>
      <c r="E74" s="1"/>
      <c r="F74" s="1"/>
      <c r="G74" s="1"/>
      <c r="H74" s="1"/>
      <c r="I74" s="1"/>
      <c r="J74" s="1"/>
      <c r="K74" s="1"/>
      <c r="L74" s="1"/>
      <c r="M74" s="1"/>
      <c r="N74" s="1"/>
      <c r="O74" s="1"/>
      <c r="P74" s="1"/>
      <c r="Q74" s="1"/>
      <c r="R74" s="1"/>
      <c r="S74" s="1"/>
      <c r="T74" s="1"/>
      <c r="U74" s="1"/>
      <c r="V74" s="1"/>
      <c r="W74" s="1"/>
    </row>
    <row r="75" spans="1:23">
      <c r="A75" s="1"/>
      <c r="B75" s="1"/>
      <c r="C75" s="1"/>
      <c r="D75" s="1"/>
      <c r="E75" s="1"/>
      <c r="F75" s="1"/>
      <c r="G75" s="1"/>
      <c r="H75" s="1"/>
      <c r="I75" s="1"/>
      <c r="J75" s="1"/>
      <c r="K75" s="1"/>
      <c r="L75" s="1"/>
      <c r="M75" s="1"/>
      <c r="N75" s="1"/>
      <c r="O75" s="1"/>
      <c r="P75" s="1"/>
      <c r="Q75" s="1"/>
      <c r="R75" s="1"/>
      <c r="S75" s="1"/>
      <c r="T75" s="1"/>
      <c r="U75" s="1"/>
      <c r="V75" s="1"/>
      <c r="W75" s="1"/>
    </row>
    <row r="76" spans="1:23">
      <c r="A76" s="1"/>
      <c r="B76" s="1"/>
      <c r="C76" s="1"/>
      <c r="D76" s="1"/>
      <c r="E76" s="1"/>
      <c r="F76" s="1"/>
      <c r="G76" s="1"/>
      <c r="H76" s="1"/>
      <c r="I76" s="1"/>
      <c r="J76" s="1"/>
      <c r="K76" s="1"/>
      <c r="L76" s="1"/>
      <c r="M76" s="1"/>
      <c r="N76" s="1"/>
      <c r="O76" s="1"/>
      <c r="P76" s="1"/>
      <c r="Q76" s="1"/>
      <c r="R76" s="1"/>
      <c r="S76" s="1"/>
      <c r="T76" s="1"/>
      <c r="U76" s="1"/>
      <c r="V76" s="1"/>
      <c r="W76" s="1"/>
    </row>
    <row r="77" spans="1:23">
      <c r="A77" s="1"/>
      <c r="B77" s="1"/>
      <c r="C77" s="1"/>
      <c r="D77" s="1"/>
      <c r="E77" s="1"/>
      <c r="F77" s="1"/>
      <c r="G77" s="1"/>
      <c r="H77" s="1"/>
      <c r="I77" s="1"/>
      <c r="J77" s="1"/>
      <c r="K77" s="1"/>
      <c r="L77" s="1"/>
      <c r="M77" s="1"/>
      <c r="N77" s="1"/>
      <c r="O77" s="1"/>
      <c r="P77" s="1"/>
      <c r="Q77" s="1"/>
      <c r="R77" s="1"/>
      <c r="S77" s="1"/>
      <c r="T77" s="1"/>
      <c r="U77" s="1"/>
      <c r="V77" s="1"/>
      <c r="W77" s="1"/>
    </row>
    <row r="78" spans="1:23">
      <c r="A78" s="1"/>
      <c r="B78" s="1"/>
      <c r="C78" s="1"/>
      <c r="D78" s="1"/>
      <c r="E78" s="1"/>
      <c r="F78" s="1"/>
      <c r="G78" s="1"/>
      <c r="H78" s="1"/>
      <c r="I78" s="1"/>
      <c r="J78" s="1"/>
      <c r="K78" s="1"/>
      <c r="L78" s="1"/>
      <c r="M78" s="1"/>
      <c r="N78" s="1"/>
      <c r="O78" s="1"/>
      <c r="P78" s="1"/>
      <c r="Q78" s="1"/>
      <c r="R78" s="1"/>
      <c r="S78" s="1"/>
      <c r="T78" s="1"/>
      <c r="U78" s="1"/>
      <c r="V78" s="1"/>
      <c r="W78" s="1"/>
    </row>
    <row r="79" spans="1:23">
      <c r="A79" s="1"/>
      <c r="B79" s="1"/>
      <c r="C79" s="1"/>
      <c r="D79" s="1"/>
      <c r="E79" s="1"/>
      <c r="F79" s="1"/>
      <c r="G79" s="1"/>
      <c r="H79" s="1"/>
      <c r="I79" s="1"/>
      <c r="J79" s="1"/>
      <c r="K79" s="1"/>
      <c r="L79" s="1"/>
      <c r="M79" s="1"/>
      <c r="N79" s="1"/>
      <c r="O79" s="1"/>
      <c r="P79" s="1"/>
      <c r="Q79" s="1"/>
      <c r="R79" s="1"/>
      <c r="S79" s="1"/>
      <c r="T79" s="1"/>
      <c r="U79" s="1"/>
      <c r="V79" s="1"/>
      <c r="W79" s="1"/>
    </row>
    <row r="80" spans="1:23">
      <c r="A80" s="1"/>
      <c r="B80" s="1"/>
      <c r="C80" s="1"/>
      <c r="D80" s="1"/>
      <c r="E80" s="1"/>
      <c r="F80" s="1"/>
      <c r="G80" s="1"/>
      <c r="H80" s="1"/>
      <c r="I80" s="1"/>
      <c r="J80" s="1"/>
      <c r="K80" s="1"/>
      <c r="L80" s="1"/>
      <c r="M80" s="1"/>
      <c r="N80" s="1"/>
      <c r="O80" s="1"/>
      <c r="P80" s="1"/>
      <c r="Q80" s="1"/>
      <c r="R80" s="1"/>
      <c r="S80" s="1"/>
      <c r="T80" s="1"/>
      <c r="U80" s="1"/>
      <c r="V80" s="1"/>
      <c r="W80" s="1"/>
    </row>
    <row r="81" spans="1:23">
      <c r="A81" s="1"/>
      <c r="B81" s="1"/>
      <c r="C81" s="1"/>
      <c r="D81" s="1"/>
      <c r="E81" s="1"/>
      <c r="F81" s="1"/>
      <c r="G81" s="1"/>
      <c r="H81" s="1"/>
      <c r="I81" s="1"/>
      <c r="J81" s="1"/>
      <c r="K81" s="1"/>
      <c r="L81" s="1"/>
      <c r="M81" s="1"/>
      <c r="N81" s="1"/>
      <c r="O81" s="1"/>
      <c r="P81" s="1"/>
      <c r="Q81" s="1"/>
      <c r="R81" s="1"/>
      <c r="S81" s="1"/>
      <c r="T81" s="1"/>
      <c r="U81" s="1"/>
      <c r="V81" s="1"/>
      <c r="W81" s="1"/>
    </row>
    <row r="82" spans="1:23">
      <c r="A82" s="1"/>
      <c r="B82" s="1"/>
      <c r="C82" s="1"/>
      <c r="D82" s="1"/>
      <c r="E82" s="1"/>
      <c r="F82" s="1"/>
      <c r="G82" s="1"/>
      <c r="H82" s="1"/>
      <c r="I82" s="1"/>
      <c r="J82" s="1"/>
      <c r="K82" s="1"/>
      <c r="L82" s="1"/>
      <c r="M82" s="1"/>
      <c r="N82" s="1"/>
      <c r="O82" s="1"/>
      <c r="P82" s="1"/>
      <c r="Q82" s="1"/>
      <c r="R82" s="1"/>
      <c r="S82" s="1"/>
      <c r="T82" s="1"/>
      <c r="U82" s="1"/>
      <c r="V82" s="1"/>
      <c r="W82" s="1"/>
    </row>
    <row r="83" spans="1:23">
      <c r="A83" s="1"/>
      <c r="B83" s="1"/>
      <c r="C83" s="1"/>
      <c r="D83" s="1"/>
      <c r="E83" s="1"/>
      <c r="F83" s="1"/>
      <c r="G83" s="1"/>
      <c r="H83" s="1"/>
      <c r="I83" s="1"/>
      <c r="J83" s="1"/>
      <c r="K83" s="1"/>
      <c r="L83" s="1"/>
      <c r="M83" s="1"/>
      <c r="N83" s="1"/>
      <c r="O83" s="1"/>
      <c r="P83" s="1"/>
      <c r="Q83" s="1"/>
      <c r="R83" s="1"/>
      <c r="S83" s="1"/>
      <c r="T83" s="1"/>
      <c r="U83" s="1"/>
      <c r="V83" s="1"/>
      <c r="W83" s="1"/>
    </row>
    <row r="84" spans="1:23">
      <c r="A84" s="1"/>
      <c r="B84" s="1"/>
      <c r="C84" s="1"/>
      <c r="D84" s="1"/>
      <c r="E84" s="1"/>
      <c r="F84" s="1"/>
      <c r="G84" s="1"/>
      <c r="H84" s="1"/>
      <c r="I84" s="1"/>
      <c r="J84" s="1"/>
      <c r="K84" s="1"/>
      <c r="L84" s="1"/>
      <c r="M84" s="1"/>
      <c r="N84" s="1"/>
      <c r="O84" s="1"/>
      <c r="P84" s="1"/>
      <c r="Q84" s="1"/>
      <c r="R84" s="1"/>
      <c r="S84" s="1"/>
      <c r="T84" s="1"/>
      <c r="U84" s="1"/>
      <c r="V84" s="1"/>
      <c r="W84" s="1"/>
    </row>
    <row r="85" spans="1:23">
      <c r="A85" s="1"/>
      <c r="B85" s="1"/>
      <c r="C85" s="1"/>
      <c r="D85" s="1"/>
      <c r="E85" s="1"/>
      <c r="F85" s="1"/>
      <c r="G85" s="1"/>
      <c r="H85" s="1"/>
      <c r="I85" s="1"/>
      <c r="J85" s="1"/>
      <c r="K85" s="1"/>
      <c r="L85" s="1"/>
      <c r="M85" s="1"/>
      <c r="N85" s="1"/>
      <c r="O85" s="1"/>
      <c r="P85" s="1"/>
      <c r="Q85" s="1"/>
      <c r="R85" s="1"/>
      <c r="S85" s="1"/>
      <c r="T85" s="1"/>
      <c r="U85" s="1"/>
      <c r="V85" s="1"/>
      <c r="W85" s="1"/>
    </row>
    <row r="86" spans="1:23">
      <c r="A86" s="1"/>
      <c r="B86" s="1"/>
      <c r="C86" s="1"/>
      <c r="D86" s="1"/>
      <c r="E86" s="1"/>
      <c r="F86" s="1"/>
      <c r="G86" s="1"/>
      <c r="H86" s="1"/>
      <c r="I86" s="1"/>
      <c r="J86" s="1"/>
      <c r="K86" s="1"/>
      <c r="L86" s="1"/>
      <c r="M86" s="1"/>
      <c r="N86" s="1"/>
      <c r="O86" s="1"/>
      <c r="P86" s="1"/>
      <c r="Q86" s="1"/>
      <c r="R86" s="1"/>
      <c r="S86" s="1"/>
      <c r="T86" s="1"/>
      <c r="U86" s="1"/>
      <c r="V86" s="1"/>
      <c r="W86" s="1"/>
    </row>
    <row r="87" spans="1:23">
      <c r="A87" s="1"/>
      <c r="B87" s="1"/>
      <c r="C87" s="1"/>
      <c r="D87" s="1"/>
      <c r="E87" s="1"/>
      <c r="F87" s="1"/>
      <c r="G87" s="1"/>
      <c r="H87" s="1"/>
      <c r="I87" s="1"/>
      <c r="J87" s="1"/>
      <c r="K87" s="1"/>
      <c r="L87" s="1"/>
      <c r="M87" s="1"/>
      <c r="N87" s="1"/>
      <c r="O87" s="1"/>
      <c r="P87" s="1"/>
      <c r="Q87" s="1"/>
      <c r="R87" s="1"/>
      <c r="S87" s="1"/>
      <c r="T87" s="1"/>
      <c r="U87" s="1"/>
      <c r="V87" s="1"/>
      <c r="W87" s="1"/>
    </row>
    <row r="88" spans="1:23">
      <c r="A88" s="1"/>
      <c r="B88" s="1"/>
      <c r="C88" s="1"/>
      <c r="D88" s="1"/>
      <c r="E88" s="1"/>
      <c r="F88" s="1"/>
      <c r="G88" s="1"/>
      <c r="H88" s="1"/>
      <c r="I88" s="1"/>
      <c r="J88" s="1"/>
      <c r="K88" s="1"/>
      <c r="L88" s="1"/>
      <c r="M88" s="1"/>
      <c r="N88" s="1"/>
      <c r="O88" s="1"/>
      <c r="P88" s="1"/>
      <c r="Q88" s="1"/>
      <c r="R88" s="1"/>
      <c r="S88" s="1"/>
      <c r="T88" s="1"/>
      <c r="U88" s="1"/>
      <c r="V88" s="1"/>
      <c r="W88" s="1"/>
    </row>
    <row r="89" spans="1:23">
      <c r="A89" s="1"/>
      <c r="B89" s="1"/>
      <c r="C89" s="1"/>
      <c r="D89" s="1"/>
      <c r="E89" s="1"/>
      <c r="F89" s="1"/>
      <c r="G89" s="1"/>
      <c r="H89" s="1"/>
      <c r="I89" s="1"/>
      <c r="J89" s="1"/>
      <c r="K89" s="1"/>
      <c r="L89" s="1"/>
      <c r="M89" s="1"/>
      <c r="N89" s="1"/>
      <c r="O89" s="1"/>
      <c r="P89" s="1"/>
      <c r="Q89" s="1"/>
      <c r="R89" s="1"/>
      <c r="S89" s="1"/>
      <c r="T89" s="1"/>
      <c r="U89" s="1"/>
      <c r="V89" s="1"/>
      <c r="W89" s="1"/>
    </row>
    <row r="90" spans="1:23">
      <c r="A90" s="1"/>
      <c r="B90" s="1"/>
      <c r="C90" s="1"/>
      <c r="D90" s="1"/>
      <c r="E90" s="1"/>
      <c r="F90" s="1"/>
      <c r="G90" s="1"/>
      <c r="H90" s="1"/>
      <c r="I90" s="1"/>
      <c r="J90" s="1"/>
      <c r="K90" s="1"/>
      <c r="L90" s="1"/>
      <c r="M90" s="1"/>
      <c r="N90" s="1"/>
      <c r="O90" s="1"/>
      <c r="P90" s="1"/>
      <c r="Q90" s="1"/>
      <c r="R90" s="1"/>
      <c r="S90" s="1"/>
      <c r="T90" s="1"/>
      <c r="U90" s="1"/>
      <c r="V90" s="1"/>
      <c r="W90" s="1"/>
    </row>
    <row r="91" spans="1:23">
      <c r="A91" s="1"/>
      <c r="B91" s="1"/>
      <c r="C91" s="1"/>
      <c r="D91" s="1"/>
      <c r="E91" s="1"/>
      <c r="F91" s="1"/>
      <c r="G91" s="1"/>
      <c r="H91" s="1"/>
      <c r="I91" s="1"/>
      <c r="J91" s="1"/>
      <c r="K91" s="1"/>
      <c r="L91" s="1"/>
      <c r="M91" s="1"/>
      <c r="N91" s="1"/>
      <c r="O91" s="1"/>
      <c r="P91" s="1"/>
      <c r="Q91" s="1"/>
      <c r="R91" s="1"/>
      <c r="S91" s="1"/>
      <c r="T91" s="1"/>
      <c r="U91" s="1"/>
      <c r="V91" s="1"/>
      <c r="W91" s="1"/>
    </row>
    <row r="92" spans="1:23">
      <c r="A92" s="1"/>
      <c r="B92" s="1"/>
      <c r="C92" s="1"/>
      <c r="D92" s="1"/>
      <c r="E92" s="1"/>
      <c r="F92" s="1"/>
      <c r="G92" s="1"/>
      <c r="H92" s="1"/>
      <c r="I92" s="1"/>
      <c r="J92" s="1"/>
      <c r="K92" s="1"/>
      <c r="L92" s="1"/>
      <c r="M92" s="1"/>
      <c r="N92" s="1"/>
      <c r="O92" s="1"/>
      <c r="P92" s="1"/>
      <c r="Q92" s="1"/>
      <c r="R92" s="1"/>
      <c r="S92" s="1"/>
      <c r="T92" s="1"/>
      <c r="U92" s="1"/>
      <c r="V92" s="1"/>
      <c r="W92" s="1"/>
    </row>
    <row r="93" spans="1:23">
      <c r="A93" s="1"/>
      <c r="B93" s="1"/>
      <c r="C93" s="1"/>
      <c r="D93" s="1"/>
      <c r="E93" s="1"/>
      <c r="F93" s="1"/>
      <c r="G93" s="1"/>
      <c r="H93" s="1"/>
      <c r="I93" s="1"/>
      <c r="J93" s="1"/>
      <c r="K93" s="1"/>
      <c r="L93" s="1"/>
      <c r="M93" s="1"/>
      <c r="N93" s="1"/>
      <c r="O93" s="1"/>
      <c r="P93" s="1"/>
      <c r="Q93" s="1"/>
      <c r="R93" s="1"/>
      <c r="S93" s="1"/>
      <c r="T93" s="1"/>
      <c r="U93" s="1"/>
      <c r="V93" s="1"/>
      <c r="W93" s="1"/>
    </row>
    <row r="94" spans="1:23">
      <c r="A94" s="1"/>
      <c r="B94" s="1"/>
      <c r="C94" s="1"/>
      <c r="D94" s="1"/>
      <c r="E94" s="1"/>
      <c r="F94" s="1"/>
      <c r="G94" s="1"/>
      <c r="H94" s="1"/>
      <c r="I94" s="1"/>
      <c r="J94" s="1"/>
      <c r="K94" s="1"/>
      <c r="L94" s="1"/>
      <c r="M94" s="1"/>
      <c r="N94" s="1"/>
      <c r="O94" s="1"/>
      <c r="P94" s="1"/>
      <c r="Q94" s="1"/>
      <c r="R94" s="1"/>
      <c r="S94" s="1"/>
      <c r="T94" s="1"/>
      <c r="U94" s="1"/>
      <c r="V94" s="1"/>
      <c r="W94" s="1"/>
    </row>
    <row r="95" spans="1:23">
      <c r="A95" s="1"/>
      <c r="B95" s="1"/>
      <c r="C95" s="1"/>
      <c r="D95" s="1"/>
      <c r="E95" s="1"/>
      <c r="F95" s="1"/>
      <c r="G95" s="1"/>
      <c r="H95" s="1"/>
      <c r="I95" s="1"/>
      <c r="J95" s="1"/>
      <c r="K95" s="1"/>
      <c r="L95" s="1"/>
      <c r="M95" s="1"/>
      <c r="N95" s="1"/>
      <c r="O95" s="1"/>
      <c r="P95" s="1"/>
      <c r="Q95" s="1"/>
      <c r="R95" s="1"/>
      <c r="S95" s="1"/>
      <c r="T95" s="1"/>
      <c r="U95" s="1"/>
      <c r="V95" s="1"/>
      <c r="W95" s="1"/>
    </row>
    <row r="96" spans="1:23">
      <c r="A96" s="1"/>
      <c r="B96" s="1"/>
      <c r="C96" s="1"/>
      <c r="D96" s="1"/>
      <c r="E96" s="1"/>
      <c r="F96" s="1"/>
      <c r="G96" s="1"/>
      <c r="H96" s="1"/>
      <c r="I96" s="1"/>
      <c r="J96" s="1"/>
      <c r="K96" s="1"/>
      <c r="L96" s="1"/>
      <c r="M96" s="1"/>
      <c r="N96" s="1"/>
      <c r="O96" s="1"/>
      <c r="P96" s="1"/>
      <c r="Q96" s="1"/>
      <c r="R96" s="1"/>
      <c r="S96" s="1"/>
      <c r="T96" s="1"/>
      <c r="U96" s="1"/>
      <c r="V96" s="1"/>
      <c r="W96" s="1"/>
    </row>
    <row r="97" spans="1:23">
      <c r="A97" s="1"/>
      <c r="B97" s="1"/>
      <c r="C97" s="1"/>
      <c r="D97" s="1"/>
      <c r="E97" s="1"/>
      <c r="F97" s="1"/>
      <c r="G97" s="1"/>
      <c r="H97" s="1"/>
      <c r="I97" s="1"/>
      <c r="J97" s="1"/>
      <c r="K97" s="1"/>
      <c r="L97" s="1"/>
      <c r="M97" s="1"/>
      <c r="N97" s="1"/>
      <c r="O97" s="1"/>
      <c r="P97" s="1"/>
      <c r="Q97" s="1"/>
      <c r="R97" s="1"/>
      <c r="S97" s="1"/>
      <c r="T97" s="1"/>
      <c r="U97" s="1"/>
      <c r="V97" s="1"/>
      <c r="W97" s="1"/>
    </row>
    <row r="98" spans="1:23">
      <c r="A98" s="1"/>
      <c r="B98" s="1"/>
      <c r="C98" s="1"/>
      <c r="D98" s="1"/>
      <c r="E98" s="1"/>
      <c r="F98" s="1"/>
      <c r="G98" s="1"/>
      <c r="H98" s="1"/>
      <c r="I98" s="1"/>
      <c r="J98" s="1"/>
      <c r="K98" s="1"/>
      <c r="L98" s="1"/>
      <c r="M98" s="1"/>
      <c r="N98" s="1"/>
      <c r="O98" s="1"/>
      <c r="P98" s="1"/>
      <c r="Q98" s="1"/>
      <c r="R98" s="1"/>
      <c r="S98" s="1"/>
      <c r="T98" s="1"/>
      <c r="U98" s="1"/>
      <c r="V98" s="1"/>
      <c r="W98" s="1"/>
    </row>
    <row r="99" spans="1:23">
      <c r="A99" s="1"/>
      <c r="B99" s="1"/>
      <c r="C99" s="1"/>
      <c r="D99" s="1"/>
      <c r="E99" s="1"/>
      <c r="F99" s="1"/>
      <c r="G99" s="1"/>
      <c r="H99" s="1"/>
      <c r="I99" s="1"/>
      <c r="J99" s="1"/>
      <c r="K99" s="1"/>
      <c r="L99" s="1"/>
      <c r="M99" s="1"/>
      <c r="N99" s="1"/>
      <c r="O99" s="1"/>
      <c r="P99" s="1"/>
      <c r="Q99" s="1"/>
      <c r="R99" s="1"/>
      <c r="S99" s="1"/>
      <c r="T99" s="1"/>
      <c r="U99" s="1"/>
      <c r="V99" s="1"/>
      <c r="W99" s="1"/>
    </row>
    <row r="100" spans="1:23">
      <c r="A100" s="1"/>
      <c r="B100" s="1"/>
      <c r="C100" s="1"/>
      <c r="D100" s="1"/>
      <c r="E100" s="1"/>
      <c r="F100" s="1"/>
      <c r="G100" s="1"/>
      <c r="H100" s="1"/>
      <c r="I100" s="1"/>
      <c r="J100" s="1"/>
      <c r="K100" s="1"/>
      <c r="L100" s="1"/>
      <c r="M100" s="1"/>
      <c r="N100" s="1"/>
      <c r="O100" s="1"/>
      <c r="P100" s="1"/>
      <c r="Q100" s="1"/>
      <c r="R100" s="1"/>
      <c r="S100" s="1"/>
      <c r="T100" s="1"/>
      <c r="U100" s="1"/>
      <c r="V100" s="1"/>
      <c r="W100" s="1"/>
    </row>
    <row r="101" spans="1:23">
      <c r="A101" s="1"/>
      <c r="B101" s="1"/>
      <c r="C101" s="1"/>
      <c r="D101" s="1"/>
      <c r="E101" s="1"/>
      <c r="F101" s="1"/>
      <c r="G101" s="1"/>
      <c r="H101" s="1"/>
      <c r="I101" s="1"/>
      <c r="J101" s="1"/>
      <c r="K101" s="1"/>
      <c r="L101" s="1"/>
      <c r="M101" s="1"/>
      <c r="N101" s="1"/>
      <c r="O101" s="1"/>
      <c r="P101" s="1"/>
      <c r="Q101" s="1"/>
      <c r="R101" s="1"/>
      <c r="S101" s="1"/>
      <c r="T101" s="1"/>
      <c r="U101" s="1"/>
      <c r="V101" s="1"/>
      <c r="W101" s="1"/>
    </row>
    <row r="102" spans="1:23">
      <c r="A102" s="1"/>
      <c r="B102" s="1"/>
      <c r="C102" s="1"/>
      <c r="D102" s="1"/>
      <c r="E102" s="1"/>
      <c r="F102" s="1"/>
      <c r="G102" s="1"/>
      <c r="H102" s="1"/>
      <c r="I102" s="1"/>
      <c r="J102" s="1"/>
      <c r="K102" s="1"/>
      <c r="L102" s="1"/>
      <c r="M102" s="1"/>
      <c r="N102" s="1"/>
      <c r="O102" s="1"/>
      <c r="P102" s="1"/>
      <c r="Q102" s="1"/>
      <c r="R102" s="1"/>
      <c r="S102" s="1"/>
      <c r="T102" s="1"/>
      <c r="U102" s="1"/>
      <c r="V102" s="1"/>
      <c r="W102" s="1"/>
    </row>
    <row r="103" spans="1:23">
      <c r="A103" s="1"/>
      <c r="B103" s="1"/>
      <c r="C103" s="1"/>
      <c r="D103" s="1"/>
      <c r="E103" s="1"/>
      <c r="F103" s="1"/>
      <c r="G103" s="1"/>
      <c r="H103" s="1"/>
      <c r="I103" s="1"/>
      <c r="J103" s="1"/>
      <c r="K103" s="1"/>
      <c r="L103" s="1"/>
      <c r="M103" s="1"/>
      <c r="N103" s="1"/>
      <c r="O103" s="1"/>
      <c r="P103" s="1"/>
      <c r="Q103" s="1"/>
      <c r="R103" s="1"/>
      <c r="S103" s="1"/>
      <c r="T103" s="1"/>
      <c r="U103" s="1"/>
      <c r="V103" s="1"/>
      <c r="W103" s="1"/>
    </row>
    <row r="104" spans="1:23">
      <c r="A104" s="1"/>
      <c r="B104" s="1"/>
      <c r="C104" s="1"/>
      <c r="D104" s="1"/>
      <c r="E104" s="1"/>
      <c r="F104" s="1"/>
      <c r="G104" s="1"/>
      <c r="H104" s="1"/>
      <c r="I104" s="1"/>
      <c r="J104" s="1"/>
      <c r="K104" s="1"/>
      <c r="L104" s="1"/>
      <c r="M104" s="1"/>
      <c r="N104" s="1"/>
      <c r="O104" s="1"/>
      <c r="P104" s="1"/>
      <c r="Q104" s="1"/>
      <c r="R104" s="1"/>
      <c r="S104" s="1"/>
      <c r="T104" s="1"/>
      <c r="U104" s="1"/>
      <c r="V104" s="1"/>
      <c r="W104" s="1"/>
    </row>
    <row r="105" spans="1:23">
      <c r="A105" s="1"/>
      <c r="B105" s="1"/>
      <c r="C105" s="1"/>
      <c r="D105" s="1"/>
      <c r="E105" s="1"/>
      <c r="F105" s="1"/>
      <c r="G105" s="1"/>
      <c r="H105" s="1"/>
      <c r="I105" s="1"/>
      <c r="J105" s="1"/>
      <c r="K105" s="1"/>
      <c r="L105" s="1"/>
      <c r="M105" s="1"/>
      <c r="N105" s="1"/>
      <c r="O105" s="1"/>
      <c r="P105" s="1"/>
      <c r="Q105" s="1"/>
      <c r="R105" s="1"/>
      <c r="S105" s="1"/>
      <c r="T105" s="1"/>
      <c r="U105" s="1"/>
      <c r="V105" s="1"/>
      <c r="W105" s="1"/>
    </row>
    <row r="106" spans="1:23">
      <c r="A106" s="1"/>
      <c r="B106" s="1"/>
      <c r="C106" s="1"/>
      <c r="D106" s="1"/>
      <c r="E106" s="1"/>
      <c r="F106" s="1"/>
      <c r="G106" s="1"/>
      <c r="H106" s="1"/>
      <c r="I106" s="1"/>
      <c r="J106" s="1"/>
      <c r="K106" s="1"/>
      <c r="L106" s="1"/>
      <c r="M106" s="1"/>
      <c r="N106" s="1"/>
      <c r="O106" s="1"/>
      <c r="P106" s="1"/>
      <c r="Q106" s="1"/>
      <c r="R106" s="1"/>
      <c r="S106" s="1"/>
      <c r="T106" s="1"/>
      <c r="U106" s="1"/>
      <c r="V106" s="1"/>
      <c r="W106" s="1"/>
    </row>
    <row r="107" spans="1:23">
      <c r="A107" s="1"/>
      <c r="B107" s="1"/>
      <c r="C107" s="1"/>
      <c r="D107" s="1"/>
      <c r="E107" s="1"/>
      <c r="F107" s="1"/>
      <c r="G107" s="1"/>
      <c r="H107" s="1"/>
      <c r="I107" s="1"/>
      <c r="J107" s="1"/>
      <c r="K107" s="1"/>
      <c r="L107" s="1"/>
      <c r="M107" s="1"/>
      <c r="N107" s="1"/>
      <c r="O107" s="1"/>
      <c r="P107" s="1"/>
      <c r="Q107" s="1"/>
      <c r="R107" s="1"/>
      <c r="S107" s="1"/>
      <c r="T107" s="1"/>
      <c r="U107" s="1"/>
      <c r="V107" s="1"/>
      <c r="W107" s="1"/>
    </row>
    <row r="108" spans="1:23">
      <c r="A108" s="1"/>
      <c r="B108" s="1"/>
      <c r="C108" s="1"/>
      <c r="D108" s="1"/>
      <c r="E108" s="1"/>
      <c r="F108" s="1"/>
      <c r="G108" s="1"/>
      <c r="H108" s="1"/>
      <c r="I108" s="1"/>
      <c r="J108" s="1"/>
      <c r="K108" s="1"/>
      <c r="L108" s="1"/>
      <c r="M108" s="1"/>
      <c r="N108" s="1"/>
      <c r="O108" s="1"/>
      <c r="P108" s="1"/>
      <c r="Q108" s="1"/>
      <c r="R108" s="1"/>
      <c r="S108" s="1"/>
      <c r="T108" s="1"/>
      <c r="U108" s="1"/>
      <c r="V108" s="1"/>
      <c r="W108" s="1"/>
    </row>
    <row r="109" spans="1:23">
      <c r="A109" s="1"/>
      <c r="B109" s="1"/>
      <c r="C109" s="1"/>
      <c r="D109" s="1"/>
      <c r="E109" s="1"/>
      <c r="F109" s="1"/>
      <c r="G109" s="1"/>
      <c r="H109" s="1"/>
      <c r="I109" s="1"/>
      <c r="J109" s="1"/>
      <c r="K109" s="1"/>
      <c r="L109" s="1"/>
      <c r="M109" s="1"/>
      <c r="N109" s="1"/>
      <c r="O109" s="1"/>
      <c r="P109" s="1"/>
      <c r="Q109" s="1"/>
      <c r="R109" s="1"/>
      <c r="S109" s="1"/>
      <c r="T109" s="1"/>
      <c r="U109" s="1"/>
      <c r="V109" s="1"/>
      <c r="W109" s="1"/>
    </row>
    <row r="110" spans="1:23">
      <c r="A110" s="1"/>
      <c r="B110" s="1"/>
      <c r="C110" s="1"/>
      <c r="D110" s="1"/>
      <c r="E110" s="1"/>
      <c r="F110" s="1"/>
      <c r="G110" s="1"/>
      <c r="H110" s="1"/>
      <c r="I110" s="1"/>
      <c r="J110" s="1"/>
      <c r="K110" s="1"/>
      <c r="L110" s="1"/>
      <c r="M110" s="1"/>
      <c r="N110" s="1"/>
      <c r="O110" s="1"/>
      <c r="P110" s="1"/>
      <c r="Q110" s="1"/>
      <c r="R110" s="1"/>
      <c r="S110" s="1"/>
      <c r="T110" s="1"/>
      <c r="U110" s="1"/>
      <c r="V110" s="1"/>
      <c r="W110" s="1"/>
    </row>
    <row r="111" spans="1:23">
      <c r="A111" s="1"/>
      <c r="B111" s="1"/>
      <c r="C111" s="1"/>
      <c r="D111" s="1"/>
      <c r="E111" s="1"/>
      <c r="F111" s="1"/>
      <c r="G111" s="1"/>
      <c r="H111" s="1"/>
      <c r="I111" s="1"/>
      <c r="J111" s="1"/>
      <c r="K111" s="1"/>
      <c r="L111" s="1"/>
      <c r="M111" s="1"/>
      <c r="N111" s="1"/>
      <c r="O111" s="1"/>
      <c r="P111" s="1"/>
      <c r="Q111" s="1"/>
      <c r="R111" s="1"/>
      <c r="S111" s="1"/>
      <c r="T111" s="1"/>
      <c r="U111" s="1"/>
      <c r="V111" s="1"/>
      <c r="W111" s="1"/>
    </row>
    <row r="112" spans="1:23">
      <c r="A112" s="1"/>
      <c r="B112" s="1"/>
      <c r="C112" s="1"/>
      <c r="D112" s="1"/>
      <c r="E112" s="1"/>
      <c r="F112" s="1"/>
      <c r="G112" s="1"/>
      <c r="H112" s="1"/>
      <c r="I112" s="1"/>
      <c r="J112" s="1"/>
      <c r="K112" s="1"/>
      <c r="L112" s="1"/>
      <c r="M112" s="1"/>
      <c r="N112" s="1"/>
      <c r="O112" s="1"/>
      <c r="P112" s="1"/>
      <c r="Q112" s="1"/>
      <c r="R112" s="1"/>
      <c r="S112" s="1"/>
      <c r="T112" s="1"/>
      <c r="U112" s="1"/>
      <c r="V112" s="1"/>
      <c r="W112" s="1"/>
    </row>
    <row r="113" spans="1:23">
      <c r="A113" s="1"/>
      <c r="B113" s="1"/>
      <c r="C113" s="1"/>
      <c r="D113" s="1"/>
      <c r="E113" s="1"/>
      <c r="F113" s="1"/>
      <c r="G113" s="1"/>
      <c r="H113" s="1"/>
      <c r="I113" s="1"/>
      <c r="J113" s="1"/>
      <c r="K113" s="1"/>
      <c r="L113" s="1"/>
      <c r="M113" s="1"/>
      <c r="N113" s="1"/>
      <c r="O113" s="1"/>
      <c r="P113" s="1"/>
      <c r="Q113" s="1"/>
      <c r="R113" s="1"/>
      <c r="S113" s="1"/>
      <c r="T113" s="1"/>
      <c r="U113" s="1"/>
      <c r="V113" s="1"/>
      <c r="W113" s="1"/>
    </row>
    <row r="114" spans="1:23">
      <c r="A114" s="1"/>
      <c r="B114" s="1"/>
      <c r="C114" s="1"/>
      <c r="D114" s="1"/>
      <c r="E114" s="1"/>
      <c r="F114" s="1"/>
      <c r="G114" s="1"/>
      <c r="H114" s="1"/>
      <c r="I114" s="1"/>
      <c r="J114" s="1"/>
      <c r="K114" s="1"/>
      <c r="L114" s="1"/>
      <c r="M114" s="1"/>
      <c r="N114" s="1"/>
      <c r="O114" s="1"/>
      <c r="P114" s="1"/>
      <c r="Q114" s="1"/>
      <c r="R114" s="1"/>
      <c r="S114" s="1"/>
      <c r="T114" s="1"/>
      <c r="U114" s="1"/>
      <c r="V114" s="1"/>
      <c r="W114" s="1"/>
    </row>
    <row r="115" spans="1:23">
      <c r="A115" s="1"/>
      <c r="B115" s="1"/>
      <c r="C115" s="1"/>
      <c r="D115" s="1"/>
      <c r="E115" s="1"/>
      <c r="F115" s="1"/>
      <c r="G115" s="1"/>
      <c r="H115" s="1"/>
      <c r="I115" s="1"/>
      <c r="J115" s="1"/>
      <c r="K115" s="1"/>
      <c r="L115" s="1"/>
      <c r="M115" s="1"/>
      <c r="N115" s="1"/>
      <c r="O115" s="1"/>
      <c r="P115" s="1"/>
      <c r="Q115" s="1"/>
      <c r="R115" s="1"/>
      <c r="S115" s="1"/>
      <c r="T115" s="1"/>
      <c r="U115" s="1"/>
      <c r="V115" s="1"/>
      <c r="W115" s="1"/>
    </row>
    <row r="116" spans="1:23">
      <c r="A116" s="1"/>
      <c r="B116" s="1"/>
      <c r="C116" s="1"/>
      <c r="D116" s="1"/>
      <c r="E116" s="1"/>
      <c r="F116" s="1"/>
      <c r="G116" s="1"/>
      <c r="H116" s="1"/>
      <c r="I116" s="1"/>
      <c r="J116" s="1"/>
      <c r="K116" s="1"/>
      <c r="L116" s="1"/>
      <c r="M116" s="1"/>
      <c r="N116" s="1"/>
      <c r="O116" s="1"/>
      <c r="P116" s="1"/>
      <c r="Q116" s="1"/>
      <c r="R116" s="1"/>
      <c r="S116" s="1"/>
      <c r="T116" s="1"/>
      <c r="U116" s="1"/>
      <c r="V116" s="1"/>
      <c r="W116" s="1"/>
    </row>
    <row r="117" spans="1:23">
      <c r="A117" s="1"/>
      <c r="B117" s="1"/>
      <c r="C117" s="1"/>
      <c r="D117" s="1"/>
      <c r="E117" s="1"/>
      <c r="F117" s="1"/>
      <c r="G117" s="1"/>
      <c r="H117" s="1"/>
      <c r="I117" s="1"/>
      <c r="J117" s="1"/>
      <c r="K117" s="1"/>
      <c r="L117" s="1"/>
      <c r="M117" s="1"/>
      <c r="N117" s="1"/>
      <c r="O117" s="1"/>
      <c r="P117" s="1"/>
      <c r="Q117" s="1"/>
      <c r="R117" s="1"/>
      <c r="S117" s="1"/>
      <c r="T117" s="1"/>
      <c r="U117" s="1"/>
      <c r="V117" s="1"/>
      <c r="W117" s="1"/>
    </row>
    <row r="118" spans="1:23">
      <c r="A118" s="1"/>
      <c r="B118" s="1"/>
      <c r="C118" s="1"/>
      <c r="D118" s="1"/>
      <c r="E118" s="1"/>
      <c r="F118" s="1"/>
      <c r="G118" s="1"/>
      <c r="H118" s="1"/>
      <c r="I118" s="1"/>
      <c r="J118" s="1"/>
      <c r="K118" s="1"/>
      <c r="L118" s="1"/>
      <c r="M118" s="1"/>
      <c r="N118" s="1"/>
      <c r="O118" s="1"/>
      <c r="P118" s="1"/>
      <c r="Q118" s="1"/>
      <c r="R118" s="1"/>
      <c r="S118" s="1"/>
      <c r="T118" s="1"/>
      <c r="U118" s="1"/>
      <c r="V118" s="1"/>
      <c r="W118" s="1"/>
    </row>
    <row r="119" spans="1:23">
      <c r="A119" s="1"/>
      <c r="B119" s="1"/>
      <c r="C119" s="1"/>
      <c r="D119" s="1"/>
      <c r="E119" s="1"/>
      <c r="F119" s="1"/>
      <c r="G119" s="1"/>
      <c r="H119" s="1"/>
      <c r="I119" s="1"/>
      <c r="J119" s="1"/>
      <c r="K119" s="1"/>
      <c r="L119" s="1"/>
      <c r="M119" s="1"/>
      <c r="N119" s="1"/>
      <c r="O119" s="1"/>
      <c r="P119" s="1"/>
      <c r="Q119" s="1"/>
      <c r="R119" s="1"/>
      <c r="S119" s="1"/>
      <c r="T119" s="1"/>
      <c r="U119" s="1"/>
      <c r="V119" s="1"/>
      <c r="W119" s="1"/>
    </row>
    <row r="120" spans="1:23">
      <c r="A120" s="1"/>
      <c r="B120" s="1"/>
      <c r="C120" s="1"/>
      <c r="D120" s="1"/>
      <c r="E120" s="1"/>
      <c r="F120" s="1"/>
      <c r="G120" s="1"/>
      <c r="H120" s="1"/>
      <c r="I120" s="1"/>
      <c r="J120" s="1"/>
      <c r="K120" s="1"/>
      <c r="L120" s="1"/>
      <c r="M120" s="1"/>
      <c r="N120" s="1"/>
      <c r="O120" s="1"/>
      <c r="P120" s="1"/>
      <c r="Q120" s="1"/>
      <c r="R120" s="1"/>
      <c r="S120" s="1"/>
      <c r="T120" s="1"/>
      <c r="U120" s="1"/>
      <c r="V120" s="1"/>
      <c r="W120" s="1"/>
    </row>
    <row r="121" spans="1:23">
      <c r="A121" s="1"/>
      <c r="B121" s="1"/>
      <c r="C121" s="1"/>
      <c r="D121" s="1"/>
      <c r="E121" s="1"/>
      <c r="F121" s="1"/>
      <c r="G121" s="1"/>
      <c r="H121" s="1"/>
      <c r="I121" s="1"/>
      <c r="J121" s="1"/>
      <c r="K121" s="1"/>
      <c r="L121" s="1"/>
      <c r="M121" s="1"/>
      <c r="N121" s="1"/>
      <c r="O121" s="1"/>
      <c r="P121" s="1"/>
      <c r="Q121" s="1"/>
      <c r="R121" s="1"/>
      <c r="S121" s="1"/>
      <c r="T121" s="1"/>
      <c r="U121" s="1"/>
      <c r="V121" s="1"/>
      <c r="W121" s="1"/>
    </row>
    <row r="122" spans="1:23">
      <c r="A122" s="1"/>
      <c r="B122" s="1"/>
      <c r="C122" s="1"/>
      <c r="D122" s="1"/>
      <c r="E122" s="1"/>
      <c r="F122" s="1"/>
      <c r="G122" s="1"/>
      <c r="H122" s="1"/>
      <c r="I122" s="1"/>
      <c r="J122" s="1"/>
      <c r="K122" s="1"/>
      <c r="L122" s="1"/>
      <c r="M122" s="1"/>
      <c r="N122" s="1"/>
      <c r="O122" s="1"/>
      <c r="P122" s="1"/>
      <c r="Q122" s="1"/>
      <c r="R122" s="1"/>
      <c r="S122" s="1"/>
      <c r="T122" s="1"/>
      <c r="U122" s="1"/>
      <c r="V122" s="1"/>
      <c r="W122" s="1"/>
    </row>
    <row r="123" spans="1:23">
      <c r="A123" s="1"/>
      <c r="B123" s="1"/>
      <c r="C123" s="1"/>
      <c r="D123" s="1"/>
      <c r="E123" s="1"/>
      <c r="F123" s="1"/>
      <c r="G123" s="1"/>
      <c r="H123" s="1"/>
      <c r="I123" s="1"/>
      <c r="J123" s="1"/>
      <c r="K123" s="1"/>
      <c r="L123" s="1"/>
      <c r="M123" s="1"/>
      <c r="N123" s="1"/>
      <c r="O123" s="1"/>
      <c r="P123" s="1"/>
      <c r="Q123" s="1"/>
      <c r="R123" s="1"/>
      <c r="S123" s="1"/>
      <c r="T123" s="1"/>
      <c r="U123" s="1"/>
      <c r="V123" s="1"/>
      <c r="W123" s="1"/>
    </row>
    <row r="124" spans="1:23">
      <c r="A124" s="1"/>
      <c r="B124" s="1"/>
      <c r="C124" s="1"/>
      <c r="D124" s="1"/>
      <c r="E124" s="1"/>
      <c r="F124" s="1"/>
      <c r="G124" s="1"/>
      <c r="H124" s="1"/>
      <c r="I124" s="1"/>
      <c r="J124" s="1"/>
      <c r="K124" s="1"/>
      <c r="L124" s="1"/>
      <c r="M124" s="1"/>
      <c r="N124" s="1"/>
      <c r="O124" s="1"/>
      <c r="P124" s="1"/>
      <c r="Q124" s="1"/>
      <c r="R124" s="1"/>
      <c r="S124" s="1"/>
      <c r="T124" s="1"/>
      <c r="U124" s="1"/>
      <c r="V124" s="1"/>
      <c r="W124" s="1"/>
    </row>
    <row r="125" spans="1:23">
      <c r="A125" s="1"/>
      <c r="B125" s="1"/>
      <c r="C125" s="1"/>
      <c r="D125" s="1"/>
      <c r="E125" s="1"/>
      <c r="F125" s="1"/>
      <c r="G125" s="1"/>
      <c r="H125" s="1"/>
      <c r="I125" s="1"/>
      <c r="J125" s="1"/>
      <c r="K125" s="1"/>
      <c r="L125" s="1"/>
      <c r="M125" s="1"/>
      <c r="N125" s="1"/>
      <c r="O125" s="1"/>
      <c r="P125" s="1"/>
      <c r="Q125" s="1"/>
      <c r="R125" s="1"/>
      <c r="S125" s="1"/>
      <c r="T125" s="1"/>
      <c r="U125" s="1"/>
      <c r="V125" s="1"/>
      <c r="W125" s="1"/>
    </row>
    <row r="126" spans="1:23">
      <c r="A126" s="1"/>
      <c r="B126" s="1"/>
      <c r="C126" s="1"/>
      <c r="D126" s="1"/>
      <c r="E126" s="1"/>
      <c r="F126" s="1"/>
      <c r="G126" s="1"/>
      <c r="H126" s="1"/>
      <c r="I126" s="1"/>
      <c r="J126" s="1"/>
      <c r="K126" s="1"/>
      <c r="L126" s="1"/>
      <c r="M126" s="1"/>
      <c r="N126" s="1"/>
      <c r="O126" s="1"/>
      <c r="P126" s="1"/>
      <c r="Q126" s="1"/>
      <c r="R126" s="1"/>
      <c r="S126" s="1"/>
      <c r="T126" s="1"/>
      <c r="U126" s="1"/>
      <c r="V126" s="1"/>
      <c r="W126" s="1"/>
    </row>
    <row r="127" spans="1:23">
      <c r="A127" s="1"/>
      <c r="B127" s="1"/>
      <c r="C127" s="1"/>
      <c r="D127" s="1"/>
      <c r="E127" s="1"/>
      <c r="F127" s="1"/>
      <c r="G127" s="1"/>
      <c r="H127" s="1"/>
      <c r="I127" s="1"/>
      <c r="J127" s="1"/>
      <c r="K127" s="1"/>
      <c r="L127" s="1"/>
      <c r="M127" s="1"/>
      <c r="N127" s="1"/>
      <c r="O127" s="1"/>
      <c r="P127" s="1"/>
      <c r="Q127" s="1"/>
      <c r="R127" s="1"/>
      <c r="S127" s="1"/>
      <c r="T127" s="1"/>
      <c r="U127" s="1"/>
      <c r="V127" s="1"/>
      <c r="W127" s="1"/>
    </row>
    <row r="128" spans="1:23">
      <c r="A128" s="1"/>
      <c r="B128" s="1"/>
      <c r="C128" s="1"/>
      <c r="D128" s="1"/>
      <c r="E128" s="1"/>
      <c r="F128" s="1"/>
      <c r="G128" s="1"/>
      <c r="H128" s="1"/>
      <c r="I128" s="1"/>
      <c r="J128" s="1"/>
      <c r="K128" s="1"/>
      <c r="L128" s="1"/>
      <c r="M128" s="1"/>
      <c r="N128" s="1"/>
      <c r="O128" s="1"/>
      <c r="P128" s="1"/>
      <c r="Q128" s="1"/>
      <c r="R128" s="1"/>
      <c r="S128" s="1"/>
      <c r="T128" s="1"/>
      <c r="U128" s="1"/>
      <c r="V128" s="1"/>
      <c r="W128" s="1"/>
    </row>
    <row r="129" spans="1:23">
      <c r="A129" s="1"/>
      <c r="B129" s="1"/>
      <c r="C129" s="1"/>
      <c r="D129" s="1"/>
      <c r="E129" s="1"/>
      <c r="F129" s="1"/>
      <c r="G129" s="1"/>
      <c r="H129" s="1"/>
      <c r="I129" s="1"/>
      <c r="J129" s="1"/>
      <c r="K129" s="1"/>
      <c r="L129" s="1"/>
      <c r="M129" s="1"/>
      <c r="N129" s="1"/>
      <c r="O129" s="1"/>
      <c r="P129" s="1"/>
      <c r="Q129" s="1"/>
      <c r="R129" s="1"/>
      <c r="S129" s="1"/>
      <c r="T129" s="1"/>
      <c r="U129" s="1"/>
      <c r="V129" s="1"/>
      <c r="W129" s="1"/>
    </row>
    <row r="130" spans="1:23">
      <c r="A130" s="1"/>
      <c r="B130" s="1"/>
      <c r="C130" s="1"/>
      <c r="D130" s="1"/>
      <c r="E130" s="1"/>
      <c r="F130" s="1"/>
      <c r="G130" s="1"/>
      <c r="H130" s="1"/>
      <c r="I130" s="1"/>
      <c r="J130" s="1"/>
      <c r="K130" s="1"/>
      <c r="L130" s="1"/>
      <c r="M130" s="1"/>
      <c r="N130" s="1"/>
      <c r="O130" s="1"/>
      <c r="P130" s="1"/>
      <c r="Q130" s="1"/>
      <c r="R130" s="1"/>
      <c r="S130" s="1"/>
      <c r="T130" s="1"/>
      <c r="U130" s="1"/>
      <c r="V130" s="1"/>
      <c r="W130" s="1"/>
    </row>
    <row r="131" spans="1:23">
      <c r="A131" s="1"/>
      <c r="B131" s="1"/>
      <c r="C131" s="1"/>
      <c r="D131" s="1"/>
      <c r="E131" s="1"/>
      <c r="F131" s="1"/>
      <c r="G131" s="1"/>
      <c r="H131" s="1"/>
      <c r="I131" s="1"/>
      <c r="J131" s="1"/>
      <c r="K131" s="1"/>
      <c r="L131" s="1"/>
      <c r="M131" s="1"/>
      <c r="N131" s="1"/>
      <c r="O131" s="1"/>
      <c r="P131" s="1"/>
      <c r="Q131" s="1"/>
      <c r="R131" s="1"/>
      <c r="S131" s="1"/>
      <c r="T131" s="1"/>
      <c r="U131" s="1"/>
      <c r="V131" s="1"/>
      <c r="W131" s="1"/>
    </row>
    <row r="132" spans="1:23">
      <c r="A132" s="1"/>
      <c r="B132" s="1"/>
      <c r="C132" s="1"/>
      <c r="D132" s="1"/>
      <c r="E132" s="1"/>
      <c r="F132" s="1"/>
      <c r="G132" s="1"/>
      <c r="H132" s="1"/>
      <c r="I132" s="1"/>
      <c r="J132" s="1"/>
      <c r="K132" s="1"/>
      <c r="L132" s="1"/>
      <c r="M132" s="1"/>
      <c r="N132" s="1"/>
      <c r="O132" s="1"/>
      <c r="P132" s="1"/>
      <c r="Q132" s="1"/>
      <c r="R132" s="1"/>
      <c r="S132" s="1"/>
      <c r="T132" s="1"/>
      <c r="U132" s="1"/>
      <c r="V132" s="1"/>
      <c r="W132" s="1"/>
    </row>
    <row r="133" spans="1:23">
      <c r="A133" s="1"/>
      <c r="B133" s="1"/>
      <c r="C133" s="1"/>
      <c r="D133" s="1"/>
      <c r="E133" s="1"/>
      <c r="F133" s="1"/>
      <c r="G133" s="1"/>
      <c r="H133" s="1"/>
      <c r="I133" s="1"/>
      <c r="J133" s="1"/>
      <c r="K133" s="1"/>
      <c r="L133" s="1"/>
      <c r="M133" s="1"/>
      <c r="N133" s="1"/>
      <c r="O133" s="1"/>
      <c r="P133" s="1"/>
      <c r="Q133" s="1"/>
      <c r="R133" s="1"/>
      <c r="S133" s="1"/>
      <c r="T133" s="1"/>
      <c r="U133" s="1"/>
      <c r="V133" s="1"/>
      <c r="W133" s="1"/>
    </row>
    <row r="134" spans="1:23">
      <c r="A134" s="1"/>
      <c r="B134" s="1"/>
      <c r="C134" s="1"/>
      <c r="D134" s="1"/>
      <c r="E134" s="1"/>
      <c r="F134" s="1"/>
      <c r="G134" s="1"/>
      <c r="H134" s="1"/>
      <c r="I134" s="1"/>
      <c r="J134" s="1"/>
      <c r="K134" s="1"/>
      <c r="L134" s="1"/>
      <c r="M134" s="1"/>
      <c r="N134" s="1"/>
      <c r="O134" s="1"/>
      <c r="P134" s="1"/>
      <c r="Q134" s="1"/>
      <c r="R134" s="1"/>
      <c r="S134" s="1"/>
      <c r="T134" s="1"/>
      <c r="U134" s="1"/>
      <c r="V134" s="1"/>
      <c r="W134" s="1"/>
    </row>
    <row r="135" spans="1:23">
      <c r="A135" s="1"/>
      <c r="B135" s="1"/>
      <c r="C135" s="1"/>
      <c r="D135" s="1"/>
      <c r="E135" s="1"/>
      <c r="F135" s="1"/>
      <c r="G135" s="1"/>
      <c r="H135" s="1"/>
      <c r="I135" s="1"/>
      <c r="J135" s="1"/>
      <c r="K135" s="1"/>
      <c r="L135" s="1"/>
      <c r="M135" s="1"/>
      <c r="N135" s="1"/>
      <c r="O135" s="1"/>
      <c r="P135" s="1"/>
      <c r="Q135" s="1"/>
      <c r="R135" s="1"/>
      <c r="S135" s="1"/>
      <c r="T135" s="1"/>
      <c r="U135" s="1"/>
      <c r="V135" s="1"/>
      <c r="W135" s="1"/>
    </row>
    <row r="136" spans="1:23">
      <c r="A136" s="1"/>
      <c r="B136" s="1"/>
      <c r="C136" s="1"/>
      <c r="D136" s="1"/>
      <c r="E136" s="1"/>
      <c r="F136" s="1"/>
      <c r="G136" s="1"/>
      <c r="H136" s="1"/>
      <c r="I136" s="1"/>
      <c r="J136" s="1"/>
      <c r="K136" s="1"/>
      <c r="L136" s="1"/>
      <c r="M136" s="1"/>
      <c r="N136" s="1"/>
      <c r="O136" s="1"/>
      <c r="P136" s="1"/>
      <c r="Q136" s="1"/>
      <c r="R136" s="1"/>
      <c r="S136" s="1"/>
      <c r="T136" s="1"/>
      <c r="U136" s="1"/>
      <c r="V136" s="1"/>
      <c r="W136" s="1"/>
    </row>
    <row r="137" spans="1:23">
      <c r="A137" s="1"/>
      <c r="B137" s="1"/>
      <c r="C137" s="1"/>
      <c r="D137" s="1"/>
      <c r="E137" s="1"/>
      <c r="F137" s="1"/>
      <c r="G137" s="1"/>
      <c r="H137" s="1"/>
      <c r="I137" s="1"/>
      <c r="J137" s="1"/>
      <c r="K137" s="1"/>
      <c r="L137" s="1"/>
      <c r="M137" s="1"/>
      <c r="N137" s="1"/>
      <c r="O137" s="1"/>
      <c r="P137" s="1"/>
      <c r="Q137" s="1"/>
      <c r="R137" s="1"/>
      <c r="S137" s="1"/>
      <c r="T137" s="1"/>
      <c r="U137" s="1"/>
      <c r="V137" s="1"/>
      <c r="W137" s="1"/>
    </row>
    <row r="138" spans="1:23">
      <c r="A138" s="1"/>
      <c r="B138" s="1"/>
      <c r="C138" s="1"/>
      <c r="D138" s="1"/>
      <c r="E138" s="1"/>
      <c r="F138" s="1"/>
      <c r="G138" s="1"/>
      <c r="H138" s="1"/>
      <c r="I138" s="1"/>
      <c r="J138" s="1"/>
      <c r="K138" s="1"/>
      <c r="L138" s="1"/>
      <c r="M138" s="1"/>
      <c r="N138" s="1"/>
      <c r="O138" s="1"/>
      <c r="P138" s="1"/>
      <c r="Q138" s="1"/>
      <c r="R138" s="1"/>
      <c r="S138" s="1"/>
      <c r="T138" s="1"/>
      <c r="U138" s="1"/>
      <c r="V138" s="1"/>
      <c r="W138" s="1"/>
    </row>
    <row r="139" spans="1:23">
      <c r="A139" s="1"/>
      <c r="B139" s="1"/>
      <c r="C139" s="1"/>
      <c r="D139" s="1"/>
      <c r="E139" s="1"/>
      <c r="F139" s="1"/>
      <c r="G139" s="1"/>
      <c r="H139" s="1"/>
      <c r="I139" s="1"/>
      <c r="J139" s="1"/>
      <c r="K139" s="1"/>
      <c r="L139" s="1"/>
      <c r="M139" s="1"/>
      <c r="N139" s="1"/>
      <c r="O139" s="1"/>
      <c r="P139" s="1"/>
      <c r="Q139" s="1"/>
      <c r="R139" s="1"/>
      <c r="S139" s="1"/>
      <c r="T139" s="1"/>
      <c r="U139" s="1"/>
      <c r="V139" s="1"/>
      <c r="W139" s="1"/>
    </row>
    <row r="140" spans="1:23">
      <c r="A140" s="1"/>
      <c r="B140" s="1"/>
      <c r="C140" s="1"/>
      <c r="D140" s="1"/>
      <c r="E140" s="1"/>
      <c r="F140" s="1"/>
      <c r="G140" s="1"/>
      <c r="H140" s="1"/>
      <c r="I140" s="1"/>
      <c r="J140" s="1"/>
      <c r="K140" s="1"/>
      <c r="L140" s="1"/>
      <c r="M140" s="1"/>
      <c r="N140" s="1"/>
      <c r="O140" s="1"/>
      <c r="P140" s="1"/>
      <c r="Q140" s="1"/>
      <c r="R140" s="1"/>
      <c r="S140" s="1"/>
      <c r="T140" s="1"/>
      <c r="U140" s="1"/>
      <c r="V140" s="1"/>
      <c r="W140" s="1"/>
    </row>
    <row r="141" spans="1:23">
      <c r="A141" s="1"/>
      <c r="B141" s="1"/>
      <c r="C141" s="1"/>
      <c r="D141" s="1"/>
      <c r="E141" s="1"/>
      <c r="F141" s="1"/>
      <c r="G141" s="1"/>
      <c r="H141" s="1"/>
      <c r="I141" s="1"/>
      <c r="J141" s="1"/>
      <c r="K141" s="1"/>
      <c r="L141" s="1"/>
      <c r="M141" s="1"/>
      <c r="N141" s="1"/>
      <c r="O141" s="1"/>
      <c r="P141" s="1"/>
      <c r="Q141" s="1"/>
      <c r="R141" s="1"/>
      <c r="S141" s="1"/>
      <c r="T141" s="1"/>
      <c r="U141" s="1"/>
      <c r="V141" s="1"/>
      <c r="W141" s="1"/>
    </row>
    <row r="142" spans="1:23">
      <c r="A142" s="1"/>
      <c r="B142" s="1"/>
      <c r="C142" s="1"/>
      <c r="D142" s="1"/>
      <c r="E142" s="1"/>
      <c r="F142" s="1"/>
      <c r="G142" s="1"/>
      <c r="H142" s="1"/>
      <c r="I142" s="1"/>
      <c r="J142" s="1"/>
      <c r="K142" s="1"/>
      <c r="L142" s="1"/>
      <c r="M142" s="1"/>
      <c r="N142" s="1"/>
      <c r="O142" s="1"/>
      <c r="P142" s="1"/>
      <c r="Q142" s="1"/>
      <c r="R142" s="1"/>
      <c r="S142" s="1"/>
      <c r="T142" s="1"/>
      <c r="U142" s="1"/>
      <c r="V142" s="1"/>
      <c r="W142" s="1"/>
    </row>
    <row r="143" spans="1:23">
      <c r="A143" s="1"/>
      <c r="B143" s="1"/>
      <c r="C143" s="1"/>
      <c r="D143" s="1"/>
      <c r="E143" s="1"/>
      <c r="F143" s="1"/>
      <c r="G143" s="1"/>
      <c r="H143" s="1"/>
      <c r="I143" s="1"/>
      <c r="J143" s="1"/>
      <c r="K143" s="1"/>
      <c r="L143" s="1"/>
      <c r="M143" s="1"/>
      <c r="N143" s="1"/>
      <c r="O143" s="1"/>
      <c r="P143" s="1"/>
      <c r="Q143" s="1"/>
      <c r="R143" s="1"/>
      <c r="S143" s="1"/>
      <c r="T143" s="1"/>
      <c r="U143" s="1"/>
      <c r="V143" s="1"/>
      <c r="W143" s="1"/>
    </row>
    <row r="144" spans="1:23">
      <c r="A144" s="1"/>
      <c r="B144" s="1"/>
      <c r="C144" s="1"/>
      <c r="D144" s="1"/>
      <c r="E144" s="1"/>
      <c r="F144" s="1"/>
      <c r="G144" s="1"/>
      <c r="H144" s="1"/>
      <c r="I144" s="1"/>
      <c r="J144" s="1"/>
      <c r="K144" s="1"/>
      <c r="L144" s="1"/>
      <c r="M144" s="1"/>
      <c r="N144" s="1"/>
      <c r="O144" s="1"/>
      <c r="P144" s="1"/>
      <c r="Q144" s="1"/>
      <c r="R144" s="1"/>
      <c r="S144" s="1"/>
      <c r="T144" s="1"/>
      <c r="U144" s="1"/>
      <c r="V144" s="1"/>
      <c r="W144" s="1"/>
    </row>
    <row r="145" spans="1:23">
      <c r="A145" s="1"/>
      <c r="B145" s="1"/>
      <c r="C145" s="1"/>
      <c r="D145" s="1"/>
      <c r="E145" s="1"/>
      <c r="F145" s="1"/>
      <c r="G145" s="1"/>
      <c r="H145" s="1"/>
      <c r="I145" s="1"/>
      <c r="J145" s="1"/>
      <c r="K145" s="1"/>
      <c r="L145" s="1"/>
      <c r="M145" s="1"/>
      <c r="N145" s="1"/>
      <c r="O145" s="1"/>
      <c r="P145" s="1"/>
      <c r="Q145" s="1"/>
      <c r="R145" s="1"/>
      <c r="S145" s="1"/>
      <c r="T145" s="1"/>
      <c r="U145" s="1"/>
      <c r="V145" s="1"/>
      <c r="W145" s="1"/>
    </row>
    <row r="146" spans="1:23">
      <c r="A146" s="1"/>
      <c r="B146" s="1"/>
      <c r="C146" s="1"/>
      <c r="D146" s="1"/>
      <c r="E146" s="1"/>
      <c r="F146" s="1"/>
      <c r="G146" s="1"/>
      <c r="H146" s="1"/>
      <c r="I146" s="1"/>
      <c r="J146" s="1"/>
      <c r="K146" s="1"/>
      <c r="L146" s="1"/>
      <c r="M146" s="1"/>
      <c r="N146" s="1"/>
      <c r="O146" s="1"/>
      <c r="P146" s="1"/>
      <c r="Q146" s="1"/>
      <c r="R146" s="1"/>
      <c r="S146" s="1"/>
      <c r="T146" s="1"/>
      <c r="U146" s="1"/>
      <c r="V146" s="1"/>
      <c r="W146" s="1"/>
    </row>
    <row r="147" spans="1:23">
      <c r="A147" s="1"/>
      <c r="B147" s="1"/>
      <c r="C147" s="1"/>
      <c r="D147" s="1"/>
      <c r="E147" s="1"/>
      <c r="F147" s="1"/>
      <c r="G147" s="1"/>
      <c r="H147" s="1"/>
      <c r="I147" s="1"/>
      <c r="J147" s="1"/>
      <c r="K147" s="1"/>
      <c r="L147" s="1"/>
      <c r="M147" s="1"/>
      <c r="N147" s="1"/>
      <c r="O147" s="1"/>
      <c r="P147" s="1"/>
      <c r="Q147" s="1"/>
      <c r="R147" s="1"/>
      <c r="S147" s="1"/>
      <c r="T147" s="1"/>
      <c r="U147" s="1"/>
      <c r="V147" s="1"/>
      <c r="W147" s="1"/>
    </row>
    <row r="148" spans="1:23">
      <c r="A148" s="1"/>
      <c r="B148" s="1"/>
      <c r="C148" s="1"/>
      <c r="D148" s="1"/>
      <c r="E148" s="1"/>
      <c r="F148" s="1"/>
      <c r="G148" s="1"/>
      <c r="H148" s="1"/>
      <c r="I148" s="1"/>
      <c r="J148" s="1"/>
      <c r="K148" s="1"/>
      <c r="L148" s="1"/>
      <c r="M148" s="1"/>
      <c r="N148" s="1"/>
      <c r="O148" s="1"/>
      <c r="P148" s="1"/>
      <c r="Q148" s="1"/>
      <c r="R148" s="1"/>
      <c r="S148" s="1"/>
      <c r="T148" s="1"/>
      <c r="U148" s="1"/>
      <c r="V148" s="1"/>
      <c r="W148" s="1"/>
    </row>
    <row r="149" spans="1:23">
      <c r="A149" s="1"/>
      <c r="B149" s="1"/>
      <c r="C149" s="1"/>
      <c r="D149" s="1"/>
      <c r="E149" s="1"/>
      <c r="F149" s="1"/>
      <c r="G149" s="1"/>
      <c r="H149" s="1"/>
      <c r="I149" s="1"/>
      <c r="J149" s="1"/>
      <c r="K149" s="1"/>
      <c r="L149" s="1"/>
      <c r="M149" s="1"/>
      <c r="N149" s="1"/>
      <c r="O149" s="1"/>
      <c r="P149" s="1"/>
      <c r="Q149" s="1"/>
      <c r="R149" s="1"/>
      <c r="S149" s="1"/>
      <c r="T149" s="1"/>
      <c r="U149" s="1"/>
      <c r="V149" s="1"/>
      <c r="W149" s="1"/>
    </row>
    <row r="150" spans="1:23">
      <c r="A150" s="1"/>
      <c r="B150" s="1"/>
      <c r="C150" s="1"/>
      <c r="D150" s="1"/>
      <c r="E150" s="1"/>
      <c r="F150" s="1"/>
      <c r="G150" s="1"/>
      <c r="H150" s="1"/>
      <c r="I150" s="1"/>
      <c r="J150" s="1"/>
      <c r="K150" s="1"/>
      <c r="L150" s="1"/>
      <c r="M150" s="1"/>
      <c r="N150" s="1"/>
      <c r="O150" s="1"/>
      <c r="P150" s="1"/>
      <c r="Q150" s="1"/>
      <c r="R150" s="1"/>
      <c r="S150" s="1"/>
      <c r="T150" s="1"/>
      <c r="U150" s="1"/>
      <c r="V150" s="1"/>
      <c r="W150" s="1"/>
    </row>
    <row r="151" spans="1:23">
      <c r="A151" s="1"/>
      <c r="B151" s="1"/>
      <c r="C151" s="1"/>
      <c r="D151" s="1"/>
      <c r="E151" s="1"/>
      <c r="F151" s="1"/>
      <c r="G151" s="1"/>
      <c r="H151" s="1"/>
      <c r="I151" s="1"/>
      <c r="J151" s="1"/>
      <c r="K151" s="1"/>
      <c r="L151" s="1"/>
      <c r="M151" s="1"/>
      <c r="N151" s="1"/>
      <c r="O151" s="1"/>
      <c r="P151" s="1"/>
      <c r="Q151" s="1"/>
      <c r="R151" s="1"/>
      <c r="S151" s="1"/>
      <c r="T151" s="1"/>
      <c r="U151" s="1"/>
      <c r="V151" s="1"/>
      <c r="W151" s="1"/>
    </row>
    <row r="152" spans="1:23">
      <c r="A152" s="1"/>
      <c r="B152" s="1"/>
      <c r="C152" s="1"/>
      <c r="D152" s="1"/>
      <c r="E152" s="1"/>
      <c r="F152" s="1"/>
      <c r="G152" s="1"/>
      <c r="H152" s="1"/>
      <c r="I152" s="1"/>
      <c r="J152" s="1"/>
      <c r="K152" s="1"/>
      <c r="L152" s="1"/>
      <c r="M152" s="1"/>
      <c r="N152" s="1"/>
      <c r="O152" s="1"/>
      <c r="P152" s="1"/>
      <c r="Q152" s="1"/>
      <c r="R152" s="1"/>
      <c r="S152" s="1"/>
      <c r="T152" s="1"/>
      <c r="U152" s="1"/>
      <c r="V152" s="1"/>
      <c r="W152" s="1"/>
    </row>
    <row r="153" spans="1:23">
      <c r="A153" s="1"/>
      <c r="B153" s="1"/>
      <c r="C153" s="1"/>
      <c r="D153" s="1"/>
      <c r="E153" s="1"/>
      <c r="F153" s="1"/>
      <c r="G153" s="1"/>
      <c r="H153" s="1"/>
      <c r="I153" s="1"/>
      <c r="J153" s="1"/>
      <c r="K153" s="1"/>
      <c r="L153" s="1"/>
      <c r="M153" s="1"/>
      <c r="N153" s="1"/>
      <c r="O153" s="1"/>
      <c r="P153" s="1"/>
      <c r="Q153" s="1"/>
      <c r="R153" s="1"/>
      <c r="S153" s="1"/>
      <c r="T153" s="1"/>
      <c r="U153" s="1"/>
      <c r="V153" s="1"/>
      <c r="W153" s="1"/>
    </row>
    <row r="154" spans="1:23">
      <c r="A154" s="1"/>
      <c r="B154" s="1"/>
      <c r="C154" s="1"/>
      <c r="D154" s="1"/>
      <c r="E154" s="1"/>
      <c r="F154" s="1"/>
      <c r="G154" s="1"/>
      <c r="H154" s="1"/>
      <c r="I154" s="1"/>
      <c r="J154" s="1"/>
      <c r="K154" s="1"/>
      <c r="L154" s="1"/>
      <c r="M154" s="1"/>
      <c r="N154" s="1"/>
      <c r="O154" s="1"/>
      <c r="P154" s="1"/>
      <c r="Q154" s="1"/>
      <c r="R154" s="1"/>
      <c r="S154" s="1"/>
      <c r="T154" s="1"/>
      <c r="U154" s="1"/>
      <c r="V154" s="1"/>
      <c r="W154" s="1"/>
    </row>
    <row r="155" spans="1:23">
      <c r="A155" s="1"/>
      <c r="B155" s="1"/>
      <c r="C155" s="1"/>
      <c r="D155" s="1"/>
      <c r="E155" s="1"/>
      <c r="F155" s="1"/>
      <c r="G155" s="1"/>
      <c r="H155" s="1"/>
      <c r="I155" s="1"/>
      <c r="J155" s="1"/>
      <c r="K155" s="1"/>
      <c r="L155" s="1"/>
      <c r="M155" s="1"/>
      <c r="N155" s="1"/>
      <c r="O155" s="1"/>
      <c r="P155" s="1"/>
      <c r="Q155" s="1"/>
      <c r="R155" s="1"/>
      <c r="S155" s="1"/>
      <c r="T155" s="1"/>
      <c r="U155" s="1"/>
      <c r="V155" s="1"/>
      <c r="W155" s="1"/>
    </row>
    <row r="156" spans="1:23">
      <c r="A156" s="1"/>
      <c r="B156" s="1"/>
      <c r="C156" s="1"/>
      <c r="D156" s="1"/>
      <c r="E156" s="1"/>
      <c r="F156" s="1"/>
      <c r="G156" s="1"/>
      <c r="H156" s="1"/>
      <c r="I156" s="1"/>
      <c r="J156" s="1"/>
      <c r="K156" s="1"/>
      <c r="L156" s="1"/>
      <c r="M156" s="1"/>
      <c r="N156" s="1"/>
      <c r="O156" s="1"/>
      <c r="P156" s="1"/>
      <c r="Q156" s="1"/>
      <c r="R156" s="1"/>
      <c r="S156" s="1"/>
      <c r="T156" s="1"/>
      <c r="U156" s="1"/>
      <c r="V156" s="1"/>
      <c r="W156" s="1"/>
    </row>
    <row r="157" spans="1:23">
      <c r="A157" s="1"/>
      <c r="B157" s="1"/>
      <c r="C157" s="1"/>
      <c r="D157" s="1"/>
      <c r="E157" s="1"/>
      <c r="F157" s="1"/>
      <c r="G157" s="1"/>
      <c r="H157" s="1"/>
      <c r="I157" s="1"/>
      <c r="J157" s="1"/>
      <c r="K157" s="1"/>
      <c r="L157" s="1"/>
      <c r="M157" s="1"/>
      <c r="N157" s="1"/>
      <c r="O157" s="1"/>
      <c r="P157" s="1"/>
      <c r="Q157" s="1"/>
      <c r="R157" s="1"/>
      <c r="S157" s="1"/>
      <c r="T157" s="1"/>
      <c r="U157" s="1"/>
      <c r="V157" s="1"/>
      <c r="W157" s="1"/>
    </row>
    <row r="158" spans="1:23">
      <c r="A158" s="1"/>
      <c r="B158" s="1"/>
      <c r="C158" s="1"/>
      <c r="D158" s="1"/>
      <c r="E158" s="1"/>
      <c r="F158" s="1"/>
      <c r="G158" s="1"/>
      <c r="H158" s="1"/>
      <c r="I158" s="1"/>
      <c r="J158" s="1"/>
      <c r="K158" s="1"/>
      <c r="L158" s="1"/>
      <c r="M158" s="1"/>
      <c r="N158" s="1"/>
      <c r="O158" s="1"/>
      <c r="P158" s="1"/>
      <c r="Q158" s="1"/>
      <c r="R158" s="1"/>
      <c r="S158" s="1"/>
      <c r="T158" s="1"/>
      <c r="U158" s="1"/>
      <c r="V158" s="1"/>
      <c r="W158" s="1"/>
    </row>
    <row r="159" spans="1:23">
      <c r="A159" s="1"/>
      <c r="B159" s="1"/>
      <c r="C159" s="1"/>
      <c r="D159" s="1"/>
      <c r="E159" s="1"/>
      <c r="F159" s="1"/>
      <c r="G159" s="1"/>
      <c r="H159" s="1"/>
      <c r="I159" s="1"/>
      <c r="J159" s="1"/>
      <c r="K159" s="1"/>
      <c r="L159" s="1"/>
      <c r="M159" s="1"/>
      <c r="N159" s="1"/>
      <c r="O159" s="1"/>
      <c r="P159" s="1"/>
      <c r="Q159" s="1"/>
      <c r="R159" s="1"/>
      <c r="S159" s="1"/>
      <c r="T159" s="1"/>
      <c r="U159" s="1"/>
      <c r="V159" s="1"/>
      <c r="W159" s="1"/>
    </row>
    <row r="160" spans="1:23">
      <c r="A160" s="1"/>
      <c r="B160" s="1"/>
      <c r="C160" s="1"/>
      <c r="D160" s="1"/>
      <c r="E160" s="1"/>
      <c r="F160" s="1"/>
      <c r="G160" s="1"/>
      <c r="H160" s="1"/>
      <c r="I160" s="1"/>
      <c r="J160" s="1"/>
      <c r="K160" s="1"/>
      <c r="L160" s="1"/>
      <c r="M160" s="1"/>
      <c r="N160" s="1"/>
      <c r="O160" s="1"/>
      <c r="P160" s="1"/>
      <c r="Q160" s="1"/>
      <c r="R160" s="1"/>
      <c r="S160" s="1"/>
      <c r="T160" s="1"/>
      <c r="U160" s="1"/>
      <c r="V160" s="1"/>
      <c r="W160" s="1"/>
    </row>
    <row r="161" spans="1:23">
      <c r="A161" s="1"/>
      <c r="B161" s="1"/>
      <c r="C161" s="1"/>
      <c r="D161" s="1"/>
      <c r="E161" s="1"/>
      <c r="F161" s="1"/>
      <c r="G161" s="1"/>
      <c r="H161" s="1"/>
      <c r="I161" s="1"/>
      <c r="J161" s="1"/>
      <c r="K161" s="1"/>
      <c r="L161" s="1"/>
      <c r="M161" s="1"/>
      <c r="N161" s="1"/>
      <c r="O161" s="1"/>
      <c r="P161" s="1"/>
      <c r="Q161" s="1"/>
      <c r="R161" s="1"/>
      <c r="S161" s="1"/>
      <c r="T161" s="1"/>
      <c r="U161" s="1"/>
      <c r="V161" s="1"/>
      <c r="W161" s="1"/>
    </row>
    <row r="162" spans="1:23">
      <c r="A162" s="1"/>
      <c r="B162" s="1"/>
      <c r="C162" s="1"/>
      <c r="D162" s="1"/>
      <c r="E162" s="1"/>
      <c r="F162" s="1"/>
      <c r="G162" s="1"/>
      <c r="H162" s="1"/>
      <c r="I162" s="1"/>
      <c r="J162" s="1"/>
      <c r="K162" s="1"/>
      <c r="L162" s="1"/>
      <c r="M162" s="1"/>
      <c r="N162" s="1"/>
      <c r="O162" s="1"/>
      <c r="P162" s="1"/>
      <c r="Q162" s="1"/>
      <c r="R162" s="1"/>
      <c r="S162" s="1"/>
      <c r="T162" s="1"/>
      <c r="U162" s="1"/>
      <c r="V162" s="1"/>
      <c r="W162" s="1"/>
    </row>
    <row r="163" spans="1:23">
      <c r="A163" s="1"/>
      <c r="B163" s="1"/>
      <c r="C163" s="1"/>
      <c r="D163" s="1"/>
      <c r="E163" s="1"/>
      <c r="F163" s="1"/>
      <c r="G163" s="1"/>
      <c r="H163" s="1"/>
      <c r="I163" s="1"/>
      <c r="J163" s="1"/>
      <c r="K163" s="1"/>
      <c r="L163" s="1"/>
      <c r="M163" s="1"/>
      <c r="N163" s="1"/>
      <c r="O163" s="1"/>
      <c r="P163" s="1"/>
      <c r="Q163" s="1"/>
      <c r="R163" s="1"/>
      <c r="S163" s="1"/>
      <c r="T163" s="1"/>
      <c r="U163" s="1"/>
      <c r="V163" s="1"/>
      <c r="W163" s="1"/>
    </row>
    <row r="164" spans="1:23">
      <c r="A164" s="1"/>
      <c r="B164" s="1"/>
      <c r="C164" s="1"/>
      <c r="D164" s="1"/>
      <c r="E164" s="1"/>
      <c r="F164" s="1"/>
      <c r="G164" s="1"/>
      <c r="H164" s="1"/>
      <c r="I164" s="1"/>
      <c r="J164" s="1"/>
      <c r="K164" s="1"/>
      <c r="L164" s="1"/>
      <c r="M164" s="1"/>
      <c r="N164" s="1"/>
      <c r="O164" s="1"/>
      <c r="P164" s="1"/>
      <c r="Q164" s="1"/>
      <c r="R164" s="1"/>
      <c r="S164" s="1"/>
      <c r="T164" s="1"/>
      <c r="U164" s="1"/>
      <c r="V164" s="1"/>
      <c r="W164" s="1"/>
    </row>
    <row r="165" spans="1:23">
      <c r="A165" s="1"/>
      <c r="B165" s="1"/>
      <c r="C165" s="1"/>
      <c r="D165" s="1"/>
      <c r="E165" s="1"/>
      <c r="F165" s="1"/>
      <c r="G165" s="1"/>
      <c r="H165" s="1"/>
      <c r="I165" s="1"/>
      <c r="J165" s="1"/>
      <c r="K165" s="1"/>
      <c r="L165" s="1"/>
      <c r="M165" s="1"/>
      <c r="N165" s="1"/>
      <c r="O165" s="1"/>
      <c r="P165" s="1"/>
      <c r="Q165" s="1"/>
      <c r="R165" s="1"/>
      <c r="S165" s="1"/>
      <c r="T165" s="1"/>
      <c r="U165" s="1"/>
      <c r="V165" s="1"/>
      <c r="W165" s="1"/>
    </row>
    <row r="166" spans="1:23">
      <c r="A166" s="1"/>
      <c r="B166" s="1"/>
      <c r="C166" s="1"/>
      <c r="D166" s="1"/>
      <c r="E166" s="1"/>
      <c r="F166" s="1"/>
      <c r="G166" s="1"/>
      <c r="H166" s="1"/>
      <c r="I166" s="1"/>
      <c r="J166" s="1"/>
      <c r="K166" s="1"/>
      <c r="L166" s="1"/>
      <c r="M166" s="1"/>
      <c r="N166" s="1"/>
      <c r="O166" s="1"/>
      <c r="P166" s="1"/>
      <c r="Q166" s="1"/>
      <c r="R166" s="1"/>
      <c r="S166" s="1"/>
      <c r="T166" s="1"/>
      <c r="U166" s="1"/>
      <c r="V166" s="1"/>
      <c r="W166" s="1"/>
    </row>
    <row r="167" spans="1:23">
      <c r="A167" s="1"/>
      <c r="B167" s="1"/>
      <c r="C167" s="1"/>
      <c r="D167" s="1"/>
      <c r="E167" s="1"/>
      <c r="F167" s="1"/>
      <c r="G167" s="1"/>
      <c r="H167" s="1"/>
      <c r="I167" s="1"/>
      <c r="J167" s="1"/>
      <c r="K167" s="1"/>
      <c r="L167" s="1"/>
      <c r="M167" s="1"/>
      <c r="N167" s="1"/>
      <c r="O167" s="1"/>
      <c r="P167" s="1"/>
      <c r="Q167" s="1"/>
      <c r="R167" s="1"/>
      <c r="S167" s="1"/>
      <c r="T167" s="1"/>
      <c r="U167" s="1"/>
      <c r="V167" s="1"/>
      <c r="W167" s="1"/>
    </row>
    <row r="168" spans="1:23">
      <c r="A168" s="1"/>
      <c r="B168" s="1"/>
      <c r="C168" s="1"/>
      <c r="D168" s="1"/>
      <c r="E168" s="1"/>
      <c r="F168" s="1"/>
      <c r="G168" s="1"/>
      <c r="H168" s="1"/>
      <c r="I168" s="1"/>
      <c r="J168" s="1"/>
      <c r="K168" s="1"/>
      <c r="L168" s="1"/>
      <c r="M168" s="1"/>
      <c r="N168" s="1"/>
      <c r="O168" s="1"/>
      <c r="P168" s="1"/>
      <c r="Q168" s="1"/>
      <c r="R168" s="1"/>
      <c r="S168" s="1"/>
      <c r="T168" s="1"/>
      <c r="U168" s="1"/>
      <c r="V168" s="1"/>
      <c r="W168" s="1"/>
    </row>
    <row r="169" spans="1:23">
      <c r="A169" s="1"/>
      <c r="B169" s="1"/>
      <c r="C169" s="1"/>
      <c r="D169" s="1"/>
      <c r="E169" s="1"/>
      <c r="F169" s="1"/>
      <c r="G169" s="1"/>
      <c r="H169" s="1"/>
      <c r="I169" s="1"/>
      <c r="J169" s="1"/>
      <c r="K169" s="1"/>
      <c r="L169" s="1"/>
      <c r="M169" s="1"/>
      <c r="N169" s="1"/>
      <c r="O169" s="1"/>
      <c r="P169" s="1"/>
      <c r="Q169" s="1"/>
      <c r="R169" s="1"/>
      <c r="S169" s="1"/>
      <c r="T169" s="1"/>
      <c r="U169" s="1"/>
      <c r="V169" s="1"/>
      <c r="W169" s="1"/>
    </row>
    <row r="170" spans="1:23">
      <c r="A170" s="1"/>
      <c r="B170" s="1"/>
      <c r="C170" s="1"/>
      <c r="D170" s="1"/>
      <c r="E170" s="1"/>
      <c r="F170" s="1"/>
      <c r="G170" s="1"/>
      <c r="H170" s="1"/>
      <c r="I170" s="1"/>
      <c r="J170" s="1"/>
      <c r="K170" s="1"/>
      <c r="L170" s="1"/>
      <c r="M170" s="1"/>
      <c r="N170" s="1"/>
      <c r="O170" s="1"/>
      <c r="P170" s="1"/>
      <c r="Q170" s="1"/>
      <c r="R170" s="1"/>
      <c r="S170" s="1"/>
      <c r="T170" s="1"/>
      <c r="U170" s="1"/>
      <c r="V170" s="1"/>
      <c r="W170" s="1"/>
    </row>
    <row r="171" spans="1:23">
      <c r="A171" s="1"/>
      <c r="B171" s="1"/>
      <c r="C171" s="1"/>
      <c r="D171" s="1"/>
      <c r="E171" s="1"/>
      <c r="F171" s="1"/>
      <c r="G171" s="1"/>
      <c r="H171" s="1"/>
      <c r="I171" s="1"/>
      <c r="J171" s="1"/>
      <c r="K171" s="1"/>
      <c r="L171" s="1"/>
      <c r="M171" s="1"/>
      <c r="N171" s="1"/>
      <c r="O171" s="1"/>
      <c r="P171" s="1"/>
      <c r="Q171" s="1"/>
      <c r="R171" s="1"/>
      <c r="S171" s="1"/>
      <c r="T171" s="1"/>
      <c r="U171" s="1"/>
      <c r="V171" s="1"/>
      <c r="W171" s="1"/>
    </row>
    <row r="172" spans="1:23">
      <c r="A172" s="1"/>
      <c r="B172" s="1"/>
      <c r="C172" s="1"/>
      <c r="D172" s="1"/>
      <c r="E172" s="1"/>
      <c r="F172" s="1"/>
      <c r="G172" s="1"/>
      <c r="H172" s="1"/>
      <c r="I172" s="1"/>
      <c r="J172" s="1"/>
      <c r="K172" s="1"/>
      <c r="L172" s="1"/>
      <c r="M172" s="1"/>
      <c r="N172" s="1"/>
      <c r="O172" s="1"/>
      <c r="P172" s="1"/>
      <c r="Q172" s="1"/>
      <c r="R172" s="1"/>
      <c r="S172" s="1"/>
      <c r="T172" s="1"/>
      <c r="U172" s="1"/>
      <c r="V172" s="1"/>
      <c r="W172" s="1"/>
    </row>
    <row r="173" spans="1:23">
      <c r="A173" s="1"/>
      <c r="B173" s="1"/>
      <c r="C173" s="1"/>
      <c r="D173" s="1"/>
      <c r="E173" s="1"/>
      <c r="F173" s="1"/>
      <c r="G173" s="1"/>
      <c r="H173" s="1"/>
      <c r="I173" s="1"/>
      <c r="J173" s="1"/>
      <c r="K173" s="1"/>
      <c r="L173" s="1"/>
      <c r="M173" s="1"/>
      <c r="N173" s="1"/>
      <c r="O173" s="1"/>
      <c r="P173" s="1"/>
      <c r="Q173" s="1"/>
      <c r="R173" s="1"/>
      <c r="S173" s="1"/>
      <c r="T173" s="1"/>
      <c r="U173" s="1"/>
      <c r="V173" s="1"/>
      <c r="W173" s="1"/>
    </row>
    <row r="174" spans="1:23">
      <c r="A174" s="1"/>
      <c r="B174" s="1"/>
      <c r="C174" s="1"/>
      <c r="D174" s="1"/>
      <c r="E174" s="1"/>
      <c r="F174" s="1"/>
      <c r="G174" s="1"/>
      <c r="H174" s="1"/>
      <c r="I174" s="1"/>
      <c r="J174" s="1"/>
      <c r="K174" s="1"/>
      <c r="L174" s="1"/>
      <c r="M174" s="1"/>
      <c r="N174" s="1"/>
      <c r="O174" s="1"/>
      <c r="P174" s="1"/>
      <c r="Q174" s="1"/>
      <c r="R174" s="1"/>
      <c r="S174" s="1"/>
      <c r="T174" s="1"/>
      <c r="U174" s="1"/>
      <c r="V174" s="1"/>
      <c r="W174" s="1"/>
    </row>
    <row r="175" spans="1:23">
      <c r="A175" s="1"/>
      <c r="B175" s="1"/>
      <c r="C175" s="1"/>
      <c r="D175" s="1"/>
      <c r="E175" s="1"/>
      <c r="F175" s="1"/>
      <c r="G175" s="1"/>
      <c r="H175" s="1"/>
      <c r="I175" s="1"/>
      <c r="J175" s="1"/>
      <c r="K175" s="1"/>
      <c r="L175" s="1"/>
      <c r="M175" s="1"/>
      <c r="N175" s="1"/>
      <c r="O175" s="1"/>
      <c r="P175" s="1"/>
      <c r="Q175" s="1"/>
      <c r="R175" s="1"/>
      <c r="S175" s="1"/>
      <c r="T175" s="1"/>
      <c r="U175" s="1"/>
      <c r="V175" s="1"/>
      <c r="W175" s="1"/>
    </row>
    <row r="176" spans="1:23">
      <c r="A176" s="1"/>
      <c r="B176" s="1"/>
      <c r="C176" s="1"/>
      <c r="D176" s="1"/>
      <c r="E176" s="1"/>
      <c r="F176" s="1"/>
      <c r="G176" s="1"/>
      <c r="H176" s="1"/>
      <c r="I176" s="1"/>
      <c r="J176" s="1"/>
      <c r="K176" s="1"/>
      <c r="L176" s="1"/>
      <c r="M176" s="1"/>
      <c r="N176" s="1"/>
      <c r="O176" s="1"/>
      <c r="P176" s="1"/>
      <c r="Q176" s="1"/>
      <c r="R176" s="1"/>
      <c r="S176" s="1"/>
      <c r="T176" s="1"/>
      <c r="U176" s="1"/>
      <c r="V176" s="1"/>
      <c r="W176" s="1"/>
    </row>
    <row r="177" spans="1:23">
      <c r="A177" s="1"/>
      <c r="B177" s="1"/>
      <c r="C177" s="1"/>
      <c r="D177" s="1"/>
      <c r="E177" s="1"/>
      <c r="F177" s="1"/>
      <c r="G177" s="1"/>
      <c r="H177" s="1"/>
      <c r="I177" s="1"/>
      <c r="J177" s="1"/>
      <c r="K177" s="1"/>
      <c r="L177" s="1"/>
      <c r="M177" s="1"/>
      <c r="N177" s="1"/>
      <c r="O177" s="1"/>
      <c r="P177" s="1"/>
      <c r="Q177" s="1"/>
      <c r="R177" s="1"/>
      <c r="S177" s="1"/>
      <c r="T177" s="1"/>
      <c r="U177" s="1"/>
      <c r="V177" s="1"/>
      <c r="W177" s="1"/>
    </row>
    <row r="178" spans="1:23">
      <c r="A178" s="1"/>
      <c r="B178" s="1"/>
      <c r="C178" s="1"/>
      <c r="D178" s="1"/>
      <c r="E178" s="1"/>
      <c r="F178" s="1"/>
      <c r="G178" s="1"/>
      <c r="H178" s="1"/>
      <c r="I178" s="1"/>
      <c r="J178" s="1"/>
      <c r="K178" s="1"/>
      <c r="L178" s="1"/>
      <c r="M178" s="1"/>
      <c r="N178" s="1"/>
      <c r="O178" s="1"/>
      <c r="P178" s="1"/>
      <c r="Q178" s="1"/>
      <c r="R178" s="1"/>
      <c r="S178" s="1"/>
      <c r="T178" s="1"/>
      <c r="U178" s="1"/>
      <c r="V178" s="1"/>
      <c r="W178" s="1"/>
    </row>
    <row r="179" spans="1:23">
      <c r="A179" s="1"/>
      <c r="B179" s="1"/>
      <c r="C179" s="1"/>
      <c r="D179" s="1"/>
      <c r="E179" s="1"/>
      <c r="F179" s="1"/>
      <c r="G179" s="1"/>
      <c r="H179" s="1"/>
      <c r="I179" s="1"/>
      <c r="J179" s="1"/>
      <c r="K179" s="1"/>
      <c r="L179" s="1"/>
      <c r="M179" s="1"/>
      <c r="N179" s="1"/>
      <c r="O179" s="1"/>
      <c r="P179" s="1"/>
      <c r="Q179" s="1"/>
      <c r="R179" s="1"/>
      <c r="S179" s="1"/>
      <c r="T179" s="1"/>
      <c r="U179" s="1"/>
      <c r="V179" s="1"/>
      <c r="W179" s="1"/>
    </row>
    <row r="180" spans="1:23">
      <c r="A180" s="1"/>
      <c r="B180" s="1"/>
      <c r="C180" s="1"/>
      <c r="D180" s="1"/>
      <c r="E180" s="1"/>
      <c r="F180" s="1"/>
      <c r="G180" s="1"/>
      <c r="H180" s="1"/>
      <c r="I180" s="1"/>
      <c r="J180" s="1"/>
      <c r="K180" s="1"/>
      <c r="L180" s="1"/>
      <c r="M180" s="1"/>
      <c r="N180" s="1"/>
      <c r="O180" s="1"/>
      <c r="P180" s="1"/>
      <c r="Q180" s="1"/>
      <c r="R180" s="1"/>
      <c r="S180" s="1"/>
      <c r="T180" s="1"/>
      <c r="U180" s="1"/>
      <c r="V180" s="1"/>
      <c r="W180" s="1"/>
    </row>
    <row r="181" spans="1:23">
      <c r="A181" s="1"/>
      <c r="B181" s="1"/>
      <c r="C181" s="1"/>
      <c r="D181" s="1"/>
      <c r="E181" s="1"/>
      <c r="F181" s="1"/>
      <c r="G181" s="1"/>
      <c r="H181" s="1"/>
      <c r="I181" s="1"/>
      <c r="J181" s="1"/>
      <c r="K181" s="1"/>
      <c r="L181" s="1"/>
      <c r="M181" s="1"/>
      <c r="N181" s="1"/>
      <c r="O181" s="1"/>
      <c r="P181" s="1"/>
      <c r="Q181" s="1"/>
      <c r="R181" s="1"/>
      <c r="S181" s="1"/>
      <c r="T181" s="1"/>
      <c r="U181" s="1"/>
      <c r="V181" s="1"/>
      <c r="W181" s="1"/>
    </row>
    <row r="182" spans="1:23">
      <c r="A182" s="1"/>
      <c r="B182" s="1"/>
      <c r="C182" s="1"/>
      <c r="D182" s="1"/>
      <c r="E182" s="1"/>
      <c r="F182" s="1"/>
      <c r="G182" s="1"/>
      <c r="H182" s="1"/>
      <c r="I182" s="1"/>
      <c r="J182" s="1"/>
      <c r="K182" s="1"/>
      <c r="L182" s="1"/>
      <c r="M182" s="1"/>
      <c r="N182" s="1"/>
      <c r="O182" s="1"/>
      <c r="P182" s="1"/>
      <c r="Q182" s="1"/>
      <c r="R182" s="1"/>
      <c r="S182" s="1"/>
      <c r="T182" s="1"/>
      <c r="U182" s="1"/>
      <c r="V182" s="1"/>
      <c r="W182" s="1"/>
    </row>
  </sheetData>
  <hyperlinks>
    <hyperlink ref="Q1" location="innehåll!A1" display="Tillbaka till innehållsförteckning"/>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6"/>
  <sheetViews>
    <sheetView workbookViewId="0">
      <selection activeCell="H1" sqref="F1:H1"/>
    </sheetView>
  </sheetViews>
  <sheetFormatPr defaultColWidth="9.140625" defaultRowHeight="15"/>
  <cols>
    <col min="1" max="1" width="4.28515625" style="804" customWidth="1"/>
    <col min="2" max="2" width="16.42578125" style="804" customWidth="1"/>
    <col min="3" max="8" width="13.42578125" style="804" customWidth="1"/>
    <col min="9" max="16384" width="9.140625" style="804"/>
  </cols>
  <sheetData>
    <row r="1" spans="1:27">
      <c r="A1" s="1"/>
      <c r="B1" s="1"/>
      <c r="C1" s="1"/>
      <c r="D1" s="1"/>
      <c r="E1" s="1"/>
      <c r="F1" s="70" t="s">
        <v>173</v>
      </c>
      <c r="G1" s="1"/>
      <c r="H1" s="1"/>
      <c r="I1" s="1"/>
      <c r="J1" s="1"/>
      <c r="K1" s="1"/>
      <c r="L1" s="1"/>
      <c r="M1" s="1"/>
      <c r="N1" s="1"/>
      <c r="O1" s="1"/>
      <c r="P1" s="1"/>
      <c r="Q1" s="70" t="s">
        <v>173</v>
      </c>
      <c r="R1" s="1"/>
      <c r="S1" s="1"/>
      <c r="T1" s="1"/>
      <c r="U1" s="1"/>
      <c r="V1" s="1"/>
      <c r="W1" s="1"/>
      <c r="X1" s="1"/>
      <c r="Y1" s="1"/>
      <c r="Z1" s="1"/>
      <c r="AA1" s="1"/>
    </row>
    <row r="2" spans="1:27">
      <c r="A2" s="1"/>
      <c r="B2" s="1"/>
      <c r="C2" s="1"/>
      <c r="D2" s="1"/>
      <c r="E2" s="1"/>
      <c r="F2" s="1"/>
      <c r="G2" s="1"/>
      <c r="H2" s="1"/>
      <c r="I2" s="1"/>
      <c r="J2" s="1"/>
      <c r="K2" s="1"/>
      <c r="L2" s="1"/>
      <c r="M2" s="1"/>
      <c r="N2" s="1"/>
      <c r="O2" s="1"/>
      <c r="P2" s="1"/>
      <c r="Q2" s="1"/>
      <c r="R2" s="1"/>
      <c r="S2" s="1"/>
      <c r="T2" s="1"/>
      <c r="U2" s="1"/>
      <c r="V2" s="1"/>
      <c r="W2" s="1"/>
      <c r="X2" s="1"/>
      <c r="Y2" s="1"/>
      <c r="Z2" s="1"/>
      <c r="AA2" s="1"/>
    </row>
    <row r="3" spans="1:27">
      <c r="B3" s="844" t="s">
        <v>1455</v>
      </c>
      <c r="C3" s="845"/>
      <c r="D3" s="845"/>
      <c r="E3" s="845"/>
      <c r="F3" s="845"/>
      <c r="G3" s="845"/>
      <c r="H3" s="803"/>
      <c r="I3" s="803"/>
      <c r="J3" s="803"/>
      <c r="K3" s="803"/>
      <c r="L3" s="803"/>
      <c r="M3" s="803"/>
      <c r="N3" s="803"/>
      <c r="O3" s="803"/>
      <c r="P3" s="803"/>
      <c r="Q3" s="803"/>
      <c r="R3" s="803"/>
      <c r="S3" s="803"/>
      <c r="T3" s="846"/>
      <c r="U3" s="1"/>
      <c r="V3" s="1"/>
      <c r="W3" s="1"/>
      <c r="X3" s="1"/>
      <c r="Y3" s="1"/>
      <c r="Z3" s="1"/>
      <c r="AA3" s="1"/>
    </row>
    <row r="4" spans="1:27">
      <c r="B4" s="1"/>
      <c r="C4" s="1"/>
      <c r="D4" s="1"/>
      <c r="E4" s="1"/>
      <c r="F4" s="1"/>
      <c r="G4" s="1"/>
      <c r="H4" s="1"/>
      <c r="I4" s="1"/>
      <c r="J4" s="1"/>
      <c r="K4" s="1"/>
      <c r="L4" s="1"/>
      <c r="M4" s="1"/>
      <c r="N4" s="1"/>
      <c r="O4" s="1"/>
      <c r="P4" s="1"/>
      <c r="Q4" s="1"/>
      <c r="R4" s="1"/>
      <c r="S4" s="1"/>
      <c r="T4" s="1"/>
      <c r="U4" s="1"/>
      <c r="V4" s="1"/>
      <c r="W4" s="1"/>
      <c r="X4" s="1"/>
      <c r="Y4" s="1"/>
      <c r="Z4" s="1"/>
      <c r="AA4" s="1"/>
    </row>
    <row r="5" spans="1:27" ht="45.75" thickBot="1">
      <c r="B5" s="600"/>
      <c r="C5" s="576" t="s">
        <v>63</v>
      </c>
      <c r="D5" s="576" t="s">
        <v>67</v>
      </c>
      <c r="E5" s="576" t="s">
        <v>68</v>
      </c>
      <c r="F5" s="839" t="s">
        <v>69</v>
      </c>
      <c r="G5" s="839" t="s">
        <v>70</v>
      </c>
      <c r="H5" s="839" t="s">
        <v>328</v>
      </c>
      <c r="I5" s="1"/>
      <c r="J5" s="1"/>
      <c r="K5" s="1"/>
      <c r="L5" s="1"/>
      <c r="M5" s="1"/>
      <c r="N5" s="1"/>
      <c r="O5" s="1"/>
      <c r="P5" s="1"/>
      <c r="Q5" s="1"/>
      <c r="R5" s="1"/>
      <c r="S5" s="1"/>
      <c r="T5" s="1"/>
      <c r="U5" s="1"/>
      <c r="V5" s="1"/>
      <c r="W5" s="1"/>
      <c r="X5" s="1"/>
      <c r="Y5" s="1"/>
      <c r="Z5" s="1"/>
      <c r="AA5" s="1"/>
    </row>
    <row r="6" spans="1:27">
      <c r="B6" s="129" t="s">
        <v>71</v>
      </c>
      <c r="C6" s="847">
        <v>15</v>
      </c>
      <c r="D6" s="847">
        <v>28</v>
      </c>
      <c r="E6" s="847">
        <v>6</v>
      </c>
      <c r="F6" s="847">
        <v>23</v>
      </c>
      <c r="G6" s="847">
        <v>71</v>
      </c>
      <c r="H6" s="358">
        <v>8</v>
      </c>
      <c r="I6" s="1"/>
      <c r="J6" s="1"/>
      <c r="K6" s="1"/>
      <c r="L6" s="1"/>
      <c r="M6" s="1"/>
      <c r="N6" s="1"/>
      <c r="O6" s="1"/>
      <c r="P6" s="1"/>
      <c r="Q6" s="1"/>
      <c r="R6" s="1"/>
      <c r="S6" s="1"/>
      <c r="T6" s="1"/>
      <c r="U6" s="1"/>
      <c r="V6" s="1"/>
      <c r="W6" s="1"/>
      <c r="X6" s="1"/>
      <c r="Y6" s="1"/>
      <c r="Z6" s="1"/>
      <c r="AA6" s="1"/>
    </row>
    <row r="7" spans="1:27" ht="15.75" thickBot="1">
      <c r="B7" s="132" t="s">
        <v>72</v>
      </c>
      <c r="C7" s="699">
        <v>4</v>
      </c>
      <c r="D7" s="699">
        <v>18</v>
      </c>
      <c r="E7" s="699">
        <v>5</v>
      </c>
      <c r="F7" s="699">
        <v>12</v>
      </c>
      <c r="G7" s="699">
        <v>62</v>
      </c>
      <c r="H7" s="133">
        <v>8</v>
      </c>
      <c r="I7" s="1"/>
      <c r="J7" s="1"/>
      <c r="K7" s="1"/>
      <c r="L7" s="1"/>
      <c r="M7" s="1"/>
      <c r="N7" s="1"/>
      <c r="O7" s="1"/>
      <c r="P7" s="1"/>
      <c r="Q7" s="1"/>
      <c r="R7" s="1"/>
      <c r="S7" s="1"/>
      <c r="T7" s="1"/>
      <c r="U7" s="1"/>
      <c r="V7" s="1"/>
      <c r="W7" s="1"/>
      <c r="X7" s="1"/>
      <c r="Y7" s="1"/>
      <c r="Z7" s="1"/>
      <c r="AA7" s="1"/>
    </row>
    <row r="8" spans="1:27">
      <c r="B8" s="129" t="s">
        <v>248</v>
      </c>
      <c r="C8" s="130">
        <v>8</v>
      </c>
      <c r="D8" s="130">
        <v>19</v>
      </c>
      <c r="E8" s="130">
        <v>6</v>
      </c>
      <c r="F8" s="130">
        <v>8</v>
      </c>
      <c r="G8" s="130">
        <v>52</v>
      </c>
      <c r="H8" s="131">
        <v>7</v>
      </c>
      <c r="I8" s="1"/>
      <c r="J8" s="1"/>
      <c r="K8" s="1"/>
      <c r="L8" s="1"/>
      <c r="M8" s="1"/>
      <c r="N8" s="1"/>
      <c r="O8" s="1"/>
      <c r="P8" s="1"/>
      <c r="Q8" s="1"/>
      <c r="R8" s="1"/>
      <c r="S8" s="1"/>
      <c r="T8" s="1"/>
      <c r="U8" s="1"/>
      <c r="V8" s="1"/>
      <c r="W8" s="1"/>
      <c r="X8" s="1"/>
      <c r="Y8" s="1"/>
      <c r="Z8" s="1"/>
      <c r="AA8" s="1"/>
    </row>
    <row r="9" spans="1:27" ht="15.75" thickBot="1">
      <c r="B9" s="132" t="s">
        <v>501</v>
      </c>
      <c r="C9" s="699">
        <v>3</v>
      </c>
      <c r="D9" s="699">
        <v>13</v>
      </c>
      <c r="E9" s="699">
        <v>2</v>
      </c>
      <c r="F9" s="699">
        <v>6</v>
      </c>
      <c r="G9" s="699">
        <v>44</v>
      </c>
      <c r="H9" s="133">
        <v>5</v>
      </c>
      <c r="I9" s="1"/>
      <c r="J9" s="1"/>
      <c r="K9" s="1"/>
      <c r="L9" s="1"/>
      <c r="M9" s="1"/>
      <c r="N9" s="1"/>
      <c r="O9" s="1"/>
      <c r="P9" s="1"/>
      <c r="Q9" s="1"/>
      <c r="R9" s="1"/>
      <c r="S9" s="1"/>
      <c r="T9" s="1"/>
      <c r="U9" s="1"/>
      <c r="V9" s="1"/>
      <c r="W9" s="1"/>
      <c r="X9" s="1"/>
      <c r="Y9" s="1"/>
      <c r="Z9" s="1"/>
      <c r="AA9" s="1"/>
    </row>
    <row r="10" spans="1:27">
      <c r="B10" s="129" t="s">
        <v>502</v>
      </c>
      <c r="C10" s="847">
        <v>3</v>
      </c>
      <c r="D10" s="847">
        <v>13</v>
      </c>
      <c r="E10" s="847">
        <v>7</v>
      </c>
      <c r="F10" s="847">
        <v>4</v>
      </c>
      <c r="G10" s="847">
        <v>43</v>
      </c>
      <c r="H10" s="358">
        <v>4</v>
      </c>
      <c r="I10" s="1"/>
      <c r="J10" s="1"/>
      <c r="K10" s="1"/>
      <c r="L10" s="1"/>
      <c r="M10" s="1"/>
      <c r="N10" s="1"/>
      <c r="O10" s="1"/>
      <c r="P10" s="1"/>
      <c r="Q10" s="1"/>
      <c r="R10" s="1"/>
      <c r="S10" s="1"/>
      <c r="T10" s="1"/>
      <c r="U10" s="1"/>
      <c r="V10" s="1"/>
      <c r="W10" s="1"/>
      <c r="X10" s="1"/>
      <c r="Y10" s="1"/>
      <c r="Z10" s="1"/>
      <c r="AA10" s="1"/>
    </row>
    <row r="11" spans="1:27" ht="15.75" thickBot="1">
      <c r="B11" s="132" t="s">
        <v>1456</v>
      </c>
      <c r="C11" s="699">
        <v>0</v>
      </c>
      <c r="D11" s="699">
        <v>14</v>
      </c>
      <c r="E11" s="699">
        <v>15</v>
      </c>
      <c r="F11" s="699">
        <v>9</v>
      </c>
      <c r="G11" s="699">
        <v>50</v>
      </c>
      <c r="H11" s="133">
        <v>2</v>
      </c>
      <c r="I11" s="1"/>
      <c r="J11" s="1"/>
      <c r="K11" s="1"/>
      <c r="L11" s="1"/>
      <c r="M11" s="1"/>
      <c r="N11" s="1"/>
      <c r="O11" s="1"/>
      <c r="P11" s="1"/>
      <c r="Q11" s="1"/>
      <c r="R11" s="1"/>
      <c r="S11" s="1"/>
      <c r="T11" s="1"/>
      <c r="U11" s="1"/>
      <c r="V11" s="1"/>
      <c r="W11" s="1"/>
      <c r="X11" s="1"/>
      <c r="Y11" s="1"/>
      <c r="Z11" s="1"/>
      <c r="AA11" s="1"/>
    </row>
    <row r="12" spans="1:27">
      <c r="B12" s="129" t="s">
        <v>94</v>
      </c>
      <c r="C12" s="130">
        <v>8</v>
      </c>
      <c r="D12" s="130">
        <v>22</v>
      </c>
      <c r="E12" s="130">
        <v>18</v>
      </c>
      <c r="F12" s="130">
        <v>19</v>
      </c>
      <c r="G12" s="130">
        <v>62</v>
      </c>
      <c r="H12" s="131">
        <v>10</v>
      </c>
      <c r="I12" s="1"/>
      <c r="J12" s="1"/>
      <c r="K12" s="1"/>
      <c r="L12" s="1"/>
      <c r="M12" s="1"/>
      <c r="N12" s="1"/>
      <c r="O12" s="1"/>
      <c r="P12" s="1"/>
      <c r="Q12" s="1"/>
      <c r="R12" s="1"/>
      <c r="S12" s="1"/>
      <c r="T12" s="1"/>
      <c r="U12" s="1"/>
      <c r="V12" s="1"/>
      <c r="W12" s="1"/>
      <c r="X12" s="1"/>
      <c r="Y12" s="1"/>
      <c r="Z12" s="1"/>
      <c r="AA12" s="1"/>
    </row>
    <row r="13" spans="1:27" ht="15.75" thickBot="1">
      <c r="B13" s="132" t="s">
        <v>73</v>
      </c>
      <c r="C13" s="699">
        <v>3</v>
      </c>
      <c r="D13" s="699">
        <v>12</v>
      </c>
      <c r="E13" s="699">
        <v>14</v>
      </c>
      <c r="F13" s="699">
        <v>15</v>
      </c>
      <c r="G13" s="699">
        <v>54</v>
      </c>
      <c r="H13" s="133">
        <v>6</v>
      </c>
      <c r="I13" s="1"/>
      <c r="J13" s="1"/>
      <c r="K13" s="1"/>
      <c r="L13" s="1"/>
      <c r="M13" s="1"/>
      <c r="N13" s="1"/>
      <c r="O13" s="1"/>
      <c r="P13" s="1"/>
      <c r="Q13" s="1"/>
      <c r="R13" s="1"/>
      <c r="S13" s="1"/>
      <c r="T13" s="1"/>
      <c r="U13" s="1"/>
      <c r="V13" s="1"/>
      <c r="W13" s="1"/>
      <c r="X13" s="1"/>
      <c r="Y13" s="1"/>
      <c r="Z13" s="1"/>
      <c r="AA13" s="1"/>
    </row>
    <row r="14" spans="1:27">
      <c r="B14" s="129" t="s">
        <v>249</v>
      </c>
      <c r="C14" s="847">
        <v>4</v>
      </c>
      <c r="D14" s="847">
        <v>11</v>
      </c>
      <c r="E14" s="847">
        <v>18</v>
      </c>
      <c r="F14" s="847">
        <v>9</v>
      </c>
      <c r="G14" s="847">
        <v>43</v>
      </c>
      <c r="H14" s="358">
        <v>7</v>
      </c>
      <c r="I14" s="1"/>
      <c r="J14" s="1"/>
      <c r="K14" s="1"/>
      <c r="L14" s="1"/>
      <c r="M14" s="1"/>
      <c r="N14" s="1"/>
      <c r="O14" s="1"/>
      <c r="P14" s="1"/>
      <c r="Q14" s="1"/>
      <c r="R14" s="1"/>
      <c r="S14" s="1"/>
      <c r="T14" s="1"/>
      <c r="U14" s="1"/>
      <c r="V14" s="1"/>
      <c r="W14" s="1"/>
      <c r="X14" s="1"/>
      <c r="Y14" s="1"/>
      <c r="Z14" s="1"/>
      <c r="AA14" s="1"/>
    </row>
    <row r="15" spans="1:27" ht="15.75" thickBot="1">
      <c r="B15" s="132" t="s">
        <v>503</v>
      </c>
      <c r="C15" s="699">
        <v>1</v>
      </c>
      <c r="D15" s="699">
        <v>7</v>
      </c>
      <c r="E15" s="699">
        <v>16</v>
      </c>
      <c r="F15" s="699">
        <v>9</v>
      </c>
      <c r="G15" s="699">
        <v>42</v>
      </c>
      <c r="H15" s="133">
        <v>14</v>
      </c>
      <c r="I15" s="1"/>
      <c r="J15" s="1"/>
      <c r="K15" s="70"/>
      <c r="L15" s="1"/>
      <c r="M15" s="1"/>
      <c r="N15" s="1"/>
      <c r="O15" s="1"/>
      <c r="P15" s="1"/>
      <c r="Q15" s="1"/>
      <c r="R15" s="1"/>
      <c r="S15" s="1"/>
      <c r="T15" s="1"/>
      <c r="U15" s="1"/>
      <c r="V15" s="1"/>
      <c r="W15" s="1"/>
      <c r="X15" s="1"/>
      <c r="Y15" s="1"/>
      <c r="Z15" s="1"/>
      <c r="AA15" s="1"/>
    </row>
    <row r="16" spans="1:27">
      <c r="B16" s="129" t="s">
        <v>504</v>
      </c>
      <c r="C16" s="130">
        <v>1</v>
      </c>
      <c r="D16" s="130">
        <v>8</v>
      </c>
      <c r="E16" s="130">
        <v>18</v>
      </c>
      <c r="F16" s="130">
        <v>11</v>
      </c>
      <c r="G16" s="130">
        <v>39</v>
      </c>
      <c r="H16" s="131">
        <v>6</v>
      </c>
      <c r="I16" s="1"/>
      <c r="J16" s="1"/>
      <c r="K16" s="1"/>
      <c r="L16" s="1"/>
      <c r="M16" s="1"/>
      <c r="N16" s="1"/>
      <c r="O16" s="1"/>
      <c r="P16" s="1"/>
      <c r="Q16" s="1"/>
      <c r="R16" s="1"/>
      <c r="S16" s="1"/>
      <c r="T16" s="1"/>
      <c r="U16" s="1"/>
      <c r="V16" s="1"/>
      <c r="W16" s="1"/>
      <c r="X16" s="1"/>
      <c r="Y16" s="1"/>
      <c r="Z16" s="1"/>
      <c r="AA16" s="1"/>
    </row>
    <row r="17" spans="1:27">
      <c r="B17" s="132" t="s">
        <v>1457</v>
      </c>
      <c r="C17" s="699">
        <v>1</v>
      </c>
      <c r="D17" s="699">
        <v>10</v>
      </c>
      <c r="E17" s="699">
        <v>18</v>
      </c>
      <c r="F17" s="699">
        <v>9</v>
      </c>
      <c r="G17" s="699">
        <v>41</v>
      </c>
      <c r="H17" s="133">
        <v>5</v>
      </c>
      <c r="I17" s="1"/>
      <c r="J17" s="1"/>
      <c r="K17" s="1"/>
      <c r="L17" s="1"/>
      <c r="M17" s="1"/>
      <c r="N17" s="1"/>
      <c r="O17" s="1"/>
      <c r="P17" s="1"/>
      <c r="Q17" s="1"/>
      <c r="R17" s="1"/>
      <c r="S17" s="1"/>
      <c r="T17" s="1"/>
      <c r="U17" s="1"/>
      <c r="V17" s="1"/>
      <c r="W17" s="1"/>
      <c r="X17" s="1"/>
      <c r="Y17" s="1"/>
      <c r="Z17" s="1"/>
      <c r="AA17" s="1"/>
    </row>
    <row r="18" spans="1:27">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5.75">
      <c r="A21" s="1"/>
      <c r="B21" s="198"/>
      <c r="C21" s="198"/>
      <c r="D21" s="198"/>
      <c r="E21" s="198"/>
      <c r="F21" s="198"/>
      <c r="G21" s="198"/>
      <c r="H21" s="198"/>
      <c r="I21" s="198"/>
      <c r="J21" s="198"/>
      <c r="K21" s="198"/>
      <c r="L21" s="198"/>
      <c r="M21" s="198"/>
      <c r="N21" s="198"/>
      <c r="O21" s="198"/>
      <c r="P21" s="198"/>
      <c r="Q21" s="198"/>
      <c r="R21" s="198"/>
      <c r="S21" s="198"/>
      <c r="T21" s="1"/>
      <c r="U21" s="1"/>
      <c r="V21" s="1"/>
      <c r="W21" s="1"/>
      <c r="X21" s="1"/>
      <c r="Y21" s="1"/>
      <c r="Z21" s="1"/>
      <c r="AA21" s="1"/>
    </row>
    <row r="22" spans="1:27" ht="15.75">
      <c r="A22" s="1"/>
      <c r="B22" s="197" t="s">
        <v>1458</v>
      </c>
      <c r="C22" s="219"/>
      <c r="D22" s="198"/>
      <c r="E22" s="198"/>
      <c r="F22" s="198"/>
      <c r="G22" s="198"/>
      <c r="H22" s="198"/>
      <c r="I22" s="198"/>
      <c r="J22" s="197" t="s">
        <v>505</v>
      </c>
      <c r="K22" s="198"/>
      <c r="L22" s="198"/>
      <c r="M22" s="219"/>
      <c r="N22" s="198"/>
      <c r="O22" s="198"/>
      <c r="P22" s="198"/>
      <c r="Q22" s="198"/>
      <c r="R22" s="198"/>
      <c r="S22" s="198"/>
      <c r="T22" s="1"/>
      <c r="U22" s="1"/>
      <c r="V22" s="1"/>
      <c r="W22" s="1"/>
      <c r="X22" s="1"/>
      <c r="Y22" s="1"/>
      <c r="Z22" s="1"/>
      <c r="AA22" s="1"/>
    </row>
    <row r="23" spans="1:27">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c r="A76" s="1"/>
      <c r="B76" s="1"/>
      <c r="C76" s="1"/>
      <c r="D76" s="1"/>
      <c r="E76" s="1"/>
      <c r="F76" s="1"/>
      <c r="G76" s="1"/>
      <c r="H76" s="1"/>
      <c r="I76" s="1"/>
      <c r="J76" s="1"/>
      <c r="K76" s="1"/>
      <c r="L76" s="1"/>
      <c r="M76" s="1"/>
      <c r="N76" s="1"/>
      <c r="O76" s="1"/>
      <c r="P76" s="1"/>
      <c r="Q76" s="1"/>
      <c r="R76" s="1"/>
      <c r="S76" s="1"/>
      <c r="T76" s="1"/>
      <c r="U76" s="1"/>
      <c r="V76" s="1"/>
      <c r="W76" s="1"/>
      <c r="X76" s="1"/>
      <c r="Y76" s="1"/>
      <c r="Z76" s="1"/>
      <c r="AA76" s="1"/>
    </row>
  </sheetData>
  <hyperlinks>
    <hyperlink ref="F1" location="innehåll!A1" display="Tillbaka till innehållsförteckning"/>
    <hyperlink ref="Q1" location="innehåll!A1" display="Tillbaka till innehållsförteckning"/>
  </hyperlinks>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180"/>
  <sheetViews>
    <sheetView workbookViewId="0">
      <selection activeCell="H1" sqref="H1"/>
    </sheetView>
  </sheetViews>
  <sheetFormatPr defaultRowHeight="15"/>
  <sheetData>
    <row r="1" spans="1:105">
      <c r="A1" s="1"/>
      <c r="B1" s="1"/>
      <c r="C1" s="1"/>
      <c r="D1" s="1"/>
      <c r="E1" s="1"/>
      <c r="F1" s="1"/>
      <c r="G1" s="1"/>
      <c r="H1" s="70" t="s">
        <v>173</v>
      </c>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row>
    <row r="2" spans="1:105" s="865" customFormat="1">
      <c r="A2" s="1"/>
      <c r="B2" s="1"/>
      <c r="C2" s="1"/>
      <c r="D2" s="1"/>
      <c r="E2" s="1"/>
      <c r="F2" s="1"/>
      <c r="G2" s="1"/>
      <c r="H2" s="70"/>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row>
    <row r="3" spans="1:105">
      <c r="A3" s="1"/>
      <c r="B3" s="44" t="s">
        <v>1527</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row>
    <row r="4" spans="1:10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row>
    <row r="5" spans="1:105">
      <c r="A5" s="1"/>
      <c r="C5" s="1">
        <v>2022</v>
      </c>
      <c r="D5" s="1">
        <v>2023</v>
      </c>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row>
    <row r="6" spans="1:105">
      <c r="A6" s="1"/>
      <c r="B6" s="575" t="s">
        <v>741</v>
      </c>
      <c r="C6" s="575">
        <v>120</v>
      </c>
      <c r="D6" s="575">
        <v>109</v>
      </c>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row>
    <row r="7" spans="1:105">
      <c r="A7" s="1"/>
      <c r="B7" s="575" t="s">
        <v>53</v>
      </c>
      <c r="C7" s="575">
        <v>42</v>
      </c>
      <c r="D7" s="575">
        <v>50</v>
      </c>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row>
    <row r="8" spans="1:105">
      <c r="A8" s="1"/>
      <c r="B8" s="575" t="s">
        <v>188</v>
      </c>
      <c r="C8" s="575">
        <v>78</v>
      </c>
      <c r="D8" s="575">
        <v>59</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row>
    <row r="9" spans="1:10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row>
    <row r="10" spans="1:105">
      <c r="A10" s="1"/>
      <c r="B10" s="121" t="s">
        <v>1500</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row>
    <row r="11" spans="1:10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row>
    <row r="12" spans="1:10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row>
    <row r="13" spans="1:10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row>
    <row r="14" spans="1:10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row>
    <row r="15" spans="1:10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row>
    <row r="16" spans="1:10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row>
    <row r="17" spans="1:10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row>
    <row r="18" spans="1:10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row>
    <row r="19" spans="1:10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row>
    <row r="20" spans="1:10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row>
    <row r="21" spans="1:10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row>
    <row r="22" spans="1:10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row>
    <row r="23" spans="1:10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row>
    <row r="24" spans="1:10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row>
    <row r="25" spans="1:10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row>
    <row r="26" spans="1:10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row>
    <row r="27" spans="1:10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row>
    <row r="28" spans="1:10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row>
    <row r="29" spans="1:10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row>
    <row r="30" spans="1:10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row>
    <row r="31" spans="1:10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row>
    <row r="32" spans="1:10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row>
    <row r="33" spans="1:10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row>
    <row r="34" spans="1:10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row>
    <row r="35" spans="1:10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row>
    <row r="36" spans="1:10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row>
    <row r="37" spans="1:10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row>
    <row r="38" spans="1:10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row>
    <row r="39" spans="1:10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row>
    <row r="40" spans="1:10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row>
    <row r="41" spans="1:10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row>
    <row r="42" spans="1:10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row>
    <row r="43" spans="1:10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row>
    <row r="44" spans="1:10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row>
    <row r="45" spans="1:10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row>
    <row r="46" spans="1:10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row>
    <row r="47" spans="1:10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row>
    <row r="48" spans="1:10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row>
    <row r="49" spans="1:10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row>
    <row r="50" spans="1:10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row>
    <row r="51" spans="1:10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row>
    <row r="52" spans="1:10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row>
    <row r="53" spans="1:10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row>
    <row r="54" spans="1:10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row>
    <row r="55" spans="1:10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row>
    <row r="56" spans="1:10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row>
    <row r="57" spans="1:10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row>
    <row r="58" spans="1:10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row>
    <row r="59" spans="1:10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row>
    <row r="60" spans="1:10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row>
    <row r="61" spans="1:10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row>
    <row r="62" spans="1:10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row>
    <row r="63" spans="1:10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row>
    <row r="64" spans="1:10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row>
    <row r="65" spans="1:10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row>
    <row r="66" spans="1:10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row>
    <row r="67" spans="1:10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row>
    <row r="68" spans="1:10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row>
    <row r="69" spans="1:10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row>
    <row r="70" spans="1:10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row>
    <row r="71" spans="1:10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row>
    <row r="72" spans="1:10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row>
    <row r="73" spans="1:10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row>
    <row r="74" spans="1:10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row>
    <row r="75" spans="1:10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row>
    <row r="76" spans="1:10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row>
    <row r="77" spans="1:10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row>
    <row r="78" spans="1:10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row>
    <row r="79" spans="1:10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row>
    <row r="80" spans="1:10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row>
    <row r="81" spans="1:10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row>
    <row r="82" spans="1:10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row>
    <row r="83" spans="1:10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row>
    <row r="84" spans="1:10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row>
    <row r="85" spans="1:10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row>
    <row r="86" spans="1:10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row>
    <row r="87" spans="1:10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row>
    <row r="88" spans="1:10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row>
    <row r="89" spans="1:10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row>
    <row r="90" spans="1:10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row>
    <row r="91" spans="1:10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row>
    <row r="92" spans="1:10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row>
    <row r="93" spans="1:10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row>
    <row r="94" spans="1:10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row>
    <row r="95" spans="1:10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row>
    <row r="96" spans="1:10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row>
    <row r="97" spans="1:10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row>
    <row r="98" spans="1:10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row>
    <row r="99" spans="1:10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row>
    <row r="100" spans="1:10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row>
    <row r="101" spans="1:10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row>
    <row r="102" spans="1:10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row>
    <row r="103" spans="1:10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row>
    <row r="104" spans="1:10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row>
    <row r="105" spans="1:10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row>
    <row r="106" spans="1:10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row>
    <row r="107" spans="1:10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row>
    <row r="108" spans="1:10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row>
    <row r="109" spans="1:10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row>
    <row r="110" spans="1:10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row>
    <row r="111" spans="1:10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row>
    <row r="112" spans="1:10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row>
    <row r="113" spans="1:10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row>
    <row r="114" spans="1:10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row>
    <row r="115" spans="1:10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row>
    <row r="116" spans="1:10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row>
    <row r="117" spans="1:10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row>
    <row r="118" spans="1:10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row>
    <row r="119" spans="1:10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row>
    <row r="120" spans="1:10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row>
    <row r="121" spans="1:10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row>
    <row r="122" spans="1:10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row>
    <row r="123" spans="1:10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row>
    <row r="124" spans="1:10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row>
    <row r="125" spans="1:10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row>
    <row r="126" spans="1:10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row>
    <row r="127" spans="1:10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row>
    <row r="128" spans="1:10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row>
    <row r="129" spans="1:10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row>
    <row r="130" spans="1:10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row>
    <row r="131" spans="1:10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row>
    <row r="132" spans="1:10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row>
    <row r="133" spans="1:10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row>
    <row r="134" spans="1:10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row>
    <row r="135" spans="1:10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row>
    <row r="136" spans="1:10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row>
    <row r="137" spans="1:10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row>
    <row r="138" spans="1:10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row>
    <row r="139" spans="1:10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row>
    <row r="140" spans="1:10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row>
    <row r="141" spans="1:10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row>
    <row r="142" spans="1:10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row>
    <row r="143" spans="1:10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row>
    <row r="144" spans="1:10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row>
    <row r="145" spans="1:10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row>
    <row r="146" spans="1:10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row>
    <row r="147" spans="1:10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row>
    <row r="148" spans="1:10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row>
    <row r="149" spans="1:10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row>
    <row r="150" spans="1:10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row>
    <row r="151" spans="1:10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row>
    <row r="152" spans="1:10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row>
    <row r="153" spans="1:10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row>
    <row r="154" spans="1:10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row>
    <row r="155" spans="1:10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row>
    <row r="156" spans="1:10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row>
    <row r="157" spans="1:10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row>
    <row r="158" spans="1:10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row>
    <row r="159" spans="1:10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row>
    <row r="160" spans="1:10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row>
    <row r="161" spans="1:10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row>
    <row r="162" spans="1:10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row>
    <row r="163" spans="1:10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row>
    <row r="164" spans="1:10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row>
    <row r="165" spans="1:10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row>
    <row r="166" spans="1:10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row>
    <row r="167" spans="1:10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row>
    <row r="168" spans="1:10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row>
    <row r="169" spans="1:10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row>
    <row r="170" spans="1:10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row>
    <row r="171" spans="1:10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row>
    <row r="172" spans="1:10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row>
    <row r="173" spans="1:10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row>
    <row r="174" spans="1:10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row>
    <row r="175" spans="1:10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row>
    <row r="176" spans="1:10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row>
    <row r="177" spans="1:10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row>
    <row r="178" spans="1:10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row>
    <row r="179" spans="1:10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row>
    <row r="180" spans="1:10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row>
  </sheetData>
  <hyperlinks>
    <hyperlink ref="H1" location="innehåll!A1" display="Tillbaka till innehållsförteckning"/>
  </hyperlinks>
  <pageMargins left="0.7" right="0.7" top="0.75" bottom="0.75" header="0.3" footer="0.3"/>
  <pageSetup paperSize="9" orientation="portrait" horizontalDpi="1200" verticalDpi="12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7"/>
  <sheetViews>
    <sheetView workbookViewId="0">
      <selection activeCell="H1" sqref="H1"/>
    </sheetView>
  </sheetViews>
  <sheetFormatPr defaultRowHeight="15"/>
  <cols>
    <col min="1" max="1" width="4.42578125" customWidth="1"/>
    <col min="2" max="2" width="40.5703125" customWidth="1"/>
    <col min="3" max="3" width="11" customWidth="1"/>
    <col min="4" max="5" width="11.140625" customWidth="1"/>
    <col min="8" max="8" width="16.28515625" customWidth="1"/>
    <col min="9" max="9" width="20.28515625" customWidth="1"/>
  </cols>
  <sheetData>
    <row r="1" spans="1:25">
      <c r="A1" s="1"/>
      <c r="B1" s="1"/>
      <c r="C1" s="1"/>
      <c r="D1" s="1"/>
      <c r="E1" s="1"/>
      <c r="F1" s="1"/>
      <c r="G1" s="1"/>
      <c r="H1" s="70" t="s">
        <v>173</v>
      </c>
      <c r="I1" s="1"/>
      <c r="J1" s="1"/>
      <c r="K1" s="1"/>
      <c r="L1" s="1"/>
      <c r="M1" s="1"/>
      <c r="N1" s="1"/>
      <c r="O1" s="1"/>
      <c r="P1" s="1"/>
      <c r="Q1" s="1"/>
      <c r="R1" s="1"/>
      <c r="S1" s="1"/>
      <c r="T1" s="1"/>
      <c r="U1" s="1"/>
      <c r="V1" s="1"/>
      <c r="W1" s="1"/>
      <c r="X1" s="1"/>
      <c r="Y1" s="1"/>
    </row>
    <row r="2" spans="1:25">
      <c r="A2" s="1"/>
      <c r="B2" s="1"/>
      <c r="C2" s="1"/>
      <c r="D2" s="1"/>
      <c r="E2" s="1"/>
      <c r="F2" s="1"/>
      <c r="G2" s="1"/>
      <c r="H2" s="1"/>
      <c r="I2" s="1"/>
      <c r="J2" s="1"/>
      <c r="K2" s="1"/>
      <c r="L2" s="1"/>
      <c r="M2" s="1"/>
      <c r="N2" s="1"/>
      <c r="O2" s="1"/>
      <c r="P2" s="1"/>
      <c r="Q2" s="1"/>
      <c r="R2" s="1"/>
      <c r="S2" s="1"/>
      <c r="T2" s="1"/>
      <c r="U2" s="1"/>
      <c r="V2" s="1"/>
      <c r="W2" s="1"/>
      <c r="X2" s="1"/>
      <c r="Y2" s="1"/>
    </row>
    <row r="3" spans="1:25">
      <c r="A3" s="1"/>
      <c r="B3" s="367" t="s">
        <v>1399</v>
      </c>
      <c r="C3" s="370"/>
      <c r="D3" s="370"/>
      <c r="E3" s="370"/>
      <c r="F3" s="370"/>
      <c r="G3" s="370"/>
      <c r="H3" s="370"/>
      <c r="I3" s="371"/>
      <c r="J3" s="1"/>
      <c r="K3" s="1"/>
      <c r="L3" s="1"/>
      <c r="M3" s="1"/>
      <c r="N3" s="1"/>
      <c r="O3" s="1"/>
      <c r="P3" s="1"/>
      <c r="Q3" s="1"/>
      <c r="R3" s="1"/>
      <c r="S3" s="1"/>
      <c r="T3" s="1"/>
      <c r="U3" s="1"/>
      <c r="V3" s="1"/>
      <c r="W3" s="1"/>
      <c r="X3" s="1"/>
      <c r="Y3" s="1"/>
    </row>
    <row r="4" spans="1:25">
      <c r="A4" s="1"/>
      <c r="B4" s="650"/>
      <c r="C4" s="366"/>
      <c r="D4" s="3"/>
      <c r="E4" s="3"/>
      <c r="F4" s="3"/>
      <c r="G4" s="3"/>
      <c r="H4" s="3"/>
      <c r="I4" s="5"/>
      <c r="J4" s="1"/>
      <c r="K4" s="1"/>
      <c r="L4" s="1"/>
      <c r="M4" s="1"/>
      <c r="N4" s="1"/>
      <c r="O4" s="1"/>
      <c r="P4" s="1"/>
      <c r="Q4" s="1"/>
      <c r="R4" s="1"/>
      <c r="S4" s="1"/>
      <c r="T4" s="1"/>
      <c r="U4" s="1"/>
      <c r="V4" s="1"/>
      <c r="W4" s="1"/>
      <c r="X4" s="1"/>
      <c r="Y4" s="1"/>
    </row>
    <row r="5" spans="1:25">
      <c r="A5" s="1"/>
      <c r="B5" s="54"/>
      <c r="C5" s="54"/>
      <c r="D5" s="29"/>
      <c r="E5" s="29"/>
      <c r="F5" s="29"/>
      <c r="G5" s="29"/>
      <c r="H5" s="29"/>
      <c r="I5" s="29"/>
      <c r="J5" s="1"/>
      <c r="K5" s="1"/>
      <c r="L5" s="1"/>
      <c r="M5" s="1"/>
      <c r="N5" s="1"/>
      <c r="O5" s="1"/>
      <c r="P5" s="1"/>
      <c r="Q5" s="1"/>
      <c r="R5" s="1"/>
      <c r="S5" s="1"/>
      <c r="T5" s="1"/>
      <c r="U5" s="1"/>
      <c r="V5" s="1"/>
      <c r="W5" s="1"/>
      <c r="X5" s="1"/>
      <c r="Y5" s="1"/>
    </row>
    <row r="6" spans="1:25">
      <c r="A6" s="1"/>
      <c r="B6" s="290"/>
      <c r="C6" s="248"/>
      <c r="D6" s="329"/>
      <c r="E6" s="29"/>
      <c r="F6" s="29"/>
      <c r="G6" s="29"/>
      <c r="H6" s="29"/>
      <c r="I6" s="1"/>
      <c r="J6" s="70"/>
      <c r="K6" s="1"/>
      <c r="L6" s="1"/>
      <c r="M6" s="1"/>
      <c r="N6" s="1"/>
      <c r="O6" s="1"/>
      <c r="P6" s="1"/>
      <c r="Q6" s="1"/>
      <c r="R6" s="1"/>
      <c r="S6" s="1"/>
      <c r="T6" s="1"/>
      <c r="U6" s="1"/>
      <c r="V6" s="1"/>
      <c r="W6" s="1"/>
      <c r="X6" s="1"/>
      <c r="Y6" s="1"/>
    </row>
    <row r="7" spans="1:25">
      <c r="A7" s="1"/>
      <c r="B7" s="256"/>
      <c r="C7" s="330" t="s">
        <v>53</v>
      </c>
      <c r="D7" s="331" t="s">
        <v>54</v>
      </c>
      <c r="E7" s="1"/>
      <c r="F7" s="1"/>
      <c r="G7" s="1"/>
      <c r="H7" s="1"/>
      <c r="I7" s="1"/>
      <c r="J7" s="1"/>
      <c r="K7" s="1"/>
      <c r="L7" s="1"/>
      <c r="M7" s="1"/>
      <c r="N7" s="1"/>
      <c r="O7" s="1"/>
      <c r="P7" s="1"/>
      <c r="Q7" s="1"/>
      <c r="R7" s="1"/>
      <c r="S7" s="1"/>
      <c r="T7" s="1"/>
      <c r="U7" s="1"/>
      <c r="V7" s="1"/>
      <c r="W7" s="1"/>
      <c r="X7" s="1"/>
      <c r="Y7" s="1"/>
    </row>
    <row r="8" spans="1:25">
      <c r="A8" s="1"/>
      <c r="B8" s="150" t="s">
        <v>468</v>
      </c>
      <c r="C8" s="153">
        <v>31</v>
      </c>
      <c r="D8" s="153">
        <v>29</v>
      </c>
      <c r="E8" s="1"/>
      <c r="F8" s="1"/>
      <c r="G8" s="1"/>
      <c r="H8" s="1"/>
      <c r="I8" s="1"/>
      <c r="J8" s="1"/>
      <c r="K8" s="1"/>
      <c r="L8" s="1"/>
      <c r="M8" s="1"/>
      <c r="N8" s="1"/>
      <c r="O8" s="1"/>
      <c r="P8" s="1"/>
      <c r="Q8" s="1"/>
      <c r="R8" s="1"/>
      <c r="S8" s="1"/>
      <c r="T8" s="1"/>
      <c r="U8" s="1"/>
      <c r="V8" s="1"/>
      <c r="W8" s="1"/>
      <c r="X8" s="1"/>
      <c r="Y8" s="1"/>
    </row>
    <row r="9" spans="1:25">
      <c r="A9" s="1"/>
      <c r="B9" s="253" t="s">
        <v>469</v>
      </c>
      <c r="C9" s="254">
        <v>22</v>
      </c>
      <c r="D9" s="254">
        <v>21</v>
      </c>
      <c r="E9" s="1"/>
      <c r="F9" s="1"/>
      <c r="G9" s="1"/>
      <c r="H9" s="1"/>
      <c r="I9" s="1"/>
      <c r="J9" s="1"/>
      <c r="K9" s="1"/>
      <c r="L9" s="1"/>
      <c r="M9" s="1"/>
      <c r="N9" s="1"/>
      <c r="O9" s="1"/>
      <c r="P9" s="1"/>
      <c r="Q9" s="1"/>
      <c r="R9" s="1"/>
      <c r="S9" s="1"/>
      <c r="T9" s="1"/>
      <c r="U9" s="1"/>
      <c r="V9" s="1"/>
      <c r="W9" s="1"/>
      <c r="X9" s="1"/>
      <c r="Y9" s="1"/>
    </row>
    <row r="10" spans="1:25">
      <c r="A10" s="1"/>
      <c r="B10" s="150" t="s">
        <v>470</v>
      </c>
      <c r="C10" s="153">
        <v>18</v>
      </c>
      <c r="D10" s="153">
        <v>34</v>
      </c>
      <c r="E10" s="1"/>
      <c r="F10" s="1"/>
      <c r="G10" s="1"/>
      <c r="H10" s="1"/>
      <c r="I10" s="1"/>
      <c r="J10" s="1"/>
      <c r="K10" s="1"/>
      <c r="L10" s="1"/>
      <c r="M10" s="1"/>
      <c r="N10" s="1"/>
      <c r="O10" s="1"/>
      <c r="P10" s="1"/>
      <c r="Q10" s="1"/>
      <c r="R10" s="1"/>
      <c r="S10" s="1"/>
      <c r="T10" s="1"/>
      <c r="U10" s="1"/>
      <c r="V10" s="1"/>
      <c r="W10" s="1"/>
      <c r="X10" s="1"/>
      <c r="Y10" s="1"/>
    </row>
    <row r="11" spans="1:25">
      <c r="A11" s="1"/>
      <c r="B11" s="253" t="s">
        <v>63</v>
      </c>
      <c r="C11" s="254">
        <v>9</v>
      </c>
      <c r="D11" s="254">
        <v>5</v>
      </c>
      <c r="E11" s="1"/>
      <c r="F11" s="1"/>
      <c r="G11" s="1"/>
      <c r="H11" s="1"/>
      <c r="I11" s="1"/>
      <c r="J11" s="1"/>
      <c r="K11" s="1"/>
      <c r="L11" s="1"/>
      <c r="M11" s="1"/>
      <c r="N11" s="1"/>
      <c r="O11" s="1"/>
      <c r="P11" s="1"/>
      <c r="Q11" s="1"/>
      <c r="R11" s="1"/>
      <c r="S11" s="1"/>
      <c r="T11" s="1"/>
      <c r="U11" s="1"/>
      <c r="V11" s="1"/>
      <c r="W11" s="1"/>
      <c r="X11" s="1"/>
      <c r="Y11" s="1"/>
    </row>
    <row r="12" spans="1:25">
      <c r="A12" s="1"/>
      <c r="B12" s="150" t="s">
        <v>66</v>
      </c>
      <c r="C12" s="153">
        <v>12</v>
      </c>
      <c r="D12" s="153">
        <v>19</v>
      </c>
      <c r="E12" s="1"/>
      <c r="F12" s="1"/>
      <c r="G12" s="70"/>
      <c r="H12" s="1"/>
      <c r="I12" s="1"/>
      <c r="J12" s="1"/>
      <c r="K12" s="1"/>
      <c r="L12" s="1"/>
      <c r="M12" s="1"/>
      <c r="N12" s="1"/>
      <c r="O12" s="1"/>
      <c r="P12" s="1"/>
      <c r="Q12" s="1"/>
      <c r="R12" s="1"/>
      <c r="S12" s="1"/>
      <c r="T12" s="1"/>
      <c r="U12" s="1"/>
      <c r="V12" s="1"/>
      <c r="W12" s="1"/>
      <c r="X12" s="1"/>
      <c r="Y12" s="1"/>
    </row>
    <row r="13" spans="1:25">
      <c r="A13" s="1"/>
      <c r="B13" s="253" t="s">
        <v>471</v>
      </c>
      <c r="C13" s="254">
        <v>1.3</v>
      </c>
      <c r="D13" s="254">
        <v>2.2000000000000002</v>
      </c>
      <c r="E13" s="1"/>
      <c r="F13" s="1"/>
      <c r="G13" s="70"/>
      <c r="H13" s="1"/>
      <c r="I13" s="1"/>
      <c r="J13" s="1"/>
      <c r="K13" s="1"/>
      <c r="L13" s="1"/>
      <c r="M13" s="1"/>
      <c r="N13" s="1"/>
      <c r="O13" s="1"/>
      <c r="P13" s="1"/>
      <c r="Q13" s="1"/>
      <c r="R13" s="1"/>
      <c r="S13" s="1"/>
      <c r="T13" s="1"/>
      <c r="U13" s="1"/>
      <c r="V13" s="1"/>
      <c r="W13" s="1"/>
      <c r="X13" s="1"/>
      <c r="Y13" s="1"/>
    </row>
    <row r="14" spans="1:25">
      <c r="A14" s="1"/>
      <c r="C14" s="1"/>
      <c r="D14" s="1"/>
      <c r="E14" s="11"/>
      <c r="F14" s="1"/>
      <c r="G14" s="1"/>
      <c r="H14" s="1"/>
      <c r="I14" s="1"/>
      <c r="J14" s="1"/>
      <c r="K14" s="1"/>
      <c r="L14" s="1"/>
      <c r="M14" s="1"/>
      <c r="N14" s="1"/>
      <c r="O14" s="1"/>
      <c r="P14" s="1"/>
      <c r="Q14" s="1"/>
      <c r="R14" s="1"/>
      <c r="S14" s="1"/>
      <c r="T14" s="1"/>
      <c r="U14" s="1"/>
      <c r="V14" s="1"/>
      <c r="W14" s="1"/>
      <c r="X14" s="1"/>
      <c r="Y14" s="1"/>
    </row>
    <row r="15" spans="1:25">
      <c r="A15" s="1"/>
      <c r="B15" s="121" t="s">
        <v>1175</v>
      </c>
      <c r="C15" s="1"/>
      <c r="D15" s="1"/>
      <c r="E15" s="1"/>
      <c r="F15" s="1"/>
      <c r="G15" s="1"/>
      <c r="H15" s="1"/>
      <c r="I15" s="1"/>
      <c r="J15" s="1"/>
      <c r="K15" s="1"/>
      <c r="L15" s="1"/>
      <c r="M15" s="1"/>
      <c r="N15" s="1"/>
      <c r="O15" s="1"/>
      <c r="P15" s="1"/>
      <c r="Q15" s="1"/>
      <c r="R15" s="1"/>
      <c r="S15" s="1"/>
      <c r="T15" s="1"/>
      <c r="U15" s="1"/>
      <c r="V15" s="1"/>
      <c r="W15" s="1"/>
      <c r="X15" s="1"/>
      <c r="Y15" s="1"/>
    </row>
    <row r="16" spans="1:25">
      <c r="A16" s="1"/>
      <c r="B16" s="1"/>
      <c r="C16" s="1"/>
      <c r="D16" s="1"/>
      <c r="E16" s="1"/>
      <c r="F16" s="1"/>
      <c r="G16" s="1"/>
      <c r="H16" s="1"/>
      <c r="I16" s="1"/>
      <c r="J16" s="1"/>
      <c r="K16" s="1"/>
      <c r="L16" s="1"/>
      <c r="M16" s="1"/>
      <c r="N16" s="1"/>
      <c r="O16" s="1"/>
      <c r="P16" s="1"/>
      <c r="Q16" s="1"/>
      <c r="R16" s="1"/>
      <c r="S16" s="1"/>
      <c r="T16" s="1"/>
      <c r="U16" s="1"/>
      <c r="V16" s="1"/>
      <c r="W16" s="1"/>
      <c r="X16" s="1"/>
      <c r="Y16" s="1"/>
    </row>
    <row r="17" spans="1:25">
      <c r="A17" s="1"/>
      <c r="B17" s="1"/>
      <c r="C17" s="1"/>
      <c r="D17" s="1"/>
      <c r="E17" s="1"/>
      <c r="F17" s="1"/>
      <c r="G17" s="1"/>
      <c r="H17" s="1"/>
      <c r="I17" s="1"/>
      <c r="J17" s="1"/>
      <c r="K17" s="1"/>
      <c r="L17" s="1"/>
      <c r="M17" s="1"/>
      <c r="N17" s="1"/>
      <c r="O17" s="1"/>
      <c r="P17" s="1"/>
      <c r="Q17" s="1"/>
      <c r="R17" s="1"/>
      <c r="S17" s="1"/>
      <c r="T17" s="1"/>
      <c r="U17" s="1"/>
      <c r="V17" s="1"/>
      <c r="W17" s="1"/>
      <c r="X17" s="1"/>
      <c r="Y17" s="1"/>
    </row>
    <row r="18" spans="1:25">
      <c r="A18" s="1"/>
      <c r="B18" s="742" t="s">
        <v>1151</v>
      </c>
      <c r="C18" s="740"/>
      <c r="D18" s="740"/>
      <c r="E18" s="740"/>
      <c r="F18" s="740"/>
      <c r="G18" s="1"/>
      <c r="H18" s="1"/>
      <c r="I18" s="1"/>
      <c r="J18" s="1"/>
      <c r="K18" s="1"/>
      <c r="L18" s="1"/>
      <c r="M18" s="1"/>
      <c r="N18" s="1"/>
      <c r="O18" s="1"/>
      <c r="P18" s="1"/>
      <c r="Q18" s="1"/>
      <c r="R18" s="1"/>
      <c r="S18" s="1"/>
      <c r="T18" s="1"/>
      <c r="U18" s="1"/>
      <c r="V18" s="1"/>
      <c r="W18" s="1"/>
      <c r="X18" s="1"/>
      <c r="Y18" s="1"/>
    </row>
    <row r="19" spans="1:25">
      <c r="A19" s="1"/>
      <c r="B19" s="740" t="s">
        <v>1388</v>
      </c>
      <c r="C19" s="740"/>
      <c r="D19" s="740"/>
      <c r="E19" s="740"/>
      <c r="F19" s="740"/>
      <c r="G19" s="1"/>
      <c r="H19" s="1"/>
      <c r="I19" s="1"/>
      <c r="J19" s="1"/>
      <c r="K19" s="1"/>
      <c r="L19" s="1"/>
      <c r="M19" s="1"/>
      <c r="N19" s="1"/>
      <c r="O19" s="1"/>
      <c r="P19" s="1"/>
      <c r="Q19" s="1"/>
      <c r="R19" s="1"/>
      <c r="S19" s="1"/>
      <c r="T19" s="1"/>
      <c r="U19" s="1"/>
      <c r="V19" s="1"/>
      <c r="W19" s="1"/>
      <c r="X19" s="1"/>
      <c r="Y19" s="1"/>
    </row>
    <row r="20" spans="1:25">
      <c r="A20" s="1"/>
      <c r="B20" s="740" t="s">
        <v>1390</v>
      </c>
      <c r="C20" s="740"/>
      <c r="D20" s="740"/>
      <c r="E20" s="740"/>
      <c r="F20" s="740"/>
      <c r="G20" s="1"/>
      <c r="H20" s="1"/>
      <c r="I20" s="1"/>
      <c r="J20" s="1"/>
      <c r="K20" s="1"/>
      <c r="L20" s="1"/>
      <c r="M20" s="1"/>
      <c r="N20" s="1"/>
      <c r="O20" s="1"/>
      <c r="P20" s="1"/>
      <c r="Q20" s="1"/>
      <c r="R20" s="1"/>
      <c r="S20" s="1"/>
      <c r="T20" s="1"/>
      <c r="U20" s="1"/>
      <c r="V20" s="1"/>
      <c r="W20" s="1"/>
      <c r="X20" s="1"/>
      <c r="Y20" s="1"/>
    </row>
    <row r="21" spans="1:25">
      <c r="A21" s="1"/>
      <c r="B21" s="740" t="s">
        <v>1378</v>
      </c>
      <c r="C21" s="740"/>
      <c r="D21" s="740"/>
      <c r="E21" s="740"/>
      <c r="F21" s="740"/>
      <c r="G21" s="1"/>
      <c r="H21" s="1"/>
      <c r="I21" s="1"/>
      <c r="J21" s="1"/>
      <c r="K21" s="1"/>
      <c r="L21" s="1"/>
      <c r="M21" s="1"/>
      <c r="N21" s="1"/>
      <c r="O21" s="1"/>
      <c r="P21" s="1"/>
      <c r="Q21" s="1"/>
      <c r="R21" s="1"/>
      <c r="S21" s="1"/>
      <c r="T21" s="1"/>
      <c r="U21" s="1"/>
      <c r="V21" s="1"/>
      <c r="W21" s="1"/>
      <c r="X21" s="1"/>
      <c r="Y21" s="1"/>
    </row>
    <row r="22" spans="1:25" s="494" customFormat="1">
      <c r="A22" s="1"/>
      <c r="B22" s="740" t="s">
        <v>1389</v>
      </c>
      <c r="C22" s="740"/>
      <c r="D22" s="740"/>
      <c r="E22" s="740"/>
      <c r="F22" s="740"/>
      <c r="G22" s="1"/>
      <c r="H22" s="1"/>
      <c r="I22" s="1"/>
      <c r="J22" s="1"/>
      <c r="K22" s="1"/>
      <c r="L22" s="1"/>
      <c r="M22" s="1"/>
      <c r="N22" s="1"/>
      <c r="O22" s="1"/>
      <c r="P22" s="1"/>
      <c r="Q22" s="1"/>
      <c r="R22" s="1"/>
      <c r="S22" s="1"/>
      <c r="T22" s="1"/>
      <c r="U22" s="1"/>
      <c r="V22" s="1"/>
      <c r="W22" s="1"/>
      <c r="X22" s="1"/>
      <c r="Y22" s="1"/>
    </row>
    <row r="23" spans="1:25">
      <c r="A23" s="1"/>
      <c r="B23" s="1"/>
      <c r="C23" s="1"/>
      <c r="D23" s="1"/>
      <c r="E23" s="1"/>
      <c r="F23" s="1"/>
      <c r="G23" s="1"/>
      <c r="H23" s="1"/>
      <c r="I23" s="1"/>
      <c r="J23" s="1"/>
      <c r="K23" s="1"/>
      <c r="L23" s="1"/>
      <c r="M23" s="1"/>
      <c r="N23" s="1"/>
      <c r="O23" s="1"/>
      <c r="P23" s="1"/>
      <c r="Q23" s="1"/>
      <c r="R23" s="1"/>
      <c r="S23" s="1"/>
      <c r="T23" s="1"/>
      <c r="U23" s="1"/>
      <c r="V23" s="1"/>
      <c r="W23" s="1"/>
      <c r="X23" s="1"/>
      <c r="Y23" s="1"/>
    </row>
    <row r="24" spans="1:25">
      <c r="A24" s="1"/>
      <c r="B24" s="1" t="s">
        <v>1159</v>
      </c>
      <c r="C24" s="1"/>
      <c r="D24" s="1"/>
      <c r="E24" s="1"/>
      <c r="F24" s="1"/>
      <c r="G24" s="1"/>
      <c r="H24" s="1"/>
      <c r="I24" s="1"/>
      <c r="J24" s="1"/>
      <c r="K24" s="1"/>
      <c r="L24" s="1"/>
      <c r="M24" s="1"/>
      <c r="N24" s="1"/>
      <c r="O24" s="1"/>
      <c r="P24" s="1"/>
      <c r="Q24" s="1"/>
      <c r="R24" s="1"/>
      <c r="S24" s="1"/>
      <c r="T24" s="1"/>
      <c r="U24" s="1"/>
      <c r="V24" s="1"/>
      <c r="W24" s="1"/>
      <c r="X24" s="1"/>
      <c r="Y24" s="1"/>
    </row>
    <row r="25" spans="1:25">
      <c r="A25" s="1"/>
      <c r="B25" s="1" t="s">
        <v>1166</v>
      </c>
      <c r="C25" s="1"/>
      <c r="D25" s="1"/>
      <c r="E25" s="1"/>
      <c r="F25" s="1"/>
      <c r="G25" s="1"/>
      <c r="H25" s="1"/>
      <c r="I25" s="1"/>
      <c r="J25" s="1"/>
      <c r="K25" s="1"/>
      <c r="L25" s="1"/>
      <c r="M25" s="1"/>
      <c r="N25" s="1"/>
      <c r="O25" s="1"/>
      <c r="P25" s="1"/>
      <c r="Q25" s="1"/>
      <c r="R25" s="1"/>
      <c r="S25" s="1"/>
      <c r="T25" s="1"/>
      <c r="U25" s="1"/>
      <c r="V25" s="1"/>
      <c r="W25" s="1"/>
      <c r="X25" s="1"/>
      <c r="Y25" s="1"/>
    </row>
    <row r="26" spans="1:25">
      <c r="A26" s="1"/>
      <c r="B26" s="1"/>
      <c r="C26" s="1"/>
      <c r="D26" s="1"/>
      <c r="E26" s="1"/>
      <c r="F26" s="1"/>
      <c r="G26" s="1"/>
      <c r="H26" s="1"/>
      <c r="I26" s="1"/>
      <c r="J26" s="1"/>
      <c r="K26" s="1"/>
      <c r="L26" s="1"/>
      <c r="M26" s="1"/>
      <c r="N26" s="1"/>
      <c r="O26" s="1"/>
      <c r="P26" s="1"/>
      <c r="Q26" s="1"/>
      <c r="R26" s="1"/>
      <c r="S26" s="1"/>
      <c r="T26" s="1"/>
      <c r="U26" s="1"/>
      <c r="V26" s="1"/>
      <c r="W26" s="1"/>
      <c r="X26" s="1"/>
      <c r="Y26" s="1"/>
    </row>
    <row r="27" spans="1:25">
      <c r="A27" s="1"/>
      <c r="B27" s="1"/>
      <c r="C27" s="1"/>
      <c r="D27" s="1"/>
      <c r="E27" s="1"/>
      <c r="F27" s="1"/>
      <c r="G27" s="1"/>
      <c r="H27" s="1"/>
      <c r="I27" s="1"/>
      <c r="J27" s="1"/>
      <c r="K27" s="1"/>
      <c r="L27" s="1"/>
      <c r="M27" s="1"/>
      <c r="N27" s="1"/>
      <c r="O27" s="1"/>
      <c r="P27" s="1"/>
      <c r="Q27" s="1"/>
      <c r="R27" s="1"/>
      <c r="S27" s="1"/>
      <c r="T27" s="1"/>
      <c r="U27" s="1"/>
      <c r="V27" s="1"/>
      <c r="W27" s="1"/>
      <c r="X27" s="1"/>
      <c r="Y27" s="1"/>
    </row>
    <row r="28" spans="1:25">
      <c r="A28" s="1"/>
      <c r="B28" s="1"/>
      <c r="C28" s="1"/>
      <c r="D28" s="1"/>
      <c r="E28" s="1"/>
      <c r="F28" s="1"/>
      <c r="G28" s="1"/>
      <c r="H28" s="1"/>
      <c r="I28" s="1"/>
      <c r="J28" s="1"/>
      <c r="K28" s="1"/>
      <c r="L28" s="1"/>
      <c r="M28" s="1"/>
      <c r="N28" s="1"/>
      <c r="O28" s="1"/>
      <c r="P28" s="1"/>
      <c r="Q28" s="1"/>
      <c r="R28" s="1"/>
      <c r="S28" s="1"/>
      <c r="T28" s="1"/>
      <c r="U28" s="1"/>
      <c r="V28" s="1"/>
      <c r="W28" s="1"/>
      <c r="X28" s="1"/>
      <c r="Y28" s="1"/>
    </row>
    <row r="29" spans="1:25">
      <c r="A29" s="1"/>
      <c r="B29" s="1"/>
      <c r="C29" s="1"/>
      <c r="D29" s="1"/>
      <c r="E29" s="1"/>
      <c r="F29" s="1"/>
      <c r="G29" s="1"/>
      <c r="H29" s="1"/>
      <c r="I29" s="1"/>
      <c r="J29" s="1"/>
      <c r="K29" s="1"/>
      <c r="L29" s="1"/>
      <c r="M29" s="1"/>
      <c r="N29" s="1"/>
      <c r="O29" s="1"/>
      <c r="P29" s="1"/>
      <c r="Q29" s="1"/>
      <c r="R29" s="1"/>
      <c r="S29" s="1"/>
      <c r="T29" s="1"/>
      <c r="U29" s="1"/>
      <c r="V29" s="1"/>
      <c r="W29" s="1"/>
      <c r="X29" s="1"/>
      <c r="Y29" s="1"/>
    </row>
    <row r="30" spans="1:25">
      <c r="A30" s="1"/>
      <c r="B30" s="1"/>
      <c r="C30" s="1"/>
      <c r="D30" s="1"/>
      <c r="E30" s="1"/>
      <c r="F30" s="1"/>
      <c r="G30" s="1"/>
      <c r="H30" s="1"/>
      <c r="I30" s="1"/>
      <c r="J30" s="1"/>
      <c r="K30" s="1"/>
      <c r="L30" s="1"/>
      <c r="M30" s="1"/>
      <c r="N30" s="1"/>
      <c r="O30" s="1"/>
      <c r="P30" s="1"/>
      <c r="Q30" s="1"/>
      <c r="R30" s="1"/>
      <c r="S30" s="1"/>
      <c r="T30" s="1"/>
      <c r="U30" s="1"/>
      <c r="V30" s="1"/>
      <c r="W30" s="1"/>
      <c r="X30" s="1"/>
      <c r="Y30" s="1"/>
    </row>
    <row r="31" spans="1:25">
      <c r="A31" s="1"/>
      <c r="B31" s="1"/>
      <c r="C31" s="1"/>
      <c r="D31" s="1"/>
      <c r="E31" s="1"/>
      <c r="F31" s="1"/>
      <c r="G31" s="1"/>
      <c r="H31" s="1"/>
      <c r="I31" s="1"/>
      <c r="J31" s="1"/>
      <c r="K31" s="1"/>
      <c r="L31" s="1"/>
      <c r="M31" s="1"/>
      <c r="N31" s="1"/>
      <c r="O31" s="1"/>
      <c r="P31" s="1"/>
      <c r="Q31" s="1"/>
      <c r="R31" s="1"/>
      <c r="S31" s="1"/>
      <c r="T31" s="1"/>
      <c r="U31" s="1"/>
      <c r="V31" s="1"/>
      <c r="W31" s="1"/>
      <c r="X31" s="1"/>
      <c r="Y31" s="1"/>
    </row>
    <row r="32" spans="1:25">
      <c r="A32" s="1"/>
      <c r="B32" s="1"/>
      <c r="C32" s="1"/>
      <c r="D32" s="1"/>
      <c r="E32" s="1"/>
      <c r="F32" s="1"/>
      <c r="G32" s="1"/>
      <c r="H32" s="1"/>
      <c r="I32" s="1"/>
      <c r="J32" s="1"/>
      <c r="K32" s="1"/>
      <c r="L32" s="1"/>
      <c r="M32" s="1"/>
      <c r="N32" s="1"/>
      <c r="O32" s="1"/>
      <c r="P32" s="1"/>
      <c r="Q32" s="1"/>
      <c r="R32" s="1"/>
      <c r="S32" s="1"/>
      <c r="T32" s="1"/>
      <c r="U32" s="1"/>
      <c r="V32" s="1"/>
      <c r="W32" s="1"/>
      <c r="X32" s="1"/>
      <c r="Y32" s="1"/>
    </row>
    <row r="33" spans="1:25">
      <c r="A33" s="1"/>
      <c r="B33" s="1"/>
      <c r="C33" s="1"/>
      <c r="D33" s="1"/>
      <c r="E33" s="1"/>
      <c r="F33" s="1"/>
      <c r="G33" s="1"/>
      <c r="H33" s="1"/>
      <c r="I33" s="1"/>
      <c r="J33" s="1"/>
      <c r="K33" s="1"/>
      <c r="L33" s="1"/>
      <c r="M33" s="1"/>
      <c r="N33" s="1"/>
      <c r="O33" s="1"/>
      <c r="P33" s="1"/>
      <c r="Q33" s="1"/>
      <c r="R33" s="1"/>
      <c r="S33" s="1"/>
      <c r="T33" s="1"/>
      <c r="U33" s="1"/>
      <c r="V33" s="1"/>
      <c r="W33" s="1"/>
      <c r="X33" s="1"/>
      <c r="Y33" s="1"/>
    </row>
    <row r="34" spans="1:25">
      <c r="A34" s="1"/>
      <c r="B34" s="1"/>
      <c r="C34" s="1"/>
      <c r="D34" s="1"/>
      <c r="E34" s="1"/>
      <c r="F34" s="1"/>
      <c r="G34" s="1"/>
      <c r="H34" s="1"/>
      <c r="I34" s="1"/>
      <c r="J34" s="1"/>
      <c r="K34" s="1"/>
      <c r="L34" s="1"/>
      <c r="M34" s="1"/>
      <c r="N34" s="1"/>
      <c r="O34" s="1"/>
      <c r="P34" s="1"/>
      <c r="Q34" s="1"/>
      <c r="R34" s="1"/>
      <c r="S34" s="1"/>
      <c r="T34" s="1"/>
      <c r="U34" s="1"/>
      <c r="V34" s="1"/>
      <c r="W34" s="1"/>
      <c r="X34" s="1"/>
      <c r="Y34" s="1"/>
    </row>
    <row r="35" spans="1:25">
      <c r="A35" s="1"/>
      <c r="B35" s="1"/>
      <c r="C35" s="1"/>
      <c r="D35" s="1"/>
      <c r="E35" s="1"/>
      <c r="F35" s="1"/>
      <c r="G35" s="1"/>
      <c r="H35" s="1"/>
      <c r="I35" s="1"/>
      <c r="J35" s="1"/>
      <c r="K35" s="1"/>
      <c r="L35" s="1"/>
      <c r="M35" s="1"/>
      <c r="N35" s="1"/>
      <c r="O35" s="1"/>
      <c r="P35" s="1"/>
      <c r="Q35" s="1"/>
      <c r="R35" s="1"/>
      <c r="S35" s="1"/>
      <c r="T35" s="1"/>
      <c r="U35" s="1"/>
      <c r="V35" s="1"/>
      <c r="W35" s="1"/>
      <c r="X35" s="1"/>
      <c r="Y35" s="1"/>
    </row>
    <row r="36" spans="1:25">
      <c r="A36" s="1"/>
      <c r="B36" s="1"/>
      <c r="C36" s="1"/>
      <c r="D36" s="1"/>
      <c r="E36" s="1"/>
      <c r="F36" s="1"/>
      <c r="G36" s="1"/>
      <c r="H36" s="1"/>
      <c r="I36" s="1"/>
      <c r="J36" s="1"/>
      <c r="K36" s="1"/>
      <c r="L36" s="1"/>
      <c r="M36" s="1"/>
      <c r="N36" s="1"/>
      <c r="O36" s="1"/>
      <c r="P36" s="1"/>
      <c r="Q36" s="1"/>
      <c r="R36" s="1"/>
      <c r="S36" s="1"/>
      <c r="T36" s="1"/>
      <c r="U36" s="1"/>
      <c r="V36" s="1"/>
      <c r="W36" s="1"/>
      <c r="X36" s="1"/>
      <c r="Y36" s="1"/>
    </row>
    <row r="37" spans="1:25">
      <c r="A37" s="1"/>
      <c r="B37" s="1"/>
      <c r="C37" s="1"/>
      <c r="D37" s="1"/>
      <c r="E37" s="1"/>
      <c r="F37" s="1"/>
      <c r="G37" s="1"/>
      <c r="H37" s="1"/>
      <c r="I37" s="1"/>
      <c r="J37" s="1"/>
      <c r="K37" s="1"/>
      <c r="L37" s="1"/>
      <c r="M37" s="1"/>
      <c r="N37" s="1"/>
      <c r="O37" s="1"/>
      <c r="P37" s="1"/>
      <c r="Q37" s="1"/>
      <c r="R37" s="1"/>
      <c r="S37" s="1"/>
      <c r="T37" s="1"/>
      <c r="U37" s="1"/>
      <c r="V37" s="1"/>
      <c r="W37" s="1"/>
      <c r="X37" s="1"/>
      <c r="Y37" s="1"/>
    </row>
    <row r="38" spans="1:25">
      <c r="A38" s="1"/>
      <c r="B38" s="1"/>
      <c r="C38" s="1"/>
      <c r="D38" s="1"/>
      <c r="E38" s="1"/>
      <c r="F38" s="1"/>
      <c r="G38" s="1"/>
      <c r="H38" s="1"/>
      <c r="I38" s="1"/>
      <c r="J38" s="1"/>
      <c r="K38" s="1"/>
      <c r="L38" s="1"/>
      <c r="M38" s="1"/>
      <c r="N38" s="1"/>
      <c r="O38" s="1"/>
      <c r="P38" s="1"/>
      <c r="Q38" s="1"/>
      <c r="R38" s="1"/>
      <c r="S38" s="1"/>
      <c r="T38" s="1"/>
      <c r="U38" s="1"/>
      <c r="V38" s="1"/>
      <c r="W38" s="1"/>
      <c r="X38" s="1"/>
      <c r="Y38" s="1"/>
    </row>
    <row r="39" spans="1:25">
      <c r="A39" s="1"/>
      <c r="B39" s="1"/>
      <c r="C39" s="1"/>
      <c r="D39" s="1"/>
      <c r="E39" s="1"/>
      <c r="F39" s="1"/>
      <c r="G39" s="1"/>
      <c r="H39" s="1"/>
      <c r="I39" s="1"/>
      <c r="J39" s="1"/>
      <c r="K39" s="1"/>
      <c r="L39" s="1"/>
      <c r="M39" s="1"/>
      <c r="N39" s="1"/>
      <c r="O39" s="1"/>
      <c r="P39" s="1"/>
      <c r="Q39" s="1"/>
      <c r="R39" s="1"/>
      <c r="S39" s="1"/>
      <c r="T39" s="1"/>
      <c r="U39" s="1"/>
      <c r="V39" s="1"/>
      <c r="W39" s="1"/>
      <c r="X39" s="1"/>
      <c r="Y39" s="1"/>
    </row>
    <row r="40" spans="1:25">
      <c r="A40" s="1"/>
      <c r="B40" s="1"/>
      <c r="C40" s="1"/>
      <c r="D40" s="1"/>
      <c r="E40" s="1"/>
      <c r="F40" s="1"/>
      <c r="G40" s="1"/>
      <c r="H40" s="1"/>
      <c r="I40" s="1"/>
      <c r="J40" s="1"/>
      <c r="K40" s="1"/>
      <c r="L40" s="1"/>
      <c r="M40" s="1"/>
      <c r="N40" s="1"/>
      <c r="O40" s="1"/>
      <c r="P40" s="1"/>
      <c r="Q40" s="1"/>
      <c r="R40" s="1"/>
      <c r="S40" s="1"/>
      <c r="T40" s="1"/>
      <c r="U40" s="1"/>
      <c r="V40" s="1"/>
      <c r="W40" s="1"/>
      <c r="X40" s="1"/>
      <c r="Y40" s="1"/>
    </row>
    <row r="41" spans="1:25">
      <c r="A41" s="1"/>
      <c r="B41" s="1"/>
      <c r="C41" s="1"/>
      <c r="D41" s="1"/>
      <c r="E41" s="1"/>
      <c r="F41" s="1"/>
      <c r="G41" s="1"/>
      <c r="H41" s="1"/>
      <c r="I41" s="1"/>
      <c r="J41" s="1"/>
      <c r="K41" s="1"/>
      <c r="L41" s="1"/>
      <c r="M41" s="1"/>
      <c r="N41" s="1"/>
      <c r="O41" s="1"/>
      <c r="P41" s="1"/>
      <c r="Q41" s="1"/>
      <c r="R41" s="1"/>
      <c r="S41" s="1"/>
      <c r="T41" s="1"/>
      <c r="U41" s="1"/>
      <c r="V41" s="1"/>
      <c r="W41" s="1"/>
      <c r="X41" s="1"/>
      <c r="Y41" s="1"/>
    </row>
    <row r="42" spans="1:25">
      <c r="A42" s="1"/>
      <c r="B42" s="1"/>
      <c r="C42" s="1"/>
      <c r="D42" s="1"/>
      <c r="E42" s="1"/>
      <c r="F42" s="1"/>
      <c r="G42" s="1"/>
      <c r="H42" s="1"/>
      <c r="I42" s="1"/>
      <c r="J42" s="1"/>
      <c r="K42" s="1"/>
      <c r="L42" s="1"/>
      <c r="M42" s="1"/>
      <c r="N42" s="1"/>
      <c r="O42" s="1"/>
      <c r="P42" s="1"/>
      <c r="Q42" s="1"/>
      <c r="R42" s="1"/>
      <c r="S42" s="1"/>
      <c r="T42" s="1"/>
      <c r="U42" s="1"/>
      <c r="V42" s="1"/>
      <c r="W42" s="1"/>
      <c r="X42" s="1"/>
      <c r="Y42" s="1"/>
    </row>
    <row r="43" spans="1:25">
      <c r="A43" s="1"/>
      <c r="B43" s="1"/>
      <c r="C43" s="1"/>
      <c r="D43" s="1"/>
      <c r="E43" s="1"/>
      <c r="F43" s="1"/>
      <c r="G43" s="1"/>
      <c r="H43" s="1"/>
      <c r="I43" s="1"/>
      <c r="J43" s="1"/>
      <c r="K43" s="1"/>
      <c r="L43" s="1"/>
      <c r="M43" s="1"/>
      <c r="N43" s="1"/>
      <c r="O43" s="1"/>
      <c r="P43" s="1"/>
      <c r="Q43" s="1"/>
      <c r="R43" s="1"/>
      <c r="S43" s="1"/>
      <c r="T43" s="1"/>
      <c r="U43" s="1"/>
      <c r="V43" s="1"/>
      <c r="W43" s="1"/>
      <c r="X43" s="1"/>
      <c r="Y43" s="1"/>
    </row>
    <row r="44" spans="1:25">
      <c r="A44" s="1"/>
      <c r="B44" s="1"/>
      <c r="C44" s="1"/>
      <c r="D44" s="1"/>
      <c r="E44" s="1"/>
      <c r="F44" s="1"/>
      <c r="G44" s="1"/>
      <c r="H44" s="1"/>
      <c r="I44" s="1"/>
      <c r="J44" s="1"/>
      <c r="K44" s="1"/>
      <c r="L44" s="1"/>
      <c r="M44" s="1"/>
      <c r="N44" s="1"/>
      <c r="O44" s="1"/>
      <c r="P44" s="1"/>
      <c r="Q44" s="1"/>
      <c r="R44" s="1"/>
      <c r="S44" s="1"/>
      <c r="T44" s="1"/>
      <c r="U44" s="1"/>
      <c r="V44" s="1"/>
      <c r="W44" s="1"/>
      <c r="X44" s="1"/>
      <c r="Y44" s="1"/>
    </row>
    <row r="45" spans="1:25">
      <c r="A45" s="1"/>
      <c r="B45" s="1"/>
      <c r="C45" s="1"/>
      <c r="D45" s="1"/>
      <c r="E45" s="1"/>
      <c r="F45" s="1"/>
      <c r="G45" s="1"/>
      <c r="H45" s="1"/>
      <c r="I45" s="1"/>
      <c r="J45" s="1"/>
      <c r="K45" s="1"/>
      <c r="L45" s="1"/>
      <c r="M45" s="1"/>
      <c r="N45" s="1"/>
      <c r="O45" s="1"/>
      <c r="P45" s="1"/>
      <c r="Q45" s="1"/>
      <c r="R45" s="1"/>
      <c r="S45" s="1"/>
      <c r="T45" s="1"/>
      <c r="U45" s="1"/>
      <c r="V45" s="1"/>
      <c r="W45" s="1"/>
      <c r="X45" s="1"/>
      <c r="Y45" s="1"/>
    </row>
    <row r="46" spans="1:25">
      <c r="A46" s="1"/>
      <c r="B46" s="1"/>
      <c r="C46" s="1"/>
      <c r="D46" s="1"/>
      <c r="E46" s="1"/>
      <c r="F46" s="1"/>
      <c r="G46" s="1"/>
      <c r="H46" s="1"/>
      <c r="I46" s="1"/>
      <c r="J46" s="1"/>
      <c r="K46" s="1"/>
      <c r="L46" s="1"/>
      <c r="M46" s="1"/>
      <c r="N46" s="1"/>
      <c r="O46" s="1"/>
      <c r="P46" s="1"/>
      <c r="Q46" s="1"/>
      <c r="R46" s="1"/>
      <c r="S46" s="1"/>
      <c r="T46" s="1"/>
      <c r="U46" s="1"/>
      <c r="V46" s="1"/>
      <c r="W46" s="1"/>
      <c r="X46" s="1"/>
      <c r="Y46" s="1"/>
    </row>
    <row r="47" spans="1:25">
      <c r="A47" s="1"/>
      <c r="B47" s="1"/>
      <c r="C47" s="1"/>
      <c r="D47" s="1"/>
      <c r="E47" s="1"/>
      <c r="F47" s="1"/>
      <c r="G47" s="1"/>
      <c r="H47" s="1"/>
      <c r="I47" s="1"/>
      <c r="J47" s="1"/>
      <c r="K47" s="1"/>
      <c r="L47" s="1"/>
      <c r="M47" s="1"/>
      <c r="N47" s="1"/>
      <c r="O47" s="1"/>
      <c r="P47" s="1"/>
      <c r="Q47" s="1"/>
      <c r="R47" s="1"/>
      <c r="S47" s="1"/>
      <c r="T47" s="1"/>
      <c r="U47" s="1"/>
      <c r="V47" s="1"/>
      <c r="W47" s="1"/>
      <c r="X47" s="1"/>
      <c r="Y47" s="1"/>
    </row>
  </sheetData>
  <hyperlinks>
    <hyperlink ref="H1" location="innehåll!A1" display="Tillbaka till innehållsförteckning"/>
  </hyperlinks>
  <pageMargins left="0.7" right="0.7" top="0.75" bottom="0.75" header="0.3" footer="0.3"/>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4"/>
  <sheetViews>
    <sheetView workbookViewId="0">
      <selection activeCell="T20" sqref="T20"/>
    </sheetView>
  </sheetViews>
  <sheetFormatPr defaultRowHeight="15"/>
  <cols>
    <col min="1" max="1" width="4.42578125" customWidth="1"/>
    <col min="5" max="5" width="8" customWidth="1"/>
    <col min="9" max="9" width="9.140625" style="494"/>
    <col min="16" max="16" width="9.140625" style="494"/>
    <col min="17" max="17" width="10" customWidth="1"/>
    <col min="18" max="18" width="10.85546875" customWidth="1"/>
    <col min="23" max="23" width="9.140625" style="494"/>
    <col min="31" max="34" width="16" customWidth="1"/>
  </cols>
  <sheetData>
    <row r="1" spans="1:40">
      <c r="A1" s="1"/>
      <c r="B1" s="1"/>
      <c r="C1" s="1"/>
      <c r="D1" s="1"/>
      <c r="E1" s="70" t="s">
        <v>173</v>
      </c>
      <c r="F1" s="1"/>
      <c r="G1" s="1"/>
      <c r="H1" s="1"/>
      <c r="I1" s="1"/>
      <c r="J1" s="1"/>
      <c r="K1" s="1"/>
      <c r="L1" s="1"/>
      <c r="M1" s="1"/>
      <c r="N1" s="1"/>
      <c r="O1" s="1"/>
      <c r="P1" s="1"/>
      <c r="Q1" s="1"/>
      <c r="R1" s="1"/>
      <c r="S1" s="1"/>
      <c r="T1" s="1"/>
      <c r="U1" s="1"/>
      <c r="V1" s="1"/>
      <c r="W1" s="1"/>
      <c r="X1" s="1"/>
      <c r="Y1" s="1"/>
      <c r="Z1" s="1"/>
      <c r="AA1" s="70" t="s">
        <v>173</v>
      </c>
      <c r="AB1" s="1"/>
      <c r="AC1" s="1"/>
      <c r="AD1" s="1"/>
      <c r="AE1" s="1"/>
      <c r="AF1" s="1"/>
      <c r="AG1" s="1"/>
      <c r="AH1" s="1"/>
      <c r="AI1" s="1"/>
      <c r="AJ1" s="1"/>
      <c r="AK1" s="1"/>
      <c r="AL1" s="1"/>
      <c r="AM1" s="1"/>
      <c r="AN1" s="1"/>
    </row>
    <row r="2" spans="1:40">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row>
    <row r="3" spans="1:40">
      <c r="A3" s="1"/>
      <c r="B3" s="367" t="s">
        <v>75</v>
      </c>
      <c r="C3" s="364"/>
      <c r="D3" s="364"/>
      <c r="E3" s="364"/>
      <c r="F3" s="364"/>
      <c r="G3" s="364"/>
      <c r="H3" s="364"/>
      <c r="I3" s="623"/>
      <c r="J3" s="364"/>
      <c r="K3" s="535"/>
      <c r="L3" s="364"/>
      <c r="M3" s="364"/>
      <c r="N3" s="364"/>
      <c r="O3" s="364"/>
      <c r="P3" s="623"/>
      <c r="Q3" s="364"/>
      <c r="R3" s="370"/>
      <c r="S3" s="370"/>
      <c r="T3" s="535"/>
      <c r="U3" s="535"/>
      <c r="V3" s="535"/>
      <c r="W3" s="652"/>
      <c r="X3" s="535"/>
      <c r="Y3" s="535"/>
      <c r="Z3" s="535"/>
      <c r="AA3" s="535"/>
      <c r="AB3" s="535"/>
      <c r="AC3" s="6"/>
      <c r="AD3" s="6"/>
      <c r="AE3" s="652"/>
      <c r="AF3" s="652"/>
      <c r="AG3" s="652"/>
      <c r="AH3" s="658"/>
      <c r="AI3" s="1"/>
      <c r="AJ3" s="1"/>
      <c r="AK3" s="1"/>
      <c r="AL3" s="1"/>
      <c r="AM3" s="1"/>
      <c r="AN3" s="1"/>
    </row>
    <row r="4" spans="1:40">
      <c r="A4" s="1"/>
      <c r="B4" s="368" t="s">
        <v>1391</v>
      </c>
      <c r="C4" s="2"/>
      <c r="D4" s="2"/>
      <c r="E4" s="2"/>
      <c r="F4" s="2"/>
      <c r="G4" s="2"/>
      <c r="H4" s="2"/>
      <c r="I4" s="2"/>
      <c r="J4" s="2"/>
      <c r="K4" s="6"/>
      <c r="L4" s="2"/>
      <c r="M4" s="2"/>
      <c r="N4" s="2"/>
      <c r="O4" s="2"/>
      <c r="P4" s="2"/>
      <c r="Q4" s="2"/>
      <c r="R4" s="3"/>
      <c r="S4" s="3"/>
      <c r="T4" s="6"/>
      <c r="U4" s="6"/>
      <c r="V4" s="6"/>
      <c r="W4" s="6"/>
      <c r="X4" s="6"/>
      <c r="Y4" s="6"/>
      <c r="Z4" s="6"/>
      <c r="AA4" s="6"/>
      <c r="AB4" s="6"/>
      <c r="AC4" s="6"/>
      <c r="AD4" s="6"/>
      <c r="AE4" s="661"/>
      <c r="AF4" s="661"/>
      <c r="AG4" s="661"/>
      <c r="AH4" s="662"/>
      <c r="AI4" s="1"/>
      <c r="AJ4" s="1"/>
      <c r="AK4" s="1"/>
      <c r="AL4" s="1"/>
      <c r="AM4" s="1"/>
      <c r="AN4" s="1"/>
    </row>
    <row r="5" spans="1:40">
      <c r="A5" s="1"/>
      <c r="B5" s="24"/>
      <c r="C5" s="634" t="s">
        <v>65</v>
      </c>
      <c r="D5" s="635"/>
      <c r="E5" s="635"/>
      <c r="F5" s="636"/>
      <c r="G5" s="636"/>
      <c r="H5" s="636"/>
      <c r="I5" s="637"/>
      <c r="J5" s="631" t="s">
        <v>79</v>
      </c>
      <c r="K5" s="635"/>
      <c r="L5" s="635"/>
      <c r="M5" s="636"/>
      <c r="N5" s="636"/>
      <c r="O5" s="636"/>
      <c r="P5" s="637"/>
      <c r="Q5" s="631" t="s">
        <v>78</v>
      </c>
      <c r="R5" s="635"/>
      <c r="S5" s="635"/>
      <c r="T5" s="636"/>
      <c r="U5" s="636"/>
      <c r="V5" s="636"/>
      <c r="W5" s="637"/>
      <c r="X5" s="631" t="s">
        <v>77</v>
      </c>
      <c r="Y5" s="635"/>
      <c r="Z5" s="635"/>
      <c r="AA5" s="636"/>
      <c r="AB5" s="636"/>
      <c r="AC5" s="636"/>
      <c r="AD5" s="637"/>
      <c r="AE5" s="713" t="s">
        <v>1060</v>
      </c>
      <c r="AF5" s="713"/>
      <c r="AG5" s="713" t="s">
        <v>1059</v>
      </c>
      <c r="AH5" s="713"/>
      <c r="AI5" s="1"/>
      <c r="AJ5" s="1"/>
      <c r="AK5" s="1"/>
      <c r="AL5" s="1"/>
      <c r="AM5" s="1"/>
      <c r="AN5" s="1"/>
    </row>
    <row r="6" spans="1:40">
      <c r="A6" s="1"/>
      <c r="B6" s="274"/>
      <c r="C6" s="275" t="s">
        <v>308</v>
      </c>
      <c r="D6" s="275" t="s">
        <v>307</v>
      </c>
      <c r="E6" s="275" t="s">
        <v>281</v>
      </c>
      <c r="F6" s="149" t="s">
        <v>282</v>
      </c>
      <c r="G6" s="149" t="s">
        <v>406</v>
      </c>
      <c r="H6" s="275" t="s">
        <v>407</v>
      </c>
      <c r="I6" s="149">
        <v>20.22</v>
      </c>
      <c r="J6" s="275" t="s">
        <v>308</v>
      </c>
      <c r="K6" s="275" t="s">
        <v>307</v>
      </c>
      <c r="L6" s="275" t="s">
        <v>281</v>
      </c>
      <c r="M6" s="149" t="s">
        <v>282</v>
      </c>
      <c r="N6" s="149" t="s">
        <v>406</v>
      </c>
      <c r="O6" s="275" t="s">
        <v>407</v>
      </c>
      <c r="P6" s="149">
        <v>20.22</v>
      </c>
      <c r="Q6" s="275" t="s">
        <v>308</v>
      </c>
      <c r="R6" s="275" t="s">
        <v>307</v>
      </c>
      <c r="S6" s="275" t="s">
        <v>281</v>
      </c>
      <c r="T6" s="149" t="s">
        <v>282</v>
      </c>
      <c r="U6" s="149" t="s">
        <v>406</v>
      </c>
      <c r="V6" s="275" t="s">
        <v>407</v>
      </c>
      <c r="W6" s="149">
        <v>20.22</v>
      </c>
      <c r="X6" s="275" t="s">
        <v>308</v>
      </c>
      <c r="Y6" s="275" t="s">
        <v>307</v>
      </c>
      <c r="Z6" s="275" t="s">
        <v>281</v>
      </c>
      <c r="AA6" s="149" t="s">
        <v>282</v>
      </c>
      <c r="AB6" s="149" t="s">
        <v>406</v>
      </c>
      <c r="AC6" s="149" t="s">
        <v>407</v>
      </c>
      <c r="AD6" s="149">
        <v>20.22</v>
      </c>
      <c r="AE6" s="641" t="s">
        <v>407</v>
      </c>
      <c r="AF6" s="641" t="s">
        <v>979</v>
      </c>
      <c r="AG6" s="641" t="s">
        <v>407</v>
      </c>
      <c r="AH6" s="641" t="s">
        <v>979</v>
      </c>
      <c r="AI6" s="1"/>
      <c r="AJ6" s="1"/>
      <c r="AK6" s="1"/>
      <c r="AL6" s="1"/>
      <c r="AM6" s="1"/>
      <c r="AN6" s="1"/>
    </row>
    <row r="7" spans="1:40">
      <c r="A7" s="1"/>
      <c r="B7" s="161" t="s">
        <v>305</v>
      </c>
      <c r="C7" s="181">
        <v>18</v>
      </c>
      <c r="D7" s="181">
        <v>18</v>
      </c>
      <c r="E7" s="181">
        <v>20</v>
      </c>
      <c r="F7" s="181">
        <v>20</v>
      </c>
      <c r="G7" s="181">
        <v>19</v>
      </c>
      <c r="H7" s="333">
        <v>16</v>
      </c>
      <c r="I7" s="651">
        <v>18</v>
      </c>
      <c r="J7" s="181">
        <v>15</v>
      </c>
      <c r="K7" s="181">
        <v>13</v>
      </c>
      <c r="L7" s="181">
        <v>13</v>
      </c>
      <c r="M7" s="181">
        <v>12</v>
      </c>
      <c r="N7" s="181">
        <v>10</v>
      </c>
      <c r="O7" s="181">
        <v>9</v>
      </c>
      <c r="P7" s="616">
        <v>9</v>
      </c>
      <c r="Q7" s="181">
        <v>4</v>
      </c>
      <c r="R7" s="181">
        <v>5</v>
      </c>
      <c r="S7" s="181">
        <v>5</v>
      </c>
      <c r="T7" s="181">
        <v>5</v>
      </c>
      <c r="U7" s="181">
        <v>5</v>
      </c>
      <c r="V7" s="181">
        <v>6</v>
      </c>
      <c r="W7" s="616" t="s">
        <v>292</v>
      </c>
      <c r="X7" s="181">
        <v>13</v>
      </c>
      <c r="Y7" s="181">
        <v>12</v>
      </c>
      <c r="Z7" s="181">
        <v>12</v>
      </c>
      <c r="AA7" s="181">
        <v>12</v>
      </c>
      <c r="AB7" s="181">
        <v>14</v>
      </c>
      <c r="AC7" s="181">
        <v>13</v>
      </c>
      <c r="AD7" s="181">
        <v>12</v>
      </c>
      <c r="AE7" s="616">
        <v>20</v>
      </c>
      <c r="AF7" s="616">
        <v>22</v>
      </c>
      <c r="AG7" s="616">
        <v>33</v>
      </c>
      <c r="AH7" s="616">
        <v>30</v>
      </c>
      <c r="AI7" s="1"/>
      <c r="AJ7" s="1"/>
      <c r="AK7" s="1"/>
      <c r="AL7" s="1"/>
      <c r="AM7" s="1"/>
      <c r="AN7" s="1"/>
    </row>
    <row r="8" spans="1:40">
      <c r="A8" s="1"/>
      <c r="B8" s="163" t="s">
        <v>306</v>
      </c>
      <c r="C8" s="167">
        <v>36</v>
      </c>
      <c r="D8" s="167">
        <v>37</v>
      </c>
      <c r="E8" s="167">
        <v>37</v>
      </c>
      <c r="F8" s="167">
        <v>37</v>
      </c>
      <c r="G8" s="167">
        <v>36</v>
      </c>
      <c r="H8" s="167">
        <v>35</v>
      </c>
      <c r="I8" s="617">
        <v>34</v>
      </c>
      <c r="J8" s="167">
        <v>13</v>
      </c>
      <c r="K8" s="167">
        <v>12</v>
      </c>
      <c r="L8" s="167">
        <v>12</v>
      </c>
      <c r="M8" s="167">
        <v>11</v>
      </c>
      <c r="N8" s="167">
        <v>8</v>
      </c>
      <c r="O8" s="167">
        <v>6</v>
      </c>
      <c r="P8" s="617">
        <v>5</v>
      </c>
      <c r="Q8" s="167">
        <v>19</v>
      </c>
      <c r="R8" s="167">
        <v>20</v>
      </c>
      <c r="S8" s="167">
        <v>21</v>
      </c>
      <c r="T8" s="167">
        <v>22</v>
      </c>
      <c r="U8" s="167">
        <v>22</v>
      </c>
      <c r="V8" s="167">
        <v>20</v>
      </c>
      <c r="W8" s="617" t="s">
        <v>292</v>
      </c>
      <c r="X8" s="167">
        <v>19</v>
      </c>
      <c r="Y8" s="167">
        <v>18</v>
      </c>
      <c r="Z8" s="167">
        <v>19</v>
      </c>
      <c r="AA8" s="167">
        <v>20</v>
      </c>
      <c r="AB8" s="167">
        <v>22</v>
      </c>
      <c r="AC8" s="167">
        <v>20</v>
      </c>
      <c r="AD8" s="167">
        <v>19</v>
      </c>
      <c r="AE8" s="617">
        <v>19</v>
      </c>
      <c r="AF8" s="575">
        <v>21</v>
      </c>
      <c r="AG8" s="617">
        <v>34</v>
      </c>
      <c r="AH8" s="575">
        <v>29</v>
      </c>
      <c r="AI8" s="1"/>
      <c r="AJ8" s="1"/>
      <c r="AK8" s="1"/>
      <c r="AL8" s="1"/>
      <c r="AM8" s="1"/>
      <c r="AN8" s="1"/>
    </row>
    <row r="9" spans="1:40">
      <c r="A9" s="1"/>
      <c r="B9" s="30"/>
      <c r="C9" s="29"/>
      <c r="D9" s="29"/>
      <c r="E9" s="92"/>
      <c r="F9" s="92"/>
      <c r="G9" s="92"/>
      <c r="H9" s="92"/>
      <c r="I9" s="92"/>
      <c r="J9" s="29"/>
      <c r="K9" s="29"/>
      <c r="L9" s="29"/>
      <c r="M9" s="29"/>
      <c r="N9" s="29"/>
      <c r="O9" s="29"/>
      <c r="P9" s="29"/>
      <c r="Q9" s="29"/>
      <c r="R9" s="29"/>
      <c r="S9" s="29"/>
      <c r="T9" s="1"/>
      <c r="U9" s="1"/>
      <c r="V9" s="1"/>
      <c r="W9" s="1"/>
      <c r="X9" s="1"/>
      <c r="Y9" s="1"/>
      <c r="Z9" s="1"/>
      <c r="AA9" s="1"/>
      <c r="AB9" s="1"/>
      <c r="AC9" s="1"/>
      <c r="AD9" s="1"/>
      <c r="AE9" s="1"/>
      <c r="AF9" s="1"/>
      <c r="AG9" s="1"/>
      <c r="AH9" s="1"/>
      <c r="AI9" s="1"/>
      <c r="AJ9" s="1"/>
      <c r="AK9" s="1"/>
      <c r="AL9" s="1"/>
      <c r="AM9" s="1"/>
      <c r="AN9" s="1"/>
    </row>
    <row r="10" spans="1:40">
      <c r="A10" s="1"/>
      <c r="B10" s="4" t="s">
        <v>472</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row>
    <row r="11" spans="1:40">
      <c r="A11" s="1"/>
      <c r="B11" s="4"/>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row>
    <row r="12" spans="1:40">
      <c r="A12" s="1"/>
      <c r="B12" s="4"/>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row>
    <row r="13" spans="1:40">
      <c r="A13" s="1"/>
      <c r="B13" s="4"/>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row>
    <row r="14" spans="1:40">
      <c r="A14" s="1"/>
      <c r="B14" s="1"/>
      <c r="C14" s="1"/>
      <c r="D14" s="1"/>
      <c r="E14" s="1"/>
      <c r="F14" s="742" t="s">
        <v>1151</v>
      </c>
      <c r="G14" s="740"/>
      <c r="H14" s="740"/>
      <c r="I14" s="740"/>
      <c r="J14" s="740"/>
      <c r="K14" s="740"/>
      <c r="L14" s="740"/>
      <c r="M14" s="740"/>
      <c r="N14" s="740"/>
      <c r="O14" s="740"/>
      <c r="P14" s="1"/>
      <c r="Q14" s="1"/>
      <c r="R14" s="1"/>
      <c r="S14" s="1"/>
      <c r="T14" s="1"/>
      <c r="U14" s="1"/>
      <c r="V14" s="1"/>
      <c r="W14" s="1"/>
      <c r="X14" s="1"/>
      <c r="Y14" s="1"/>
      <c r="Z14" s="1"/>
      <c r="AA14" s="1"/>
      <c r="AB14" s="1"/>
      <c r="AC14" s="1"/>
      <c r="AD14" s="1"/>
      <c r="AE14" s="1"/>
      <c r="AF14" s="1"/>
      <c r="AG14" s="1"/>
      <c r="AH14" s="1"/>
      <c r="AI14" s="1"/>
      <c r="AJ14" s="1"/>
      <c r="AK14" s="1"/>
      <c r="AL14" s="1"/>
      <c r="AM14" s="1"/>
      <c r="AN14" s="1"/>
    </row>
    <row r="15" spans="1:40">
      <c r="A15" s="1"/>
      <c r="B15" s="1"/>
      <c r="C15" s="1"/>
      <c r="D15" s="1"/>
      <c r="E15" s="1"/>
      <c r="F15" s="740" t="s">
        <v>1392</v>
      </c>
      <c r="G15" s="740"/>
      <c r="H15" s="740"/>
      <c r="I15" s="740"/>
      <c r="J15" s="740"/>
      <c r="K15" s="740"/>
      <c r="L15" s="740"/>
      <c r="M15" s="740"/>
      <c r="N15" s="740"/>
      <c r="O15" s="740"/>
      <c r="P15" s="1"/>
      <c r="Q15" s="1"/>
      <c r="R15" s="1"/>
      <c r="S15" s="1"/>
      <c r="T15" s="1"/>
      <c r="U15" s="1"/>
      <c r="V15" s="1"/>
      <c r="W15" s="1"/>
      <c r="X15" s="1"/>
      <c r="Y15" s="1"/>
      <c r="Z15" s="1"/>
      <c r="AA15" s="1"/>
      <c r="AB15" s="1"/>
      <c r="AC15" s="1"/>
      <c r="AD15" s="1"/>
      <c r="AE15" s="1"/>
      <c r="AF15" s="1"/>
      <c r="AG15" s="1"/>
      <c r="AH15" s="1"/>
      <c r="AI15" s="1"/>
      <c r="AJ15" s="1"/>
      <c r="AK15" s="1"/>
      <c r="AL15" s="1"/>
      <c r="AM15" s="1"/>
      <c r="AN15" s="1"/>
    </row>
    <row r="16" spans="1:40">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row>
    <row r="17" spans="1:40">
      <c r="A17" s="1"/>
      <c r="B17" s="1"/>
      <c r="C17" s="1"/>
      <c r="D17" s="1"/>
      <c r="E17" s="1"/>
      <c r="F17" s="1" t="s">
        <v>1393</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row>
    <row r="18" spans="1:40">
      <c r="A18" s="1"/>
      <c r="B18" s="1"/>
      <c r="C18" s="1"/>
      <c r="D18" s="1"/>
      <c r="E18" s="1"/>
      <c r="F18" s="1" t="s">
        <v>1166</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row>
    <row r="19" spans="1:40">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row>
    <row r="20" spans="1:40">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row>
    <row r="21" spans="1:40">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row>
    <row r="22" spans="1:40">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row>
    <row r="23" spans="1:40">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row>
    <row r="24" spans="1:4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row>
    <row r="25" spans="1:4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row>
    <row r="26" spans="1:4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row>
    <row r="27" spans="1:4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row>
    <row r="28" spans="1:4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row>
    <row r="29" spans="1:4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row>
    <row r="30" spans="1:4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row>
    <row r="31" spans="1:4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1:4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sheetData>
  <hyperlinks>
    <hyperlink ref="AA1" location="innehåll!A1" display="Tillbaka till innehållsförteckning"/>
    <hyperlink ref="E1" location="innehåll!A1" display="Tillbaka till innehållsförteckning"/>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workbookViewId="0">
      <selection activeCell="J1" sqref="J1"/>
    </sheetView>
  </sheetViews>
  <sheetFormatPr defaultRowHeight="15"/>
  <cols>
    <col min="1" max="1" width="4.5703125" customWidth="1"/>
    <col min="2" max="2" width="46.28515625" customWidth="1"/>
    <col min="7" max="7" width="8" customWidth="1"/>
    <col min="8" max="8" width="20.28515625" customWidth="1"/>
    <col min="11" max="11" width="12" customWidth="1"/>
  </cols>
  <sheetData>
    <row r="1" spans="1:19">
      <c r="A1" s="1"/>
      <c r="B1" s="1"/>
      <c r="C1" s="1"/>
      <c r="D1" s="1"/>
      <c r="E1" s="1"/>
      <c r="F1" s="1"/>
      <c r="G1" s="1"/>
      <c r="H1" s="1"/>
      <c r="I1" s="1"/>
      <c r="J1" s="70" t="s">
        <v>173</v>
      </c>
      <c r="K1" s="1"/>
      <c r="L1" s="1"/>
      <c r="M1" s="1"/>
      <c r="N1" s="1"/>
      <c r="O1" s="1"/>
      <c r="P1" s="1"/>
      <c r="Q1" s="1"/>
      <c r="R1" s="1"/>
      <c r="S1" s="1"/>
    </row>
    <row r="2" spans="1:19">
      <c r="A2" s="1"/>
      <c r="B2" s="1"/>
      <c r="C2" s="1"/>
      <c r="D2" s="1"/>
      <c r="E2" s="1"/>
      <c r="F2" s="1"/>
      <c r="G2" s="1"/>
      <c r="H2" s="1"/>
      <c r="I2" s="1"/>
      <c r="J2" s="1"/>
      <c r="K2" s="1"/>
      <c r="L2" s="1"/>
      <c r="M2" s="1"/>
      <c r="N2" s="1"/>
      <c r="O2" s="1"/>
      <c r="P2" s="1"/>
      <c r="Q2" s="1"/>
      <c r="R2" s="1"/>
      <c r="S2" s="1"/>
    </row>
    <row r="3" spans="1:19">
      <c r="A3" s="1"/>
      <c r="B3" s="367" t="s">
        <v>473</v>
      </c>
      <c r="C3" s="587"/>
      <c r="D3" s="587"/>
      <c r="E3" s="587"/>
      <c r="F3" s="587"/>
      <c r="G3" s="587"/>
      <c r="H3" s="653"/>
      <c r="I3" s="1"/>
      <c r="J3" s="1"/>
      <c r="K3" s="1"/>
      <c r="L3" s="1"/>
      <c r="M3" s="1"/>
      <c r="N3" s="1"/>
      <c r="O3" s="1"/>
      <c r="P3" s="1"/>
      <c r="Q3" s="1"/>
      <c r="R3" s="1"/>
      <c r="S3" s="1"/>
    </row>
    <row r="4" spans="1:19">
      <c r="A4" s="1"/>
      <c r="B4" s="368" t="s">
        <v>980</v>
      </c>
      <c r="C4" s="514"/>
      <c r="D4" s="514"/>
      <c r="E4" s="514"/>
      <c r="F4" s="514"/>
      <c r="G4" s="514"/>
      <c r="H4" s="654"/>
      <c r="I4" s="1"/>
      <c r="J4" s="1"/>
      <c r="K4" s="1"/>
      <c r="L4" s="1"/>
      <c r="M4" s="1"/>
      <c r="N4" s="1"/>
      <c r="O4" s="1"/>
      <c r="P4" s="1"/>
      <c r="Q4" s="1"/>
      <c r="R4" s="1"/>
      <c r="S4" s="1"/>
    </row>
    <row r="5" spans="1:19">
      <c r="A5" s="1"/>
      <c r="B5" s="1"/>
      <c r="C5" s="1"/>
      <c r="D5" s="1"/>
      <c r="E5" s="1"/>
      <c r="F5" s="1"/>
      <c r="G5" s="1"/>
      <c r="H5" s="1"/>
      <c r="I5" s="1"/>
      <c r="J5" s="1"/>
      <c r="K5" s="1"/>
      <c r="L5" s="1"/>
      <c r="M5" s="1"/>
      <c r="N5" s="1"/>
      <c r="O5" s="1"/>
      <c r="P5" s="1"/>
      <c r="Q5" s="1"/>
      <c r="R5" s="1"/>
      <c r="S5" s="1"/>
    </row>
    <row r="6" spans="1:19">
      <c r="A6" s="1"/>
      <c r="B6" s="290"/>
      <c r="C6" s="334"/>
      <c r="D6" s="334"/>
      <c r="E6" s="334"/>
      <c r="F6" s="335"/>
      <c r="G6" s="1"/>
      <c r="H6" s="1"/>
      <c r="I6" s="1"/>
      <c r="J6" s="1"/>
      <c r="K6" s="1"/>
      <c r="L6" s="1"/>
      <c r="M6" s="1"/>
      <c r="N6" s="1"/>
      <c r="O6" s="1"/>
      <c r="P6" s="1"/>
      <c r="Q6" s="1"/>
      <c r="R6" s="1"/>
      <c r="S6" s="1"/>
    </row>
    <row r="7" spans="1:19">
      <c r="A7" s="1"/>
      <c r="B7" s="256"/>
      <c r="C7" s="261" t="s">
        <v>19</v>
      </c>
      <c r="D7" s="261" t="s">
        <v>20</v>
      </c>
      <c r="E7" s="261" t="s">
        <v>21</v>
      </c>
      <c r="F7" s="262" t="s">
        <v>310</v>
      </c>
      <c r="G7" s="1"/>
      <c r="H7" s="1"/>
      <c r="I7" s="1"/>
      <c r="J7" s="1"/>
      <c r="K7" s="1"/>
      <c r="L7" s="1"/>
      <c r="M7" s="1"/>
      <c r="N7" s="1"/>
      <c r="O7" s="1"/>
      <c r="P7" s="1"/>
      <c r="Q7" s="1"/>
      <c r="R7" s="1"/>
      <c r="S7" s="1"/>
    </row>
    <row r="8" spans="1:19">
      <c r="A8" s="1"/>
      <c r="B8" s="336" t="s">
        <v>1149</v>
      </c>
      <c r="C8" s="155">
        <v>35</v>
      </c>
      <c r="D8" s="155">
        <v>25</v>
      </c>
      <c r="E8" s="155">
        <v>20</v>
      </c>
      <c r="F8" s="155">
        <v>13</v>
      </c>
      <c r="G8" s="1"/>
      <c r="H8" s="1"/>
      <c r="I8" s="1"/>
      <c r="J8" s="1"/>
      <c r="K8" s="1"/>
      <c r="L8" s="1"/>
      <c r="M8" s="1"/>
      <c r="N8" s="1"/>
      <c r="O8" s="1"/>
      <c r="P8" s="1"/>
      <c r="Q8" s="1"/>
      <c r="R8" s="1"/>
      <c r="S8" s="1"/>
    </row>
    <row r="9" spans="1:19">
      <c r="A9" s="1"/>
      <c r="B9" s="337" t="s">
        <v>440</v>
      </c>
      <c r="C9" s="264">
        <v>23</v>
      </c>
      <c r="D9" s="264">
        <v>26</v>
      </c>
      <c r="E9" s="264">
        <v>28</v>
      </c>
      <c r="F9" s="264">
        <v>40</v>
      </c>
      <c r="G9" s="1"/>
      <c r="H9" s="1"/>
      <c r="I9" s="1"/>
      <c r="J9" s="1"/>
      <c r="K9" s="1"/>
      <c r="L9" s="1"/>
      <c r="M9" s="1"/>
      <c r="N9" s="1"/>
      <c r="O9" s="1"/>
      <c r="P9" s="1"/>
      <c r="Q9" s="1"/>
      <c r="R9" s="1"/>
      <c r="S9" s="1"/>
    </row>
    <row r="10" spans="1:19">
      <c r="A10" s="1"/>
      <c r="B10" s="255" t="s">
        <v>65</v>
      </c>
      <c r="C10" s="263">
        <v>31</v>
      </c>
      <c r="D10" s="263">
        <v>23</v>
      </c>
      <c r="E10" s="263">
        <v>27</v>
      </c>
      <c r="F10" s="263">
        <v>25</v>
      </c>
      <c r="G10" s="1"/>
      <c r="H10" s="1"/>
      <c r="I10" s="1"/>
      <c r="J10" s="1"/>
      <c r="K10" s="1"/>
      <c r="L10" s="1"/>
      <c r="M10" s="1"/>
      <c r="N10" s="1"/>
      <c r="O10" s="1"/>
      <c r="P10" s="1"/>
      <c r="Q10" s="1"/>
      <c r="R10" s="1"/>
      <c r="S10" s="1"/>
    </row>
    <row r="11" spans="1:19">
      <c r="A11" s="1"/>
      <c r="B11" s="253" t="s">
        <v>63</v>
      </c>
      <c r="C11" s="264">
        <v>6</v>
      </c>
      <c r="D11" s="264">
        <v>4</v>
      </c>
      <c r="E11" s="264">
        <v>8</v>
      </c>
      <c r="F11" s="264">
        <v>9</v>
      </c>
      <c r="G11" s="1"/>
      <c r="H11" s="1"/>
      <c r="I11" s="1"/>
      <c r="J11" s="1"/>
      <c r="K11" s="1"/>
      <c r="L11" s="1"/>
      <c r="M11" s="1"/>
      <c r="N11" s="1"/>
      <c r="O11" s="1"/>
      <c r="P11" s="1"/>
      <c r="Q11" s="1"/>
      <c r="R11" s="1"/>
      <c r="S11" s="1"/>
    </row>
    <row r="12" spans="1:19">
      <c r="A12" s="1"/>
      <c r="B12" s="255" t="s">
        <v>66</v>
      </c>
      <c r="C12" s="263">
        <v>25</v>
      </c>
      <c r="D12" s="263">
        <v>12</v>
      </c>
      <c r="E12" s="263">
        <v>17</v>
      </c>
      <c r="F12" s="263">
        <v>11</v>
      </c>
      <c r="G12" s="1"/>
      <c r="H12" s="1"/>
      <c r="I12" s="1"/>
      <c r="J12" s="1"/>
      <c r="K12" s="1"/>
      <c r="L12" s="1"/>
      <c r="M12" s="1"/>
      <c r="N12" s="1"/>
      <c r="O12" s="1"/>
      <c r="P12" s="1"/>
      <c r="Q12" s="1"/>
      <c r="R12" s="1"/>
      <c r="S12" s="1"/>
    </row>
    <row r="13" spans="1:19">
      <c r="A13" s="1"/>
      <c r="C13" s="1"/>
      <c r="D13" s="1"/>
      <c r="E13" s="1"/>
      <c r="F13" s="1"/>
      <c r="G13" s="1"/>
      <c r="H13" s="1"/>
      <c r="I13" s="1"/>
      <c r="J13" s="1"/>
      <c r="K13" s="1"/>
      <c r="L13" s="1"/>
      <c r="M13" s="1"/>
      <c r="N13" s="1"/>
      <c r="O13" s="1"/>
      <c r="P13" s="1"/>
      <c r="Q13" s="1"/>
      <c r="R13" s="1"/>
      <c r="S13" s="1"/>
    </row>
    <row r="14" spans="1:19">
      <c r="A14" s="1"/>
      <c r="B14" s="121" t="s">
        <v>917</v>
      </c>
      <c r="C14" s="1"/>
      <c r="D14" s="1"/>
      <c r="E14" s="1"/>
      <c r="F14" s="1"/>
      <c r="G14" s="1"/>
      <c r="H14" s="1"/>
      <c r="I14" s="1"/>
      <c r="J14" s="1"/>
      <c r="K14" s="1"/>
      <c r="L14" s="1"/>
      <c r="M14" s="1"/>
      <c r="N14" s="1"/>
      <c r="O14" s="1"/>
      <c r="P14" s="1"/>
      <c r="Q14" s="1"/>
      <c r="R14" s="1"/>
      <c r="S14" s="1"/>
    </row>
    <row r="15" spans="1:19">
      <c r="A15" s="1"/>
      <c r="B15" s="1"/>
      <c r="C15" s="1"/>
      <c r="D15" s="1"/>
      <c r="E15" s="1"/>
      <c r="F15" s="1"/>
      <c r="G15" s="1"/>
      <c r="H15" s="1"/>
      <c r="I15" s="1"/>
      <c r="J15" s="1"/>
      <c r="K15" s="1"/>
      <c r="L15" s="1"/>
      <c r="M15" s="1"/>
      <c r="N15" s="1"/>
      <c r="O15" s="1"/>
      <c r="P15" s="1"/>
      <c r="Q15" s="1"/>
      <c r="R15" s="1"/>
      <c r="S15" s="1"/>
    </row>
    <row r="16" spans="1:19">
      <c r="A16" s="1"/>
      <c r="B16" s="742" t="s">
        <v>1151</v>
      </c>
      <c r="C16" s="740"/>
      <c r="D16" s="740"/>
      <c r="E16" s="740"/>
      <c r="F16" s="740"/>
      <c r="G16" s="740"/>
      <c r="H16" s="740"/>
      <c r="I16" s="1"/>
      <c r="J16" s="1"/>
      <c r="K16" s="1"/>
      <c r="L16" s="1"/>
      <c r="M16" s="1"/>
      <c r="N16" s="1"/>
      <c r="O16" s="1"/>
      <c r="P16" s="1"/>
      <c r="Q16" s="1"/>
      <c r="R16" s="1"/>
      <c r="S16" s="1"/>
    </row>
    <row r="17" spans="1:19">
      <c r="A17" s="1"/>
      <c r="B17" s="740" t="s">
        <v>474</v>
      </c>
      <c r="C17" s="740"/>
      <c r="D17" s="740"/>
      <c r="E17" s="740"/>
      <c r="F17" s="740"/>
      <c r="G17" s="740"/>
      <c r="H17" s="740"/>
      <c r="I17" s="1"/>
      <c r="J17" s="1"/>
      <c r="K17" s="1"/>
      <c r="L17" s="1"/>
      <c r="M17" s="1"/>
      <c r="N17" s="1"/>
      <c r="O17" s="1"/>
      <c r="P17" s="1"/>
      <c r="Q17" s="1"/>
      <c r="R17" s="1"/>
      <c r="S17" s="1"/>
    </row>
    <row r="18" spans="1:19">
      <c r="A18" s="1"/>
      <c r="B18" s="740" t="s">
        <v>475</v>
      </c>
      <c r="C18" s="740"/>
      <c r="D18" s="740"/>
      <c r="E18" s="740"/>
      <c r="F18" s="740"/>
      <c r="G18" s="740"/>
      <c r="H18" s="740"/>
      <c r="I18" s="1"/>
      <c r="J18" s="1"/>
      <c r="K18" s="1"/>
      <c r="L18" s="1"/>
      <c r="M18" s="1"/>
      <c r="N18" s="1"/>
      <c r="O18" s="1"/>
      <c r="P18" s="1"/>
      <c r="Q18" s="1"/>
      <c r="R18" s="1"/>
      <c r="S18" s="1"/>
    </row>
    <row r="19" spans="1:19">
      <c r="A19" s="1"/>
      <c r="B19" s="740" t="s">
        <v>520</v>
      </c>
      <c r="C19" s="740"/>
      <c r="D19" s="740"/>
      <c r="E19" s="740"/>
      <c r="F19" s="740"/>
      <c r="G19" s="740"/>
      <c r="H19" s="740"/>
      <c r="I19" s="1"/>
      <c r="J19" s="1"/>
      <c r="K19" s="1"/>
      <c r="L19" s="1"/>
      <c r="M19" s="1"/>
      <c r="N19" s="1"/>
      <c r="O19" s="1"/>
      <c r="P19" s="1"/>
      <c r="Q19" s="1"/>
      <c r="R19" s="1"/>
      <c r="S19" s="1"/>
    </row>
    <row r="20" spans="1:19">
      <c r="A20" s="1"/>
      <c r="B20" s="740" t="s">
        <v>530</v>
      </c>
      <c r="C20" s="740"/>
      <c r="D20" s="740"/>
      <c r="E20" s="740"/>
      <c r="F20" s="740"/>
      <c r="G20" s="740"/>
      <c r="H20" s="740"/>
      <c r="I20" s="1"/>
      <c r="J20" s="1"/>
      <c r="K20" s="1"/>
      <c r="L20" s="1"/>
      <c r="M20" s="1"/>
      <c r="N20" s="1"/>
      <c r="O20" s="1"/>
      <c r="P20" s="1"/>
      <c r="Q20" s="1"/>
      <c r="R20" s="1"/>
      <c r="S20" s="1"/>
    </row>
    <row r="21" spans="1:19">
      <c r="A21" s="1"/>
      <c r="B21" s="740" t="s">
        <v>1008</v>
      </c>
      <c r="C21" s="740"/>
      <c r="D21" s="740"/>
      <c r="E21" s="740"/>
      <c r="F21" s="740"/>
      <c r="G21" s="740"/>
      <c r="H21" s="740"/>
      <c r="I21" s="1"/>
      <c r="J21" s="1"/>
      <c r="K21" s="1"/>
      <c r="L21" s="1"/>
      <c r="M21" s="1"/>
      <c r="N21" s="1"/>
      <c r="O21" s="1"/>
      <c r="P21" s="1"/>
      <c r="Q21" s="1"/>
      <c r="R21" s="1"/>
      <c r="S21" s="1"/>
    </row>
    <row r="22" spans="1:19">
      <c r="A22" s="1"/>
      <c r="B22" s="1"/>
      <c r="C22" s="1"/>
      <c r="D22" s="1"/>
      <c r="E22" s="1"/>
      <c r="F22" s="1"/>
      <c r="G22" s="1"/>
      <c r="H22" s="1"/>
      <c r="I22" s="1"/>
      <c r="J22" s="1"/>
      <c r="K22" s="1"/>
      <c r="L22" s="1"/>
      <c r="M22" s="1"/>
      <c r="N22" s="1"/>
      <c r="O22" s="1"/>
      <c r="P22" s="1"/>
      <c r="Q22" s="1"/>
      <c r="R22" s="1"/>
      <c r="S22" s="1"/>
    </row>
    <row r="23" spans="1:19">
      <c r="A23" s="1"/>
      <c r="B23" s="1" t="s">
        <v>1393</v>
      </c>
      <c r="C23" s="1"/>
      <c r="D23" s="1"/>
      <c r="E23" s="1"/>
      <c r="F23" s="1"/>
      <c r="G23" s="1"/>
      <c r="H23" s="1"/>
      <c r="I23" s="1"/>
      <c r="J23" s="1"/>
      <c r="K23" s="1"/>
      <c r="L23" s="1"/>
      <c r="M23" s="1"/>
      <c r="N23" s="1"/>
      <c r="O23" s="1"/>
      <c r="P23" s="1"/>
      <c r="Q23" s="1"/>
      <c r="R23" s="1"/>
      <c r="S23" s="1"/>
    </row>
    <row r="24" spans="1:19">
      <c r="A24" s="1"/>
      <c r="B24" s="1" t="s">
        <v>1166</v>
      </c>
      <c r="C24" s="1"/>
      <c r="D24" s="1"/>
      <c r="E24" s="1"/>
      <c r="F24" s="1"/>
      <c r="G24" s="1"/>
      <c r="H24" s="1"/>
      <c r="I24" s="1"/>
      <c r="J24" s="1"/>
      <c r="K24" s="1"/>
      <c r="L24" s="1"/>
      <c r="M24" s="1"/>
      <c r="N24" s="1"/>
      <c r="O24" s="1"/>
      <c r="P24" s="1"/>
      <c r="Q24" s="1"/>
      <c r="R24" s="1"/>
      <c r="S24" s="1"/>
    </row>
    <row r="25" spans="1:19">
      <c r="A25" s="1"/>
      <c r="B25" s="1"/>
      <c r="C25" s="1"/>
      <c r="D25" s="1"/>
      <c r="E25" s="1"/>
      <c r="F25" s="1"/>
      <c r="G25" s="1"/>
      <c r="H25" s="1"/>
      <c r="I25" s="1"/>
      <c r="J25" s="1"/>
      <c r="K25" s="1"/>
      <c r="L25" s="1"/>
      <c r="M25" s="1"/>
      <c r="N25" s="1"/>
      <c r="O25" s="1"/>
      <c r="P25" s="1"/>
      <c r="Q25" s="1"/>
      <c r="R25" s="1"/>
      <c r="S25" s="1"/>
    </row>
    <row r="26" spans="1:19">
      <c r="A26" s="1"/>
      <c r="B26" s="1"/>
      <c r="C26" s="1"/>
      <c r="D26" s="1"/>
      <c r="E26" s="1"/>
      <c r="F26" s="1"/>
      <c r="G26" s="1"/>
      <c r="H26" s="1"/>
      <c r="I26" s="1"/>
      <c r="J26" s="1"/>
      <c r="K26" s="1"/>
      <c r="L26" s="1"/>
      <c r="M26" s="1"/>
      <c r="N26" s="1"/>
      <c r="O26" s="1"/>
      <c r="P26" s="1"/>
      <c r="Q26" s="1"/>
      <c r="R26" s="1"/>
      <c r="S26" s="1"/>
    </row>
    <row r="27" spans="1:19">
      <c r="A27" s="1"/>
      <c r="B27" s="1"/>
      <c r="C27" s="1"/>
      <c r="D27" s="1"/>
      <c r="E27" s="1"/>
      <c r="F27" s="1"/>
      <c r="G27" s="1"/>
      <c r="H27" s="1"/>
      <c r="I27" s="1"/>
      <c r="J27" s="1"/>
      <c r="K27" s="1"/>
      <c r="L27" s="1"/>
      <c r="M27" s="1"/>
      <c r="N27" s="1"/>
      <c r="O27" s="1"/>
      <c r="P27" s="1"/>
      <c r="Q27" s="1"/>
      <c r="R27" s="1"/>
      <c r="S27" s="1"/>
    </row>
    <row r="28" spans="1:19">
      <c r="A28" s="1"/>
      <c r="B28" s="1"/>
      <c r="C28" s="1"/>
      <c r="D28" s="1"/>
      <c r="E28" s="1"/>
      <c r="F28" s="1"/>
      <c r="G28" s="1"/>
      <c r="H28" s="1"/>
      <c r="I28" s="1"/>
      <c r="J28" s="1"/>
      <c r="K28" s="1"/>
      <c r="L28" s="1"/>
      <c r="M28" s="1"/>
      <c r="N28" s="1"/>
      <c r="O28" s="1"/>
      <c r="P28" s="1"/>
      <c r="Q28" s="1"/>
      <c r="R28" s="1"/>
      <c r="S28" s="1"/>
    </row>
    <row r="29" spans="1:19">
      <c r="A29" s="1"/>
      <c r="B29" s="1"/>
      <c r="C29" s="1"/>
      <c r="D29" s="1"/>
      <c r="E29" s="1"/>
      <c r="F29" s="1"/>
      <c r="G29" s="1"/>
      <c r="H29" s="1"/>
      <c r="I29" s="1"/>
      <c r="J29" s="1"/>
      <c r="K29" s="1"/>
      <c r="L29" s="1"/>
      <c r="M29" s="1"/>
      <c r="N29" s="1"/>
      <c r="O29" s="1"/>
      <c r="P29" s="1"/>
      <c r="Q29" s="1"/>
      <c r="R29" s="1"/>
      <c r="S29" s="1"/>
    </row>
    <row r="30" spans="1:19">
      <c r="A30" s="1"/>
      <c r="B30" s="1"/>
      <c r="C30" s="1"/>
      <c r="D30" s="1"/>
      <c r="E30" s="1"/>
      <c r="F30" s="1"/>
      <c r="G30" s="1"/>
      <c r="H30" s="1"/>
      <c r="I30" s="1"/>
      <c r="J30" s="1"/>
      <c r="K30" s="1"/>
      <c r="L30" s="1"/>
      <c r="M30" s="1"/>
      <c r="N30" s="1"/>
      <c r="O30" s="1"/>
      <c r="P30" s="1"/>
      <c r="Q30" s="1"/>
      <c r="R30" s="1"/>
      <c r="S30" s="1"/>
    </row>
    <row r="31" spans="1:19">
      <c r="A31" s="1"/>
      <c r="B31" s="1"/>
      <c r="C31" s="1"/>
      <c r="D31" s="1"/>
      <c r="E31" s="1"/>
      <c r="F31" s="1"/>
      <c r="G31" s="1"/>
      <c r="H31" s="1"/>
      <c r="I31" s="1"/>
      <c r="J31" s="1"/>
      <c r="K31" s="1"/>
      <c r="L31" s="1"/>
      <c r="M31" s="1"/>
      <c r="N31" s="1"/>
      <c r="O31" s="1"/>
      <c r="P31" s="1"/>
      <c r="Q31" s="1"/>
      <c r="R31" s="1"/>
      <c r="S31" s="1"/>
    </row>
    <row r="32" spans="1:19">
      <c r="A32" s="1"/>
      <c r="B32" s="1"/>
      <c r="C32" s="1"/>
      <c r="D32" s="1"/>
      <c r="E32" s="1"/>
      <c r="F32" s="1"/>
      <c r="G32" s="1"/>
      <c r="H32" s="1"/>
      <c r="I32" s="1"/>
      <c r="J32" s="1"/>
      <c r="K32" s="1"/>
      <c r="L32" s="1"/>
      <c r="M32" s="1"/>
      <c r="N32" s="1"/>
      <c r="O32" s="1"/>
      <c r="P32" s="1"/>
      <c r="Q32" s="1"/>
      <c r="R32" s="1"/>
      <c r="S32" s="1"/>
    </row>
    <row r="33" spans="1:19">
      <c r="A33" s="1"/>
      <c r="B33" s="1"/>
      <c r="C33" s="1"/>
      <c r="D33" s="1"/>
      <c r="E33" s="1"/>
      <c r="F33" s="1"/>
      <c r="G33" s="1"/>
      <c r="H33" s="1"/>
      <c r="I33" s="1"/>
      <c r="J33" s="1"/>
      <c r="K33" s="1"/>
      <c r="L33" s="1"/>
      <c r="M33" s="1"/>
      <c r="N33" s="1"/>
      <c r="O33" s="1"/>
      <c r="P33" s="1"/>
      <c r="Q33" s="1"/>
      <c r="R33" s="1"/>
      <c r="S33" s="1"/>
    </row>
    <row r="34" spans="1:19">
      <c r="A34" s="1"/>
      <c r="B34" s="1"/>
      <c r="C34" s="1"/>
      <c r="D34" s="1"/>
      <c r="E34" s="1"/>
      <c r="F34" s="1"/>
      <c r="G34" s="1"/>
      <c r="H34" s="1"/>
      <c r="I34" s="1"/>
      <c r="J34" s="1"/>
      <c r="K34" s="1"/>
      <c r="L34" s="1"/>
      <c r="M34" s="1"/>
      <c r="N34" s="1"/>
      <c r="O34" s="1"/>
      <c r="P34" s="1"/>
      <c r="Q34" s="1"/>
      <c r="R34" s="1"/>
      <c r="S34" s="1"/>
    </row>
    <row r="35" spans="1:19">
      <c r="A35" s="1"/>
      <c r="B35" s="1"/>
      <c r="C35" s="1"/>
      <c r="D35" s="1"/>
      <c r="E35" s="1"/>
      <c r="F35" s="1"/>
      <c r="G35" s="1"/>
      <c r="H35" s="1"/>
      <c r="I35" s="1"/>
      <c r="J35" s="1"/>
      <c r="K35" s="1"/>
      <c r="L35" s="1"/>
      <c r="M35" s="1"/>
      <c r="N35" s="1"/>
      <c r="O35" s="1"/>
      <c r="P35" s="1"/>
      <c r="Q35" s="1"/>
      <c r="R35" s="1"/>
      <c r="S35" s="1"/>
    </row>
    <row r="36" spans="1:19">
      <c r="A36" s="1"/>
      <c r="B36" s="1"/>
      <c r="C36" s="1"/>
      <c r="D36" s="1"/>
      <c r="E36" s="1"/>
      <c r="F36" s="1"/>
      <c r="G36" s="1"/>
      <c r="H36" s="1"/>
      <c r="I36" s="1"/>
      <c r="J36" s="1"/>
      <c r="K36" s="1"/>
      <c r="L36" s="1"/>
      <c r="M36" s="1"/>
      <c r="N36" s="1"/>
      <c r="O36" s="1"/>
      <c r="P36" s="1"/>
      <c r="Q36" s="1"/>
      <c r="R36" s="1"/>
      <c r="S36" s="1"/>
    </row>
    <row r="37" spans="1:19">
      <c r="A37" s="1"/>
      <c r="B37" s="1"/>
      <c r="C37" s="1"/>
      <c r="D37" s="1"/>
      <c r="E37" s="1"/>
      <c r="F37" s="1"/>
      <c r="G37" s="1"/>
      <c r="H37" s="1"/>
      <c r="I37" s="1"/>
      <c r="J37" s="1"/>
      <c r="K37" s="1"/>
      <c r="L37" s="1"/>
      <c r="M37" s="1"/>
      <c r="N37" s="1"/>
      <c r="O37" s="1"/>
      <c r="P37" s="1"/>
      <c r="Q37" s="1"/>
      <c r="R37" s="1"/>
      <c r="S37" s="1"/>
    </row>
    <row r="38" spans="1:19">
      <c r="A38" s="1"/>
      <c r="B38" s="1"/>
      <c r="C38" s="1"/>
      <c r="D38" s="1"/>
      <c r="E38" s="1"/>
      <c r="F38" s="1"/>
      <c r="G38" s="1"/>
      <c r="H38" s="1"/>
      <c r="I38" s="1"/>
      <c r="J38" s="1"/>
      <c r="K38" s="1"/>
      <c r="L38" s="1"/>
      <c r="M38" s="1"/>
      <c r="N38" s="1"/>
      <c r="O38" s="1"/>
      <c r="P38" s="1"/>
      <c r="Q38" s="1"/>
      <c r="R38" s="1"/>
      <c r="S38" s="1"/>
    </row>
    <row r="39" spans="1:19">
      <c r="A39" s="1"/>
      <c r="B39" s="1"/>
      <c r="C39" s="1"/>
      <c r="D39" s="1"/>
      <c r="E39" s="1"/>
      <c r="F39" s="1"/>
      <c r="G39" s="1"/>
      <c r="H39" s="1"/>
      <c r="I39" s="1"/>
      <c r="J39" s="1"/>
      <c r="K39" s="1"/>
      <c r="L39" s="1"/>
      <c r="M39" s="1"/>
      <c r="N39" s="1"/>
      <c r="O39" s="1"/>
      <c r="P39" s="1"/>
      <c r="Q39" s="1"/>
      <c r="R39" s="1"/>
      <c r="S39" s="1"/>
    </row>
    <row r="40" spans="1:19">
      <c r="A40" s="1"/>
      <c r="B40" s="1"/>
      <c r="C40" s="1"/>
      <c r="D40" s="1"/>
      <c r="E40" s="1"/>
      <c r="F40" s="1"/>
      <c r="G40" s="1"/>
      <c r="H40" s="1"/>
      <c r="I40" s="1"/>
      <c r="J40" s="1"/>
      <c r="K40" s="1"/>
      <c r="L40" s="1"/>
      <c r="M40" s="1"/>
      <c r="N40" s="1"/>
      <c r="O40" s="1"/>
      <c r="P40" s="1"/>
      <c r="Q40" s="1"/>
      <c r="R40" s="1"/>
      <c r="S40" s="1"/>
    </row>
    <row r="41" spans="1:19">
      <c r="A41" s="1"/>
      <c r="B41" s="1"/>
      <c r="C41" s="1"/>
      <c r="D41" s="1"/>
      <c r="E41" s="1"/>
      <c r="F41" s="1"/>
      <c r="G41" s="1"/>
      <c r="H41" s="1"/>
      <c r="I41" s="1"/>
      <c r="J41" s="1"/>
      <c r="K41" s="1"/>
      <c r="L41" s="1"/>
      <c r="M41" s="1"/>
      <c r="N41" s="1"/>
      <c r="O41" s="1"/>
      <c r="P41" s="1"/>
      <c r="Q41" s="1"/>
      <c r="R41" s="1"/>
      <c r="S41" s="1"/>
    </row>
    <row r="42" spans="1:19">
      <c r="A42" s="1"/>
      <c r="B42" s="1"/>
      <c r="C42" s="1"/>
      <c r="D42" s="1"/>
      <c r="E42" s="1"/>
      <c r="F42" s="1"/>
      <c r="G42" s="1"/>
      <c r="H42" s="1"/>
      <c r="I42" s="1"/>
      <c r="J42" s="1"/>
      <c r="K42" s="1"/>
      <c r="L42" s="1"/>
      <c r="M42" s="1"/>
      <c r="N42" s="1"/>
      <c r="O42" s="1"/>
      <c r="P42" s="1"/>
      <c r="Q42" s="1"/>
      <c r="R42" s="1"/>
      <c r="S42" s="1"/>
    </row>
    <row r="43" spans="1:19">
      <c r="A43" s="1"/>
      <c r="B43" s="1"/>
      <c r="C43" s="1"/>
      <c r="D43" s="1"/>
      <c r="E43" s="1"/>
      <c r="F43" s="1"/>
      <c r="G43" s="1"/>
      <c r="H43" s="1"/>
      <c r="I43" s="1"/>
      <c r="J43" s="1"/>
      <c r="K43" s="1"/>
      <c r="L43" s="1"/>
      <c r="M43" s="1"/>
      <c r="N43" s="1"/>
      <c r="O43" s="1"/>
      <c r="P43" s="1"/>
      <c r="Q43" s="1"/>
      <c r="R43" s="1"/>
      <c r="S43" s="1"/>
    </row>
    <row r="44" spans="1:19">
      <c r="A44" s="1"/>
      <c r="B44" s="1"/>
      <c r="C44" s="1"/>
      <c r="D44" s="1"/>
      <c r="E44" s="1"/>
      <c r="F44" s="1"/>
      <c r="G44" s="1"/>
      <c r="H44" s="1"/>
      <c r="I44" s="1"/>
      <c r="J44" s="1"/>
      <c r="K44" s="1"/>
      <c r="L44" s="1"/>
      <c r="M44" s="1"/>
      <c r="N44" s="1"/>
      <c r="O44" s="1"/>
      <c r="P44" s="1"/>
      <c r="Q44" s="1"/>
      <c r="R44" s="1"/>
      <c r="S44" s="1"/>
    </row>
    <row r="45" spans="1:19">
      <c r="A45" s="1"/>
      <c r="B45" s="1"/>
      <c r="C45" s="1"/>
      <c r="D45" s="1"/>
      <c r="E45" s="1"/>
      <c r="F45" s="1"/>
      <c r="G45" s="1"/>
      <c r="H45" s="1"/>
      <c r="I45" s="1"/>
      <c r="J45" s="1"/>
      <c r="K45" s="1"/>
      <c r="L45" s="1"/>
      <c r="M45" s="1"/>
      <c r="N45" s="1"/>
      <c r="O45" s="1"/>
      <c r="P45" s="1"/>
      <c r="Q45" s="1"/>
      <c r="R45" s="1"/>
      <c r="S45" s="1"/>
    </row>
    <row r="46" spans="1:19">
      <c r="A46" s="1"/>
      <c r="B46" s="1"/>
      <c r="C46" s="1"/>
      <c r="D46" s="1"/>
      <c r="E46" s="1"/>
      <c r="F46" s="1"/>
      <c r="G46" s="1"/>
      <c r="H46" s="1"/>
      <c r="I46" s="1"/>
      <c r="J46" s="1"/>
      <c r="K46" s="1"/>
      <c r="L46" s="1"/>
      <c r="M46" s="1"/>
      <c r="N46" s="1"/>
      <c r="O46" s="1"/>
      <c r="P46" s="1"/>
      <c r="Q46" s="1"/>
      <c r="R46" s="1"/>
      <c r="S46" s="1"/>
    </row>
  </sheetData>
  <hyperlinks>
    <hyperlink ref="J1" location="innehåll!A1" display="Tillbaka till innehållsförteckning"/>
  </hyperlinks>
  <pageMargins left="0.7" right="0.7" top="0.75" bottom="0.75" header="0.3" footer="0.3"/>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6"/>
  <sheetViews>
    <sheetView topLeftCell="B1" workbookViewId="0">
      <selection activeCell="G6" sqref="C6:G6"/>
    </sheetView>
  </sheetViews>
  <sheetFormatPr defaultRowHeight="15"/>
  <cols>
    <col min="1" max="1" width="5.85546875" customWidth="1"/>
    <col min="2" max="2" width="13.7109375" customWidth="1"/>
    <col min="3" max="5" width="11.28515625" customWidth="1"/>
    <col min="6" max="6" width="11.42578125" customWidth="1"/>
    <col min="7" max="7" width="11.28515625" customWidth="1"/>
    <col min="8" max="8" width="11.28515625" style="494" customWidth="1"/>
    <col min="9" max="13" width="11.28515625" customWidth="1"/>
    <col min="14" max="14" width="11.28515625" style="494" customWidth="1"/>
    <col min="15" max="24" width="11.28515625" customWidth="1"/>
  </cols>
  <sheetData>
    <row r="1" spans="1:28">
      <c r="A1" s="1"/>
      <c r="B1" s="1"/>
      <c r="C1" s="1"/>
      <c r="D1" s="1"/>
      <c r="E1" s="1"/>
      <c r="F1" s="1"/>
      <c r="G1" s="1"/>
      <c r="H1" s="1"/>
      <c r="I1" s="1"/>
      <c r="J1" s="1"/>
      <c r="K1" s="1"/>
      <c r="L1" s="1"/>
      <c r="M1" s="1"/>
      <c r="N1" s="1"/>
      <c r="O1" s="1"/>
      <c r="P1" s="70" t="s">
        <v>173</v>
      </c>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c r="A3" s="1"/>
      <c r="B3" s="657"/>
      <c r="C3" s="623" t="s">
        <v>75</v>
      </c>
      <c r="D3" s="623"/>
      <c r="E3" s="623"/>
      <c r="F3" s="623"/>
      <c r="G3" s="623"/>
      <c r="H3" s="623"/>
      <c r="I3" s="623"/>
      <c r="J3" s="623"/>
      <c r="K3" s="623"/>
      <c r="L3" s="623"/>
      <c r="M3" s="623"/>
      <c r="N3" s="623"/>
      <c r="O3" s="652"/>
      <c r="P3" s="652"/>
      <c r="Q3" s="652"/>
      <c r="R3" s="652"/>
      <c r="S3" s="652"/>
      <c r="T3" s="652"/>
      <c r="U3" s="652"/>
      <c r="V3" s="652"/>
      <c r="W3" s="652"/>
      <c r="X3" s="658"/>
      <c r="Y3" s="1"/>
      <c r="Z3" s="1"/>
      <c r="AA3" s="1"/>
      <c r="AB3" s="1"/>
    </row>
    <row r="4" spans="1:28">
      <c r="A4" s="1"/>
      <c r="B4" s="659"/>
      <c r="C4" s="366" t="s">
        <v>309</v>
      </c>
      <c r="D4" s="2"/>
      <c r="E4" s="2"/>
      <c r="F4" s="2"/>
      <c r="G4" s="2"/>
      <c r="H4" s="2"/>
      <c r="I4" s="2"/>
      <c r="J4" s="2"/>
      <c r="K4" s="2"/>
      <c r="L4" s="2"/>
      <c r="M4" s="2"/>
      <c r="N4" s="2"/>
      <c r="O4" s="6"/>
      <c r="P4" s="6"/>
      <c r="Q4" s="6"/>
      <c r="R4" s="6"/>
      <c r="S4" s="6"/>
      <c r="T4" s="6"/>
      <c r="U4" s="6"/>
      <c r="V4" s="6"/>
      <c r="W4" s="6"/>
      <c r="X4" s="522"/>
      <c r="Y4" s="1"/>
      <c r="Z4" s="1"/>
      <c r="AA4" s="1"/>
      <c r="AB4" s="1"/>
    </row>
    <row r="5" spans="1:28">
      <c r="A5" s="1"/>
      <c r="B5" s="24" t="s">
        <v>23</v>
      </c>
      <c r="C5" s="848" t="s">
        <v>65</v>
      </c>
      <c r="D5" s="849"/>
      <c r="E5" s="849"/>
      <c r="F5" s="849"/>
      <c r="G5" s="850"/>
      <c r="H5" s="848"/>
      <c r="I5" s="852" t="s">
        <v>79</v>
      </c>
      <c r="J5" s="849"/>
      <c r="K5" s="849"/>
      <c r="L5" s="849"/>
      <c r="M5" s="850"/>
      <c r="N5" s="848"/>
      <c r="O5" s="852" t="s">
        <v>77</v>
      </c>
      <c r="P5" s="849"/>
      <c r="Q5" s="849"/>
      <c r="R5" s="849"/>
      <c r="S5" s="852"/>
      <c r="T5" s="682"/>
      <c r="U5" s="632" t="s">
        <v>1060</v>
      </c>
      <c r="V5" s="632"/>
      <c r="W5" s="632" t="s">
        <v>1059</v>
      </c>
      <c r="X5" s="632"/>
      <c r="Y5" s="1"/>
      <c r="Z5" s="1"/>
      <c r="AA5" s="1"/>
      <c r="AB5" s="1"/>
    </row>
    <row r="6" spans="1:28" ht="26.25">
      <c r="A6" s="1"/>
      <c r="B6" s="274" t="s">
        <v>24</v>
      </c>
      <c r="C6" s="606" t="s">
        <v>1463</v>
      </c>
      <c r="D6" s="603" t="s">
        <v>1460</v>
      </c>
      <c r="E6" s="603" t="s">
        <v>1462</v>
      </c>
      <c r="F6" s="853" t="s">
        <v>1465</v>
      </c>
      <c r="G6" s="851" t="s">
        <v>1464</v>
      </c>
      <c r="H6" s="606" t="s">
        <v>1466</v>
      </c>
      <c r="I6" s="603" t="s">
        <v>1463</v>
      </c>
      <c r="J6" s="603" t="s">
        <v>1460</v>
      </c>
      <c r="K6" s="603" t="s">
        <v>1462</v>
      </c>
      <c r="L6" s="853" t="s">
        <v>1465</v>
      </c>
      <c r="M6" s="851" t="s">
        <v>1464</v>
      </c>
      <c r="N6" s="606" t="s">
        <v>1466</v>
      </c>
      <c r="O6" s="603" t="s">
        <v>1463</v>
      </c>
      <c r="P6" s="603" t="s">
        <v>1460</v>
      </c>
      <c r="Q6" s="603" t="s">
        <v>1462</v>
      </c>
      <c r="R6" s="853" t="s">
        <v>1465</v>
      </c>
      <c r="S6" s="603" t="s">
        <v>1464</v>
      </c>
      <c r="T6" s="851" t="s">
        <v>1466</v>
      </c>
      <c r="U6" s="139" t="s">
        <v>1464</v>
      </c>
      <c r="V6" s="139" t="s">
        <v>1466</v>
      </c>
      <c r="W6" s="139" t="s">
        <v>1464</v>
      </c>
      <c r="X6" s="139" t="s">
        <v>1466</v>
      </c>
      <c r="Y6" s="1"/>
      <c r="Z6" s="1"/>
      <c r="AA6" s="1"/>
      <c r="AB6" s="1"/>
    </row>
    <row r="7" spans="1:28">
      <c r="A7" s="1"/>
      <c r="B7" s="230" t="s">
        <v>19</v>
      </c>
      <c r="C7" s="646">
        <v>30.3</v>
      </c>
      <c r="D7" s="646">
        <v>38.4</v>
      </c>
      <c r="E7" s="646">
        <v>37.46</v>
      </c>
      <c r="F7" s="646">
        <v>35</v>
      </c>
      <c r="G7" s="646">
        <v>29</v>
      </c>
      <c r="H7" s="646">
        <v>31</v>
      </c>
      <c r="I7" s="646">
        <v>12.7</v>
      </c>
      <c r="J7" s="646">
        <v>10.7</v>
      </c>
      <c r="K7" s="646">
        <v>11.26</v>
      </c>
      <c r="L7" s="646" t="s">
        <v>292</v>
      </c>
      <c r="M7" s="646">
        <v>6</v>
      </c>
      <c r="N7" s="646">
        <v>6</v>
      </c>
      <c r="O7" s="646">
        <v>33.700000000000003</v>
      </c>
      <c r="P7" s="646">
        <v>30</v>
      </c>
      <c r="Q7" s="646">
        <v>30.48</v>
      </c>
      <c r="R7" s="646">
        <v>36</v>
      </c>
      <c r="S7" s="646">
        <v>29</v>
      </c>
      <c r="T7" s="646">
        <v>25</v>
      </c>
      <c r="U7" s="646">
        <v>30</v>
      </c>
      <c r="V7" s="646">
        <v>35</v>
      </c>
      <c r="W7" s="646">
        <v>27</v>
      </c>
      <c r="X7" s="646">
        <v>23</v>
      </c>
      <c r="Y7" s="1"/>
      <c r="Z7" s="1"/>
      <c r="AA7" s="1"/>
      <c r="AB7" s="1"/>
    </row>
    <row r="8" spans="1:28">
      <c r="A8" s="1"/>
      <c r="B8" s="317" t="s">
        <v>20</v>
      </c>
      <c r="C8" s="617">
        <v>28.7</v>
      </c>
      <c r="D8" s="617">
        <v>25.5</v>
      </c>
      <c r="E8" s="617">
        <v>28.44</v>
      </c>
      <c r="F8" s="617">
        <v>28</v>
      </c>
      <c r="G8" s="617">
        <v>24</v>
      </c>
      <c r="H8" s="617">
        <v>23</v>
      </c>
      <c r="I8" s="617">
        <v>12.8</v>
      </c>
      <c r="J8" s="617">
        <v>9.6999999999999993</v>
      </c>
      <c r="K8" s="617">
        <v>8.7200000000000006</v>
      </c>
      <c r="L8" s="617" t="s">
        <v>292</v>
      </c>
      <c r="M8" s="617">
        <v>5</v>
      </c>
      <c r="N8" s="617">
        <v>4</v>
      </c>
      <c r="O8" s="617">
        <v>13.1</v>
      </c>
      <c r="P8" s="617">
        <v>14.3</v>
      </c>
      <c r="Q8" s="617">
        <v>15.5</v>
      </c>
      <c r="R8" s="617">
        <v>17</v>
      </c>
      <c r="S8" s="617">
        <v>14</v>
      </c>
      <c r="T8" s="617">
        <v>12</v>
      </c>
      <c r="U8" s="617">
        <v>25</v>
      </c>
      <c r="V8" s="575">
        <v>25</v>
      </c>
      <c r="W8" s="617">
        <v>30</v>
      </c>
      <c r="X8" s="575">
        <v>26</v>
      </c>
      <c r="Y8" s="1"/>
      <c r="Z8" s="1"/>
      <c r="AA8" s="1"/>
      <c r="AB8" s="1"/>
    </row>
    <row r="9" spans="1:28">
      <c r="A9" s="1"/>
      <c r="B9" s="230" t="s">
        <v>21</v>
      </c>
      <c r="C9" s="616">
        <v>21.5</v>
      </c>
      <c r="D9" s="616">
        <v>27.5</v>
      </c>
      <c r="E9" s="616">
        <v>26.66</v>
      </c>
      <c r="F9" s="616">
        <v>26</v>
      </c>
      <c r="G9" s="616">
        <v>26</v>
      </c>
      <c r="H9" s="616">
        <v>27</v>
      </c>
      <c r="I9" s="616">
        <v>17.399999999999999</v>
      </c>
      <c r="J9" s="616">
        <v>17.8</v>
      </c>
      <c r="K9" s="616">
        <v>16.440000000000001</v>
      </c>
      <c r="L9" s="616" t="s">
        <v>292</v>
      </c>
      <c r="M9" s="616">
        <v>9</v>
      </c>
      <c r="N9" s="616">
        <v>8</v>
      </c>
      <c r="O9" s="616">
        <v>14.5</v>
      </c>
      <c r="P9" s="616">
        <v>12.1</v>
      </c>
      <c r="Q9" s="616">
        <v>13.65</v>
      </c>
      <c r="R9" s="616">
        <v>17</v>
      </c>
      <c r="S9" s="616">
        <v>17</v>
      </c>
      <c r="T9" s="616">
        <v>17</v>
      </c>
      <c r="U9" s="616">
        <v>17</v>
      </c>
      <c r="V9" s="616">
        <v>20</v>
      </c>
      <c r="W9" s="616">
        <v>32</v>
      </c>
      <c r="X9" s="616">
        <v>28</v>
      </c>
      <c r="Y9" s="1"/>
      <c r="Z9" s="1"/>
      <c r="AA9" s="1"/>
      <c r="AB9" s="1"/>
    </row>
    <row r="10" spans="1:28">
      <c r="A10" s="1"/>
      <c r="B10" s="317" t="s">
        <v>22</v>
      </c>
      <c r="C10" s="617">
        <v>23.1</v>
      </c>
      <c r="D10" s="617">
        <v>24.9</v>
      </c>
      <c r="E10" s="617">
        <v>24.1</v>
      </c>
      <c r="F10" s="617">
        <v>26</v>
      </c>
      <c r="G10" s="617">
        <v>25</v>
      </c>
      <c r="H10" s="617">
        <v>25</v>
      </c>
      <c r="I10" s="617">
        <v>11.4</v>
      </c>
      <c r="J10" s="617">
        <v>10.4</v>
      </c>
      <c r="K10" s="617">
        <v>9.18</v>
      </c>
      <c r="L10" s="617" t="s">
        <v>292</v>
      </c>
      <c r="M10" s="617">
        <v>8</v>
      </c>
      <c r="N10" s="617">
        <v>9</v>
      </c>
      <c r="O10" s="617">
        <v>6.5</v>
      </c>
      <c r="P10" s="617">
        <v>7.1</v>
      </c>
      <c r="Q10" s="617">
        <v>7.24</v>
      </c>
      <c r="R10" s="617">
        <v>8</v>
      </c>
      <c r="S10" s="617">
        <v>9</v>
      </c>
      <c r="T10" s="617">
        <v>11</v>
      </c>
      <c r="U10" s="617">
        <v>13</v>
      </c>
      <c r="V10" s="575">
        <v>13</v>
      </c>
      <c r="W10" s="617">
        <v>41</v>
      </c>
      <c r="X10" s="575">
        <v>40</v>
      </c>
      <c r="Y10" s="1"/>
      <c r="Z10" s="1"/>
      <c r="AA10" s="1"/>
      <c r="AB10" s="1"/>
    </row>
    <row r="11" spans="1:28">
      <c r="A11" s="1"/>
      <c r="B11" s="1"/>
      <c r="C11" s="29"/>
      <c r="D11" s="29"/>
      <c r="E11" s="92"/>
      <c r="F11" s="92"/>
      <c r="G11" s="29"/>
      <c r="H11" s="29"/>
      <c r="I11" s="29"/>
      <c r="J11" s="29"/>
      <c r="K11" s="29"/>
      <c r="L11" s="29"/>
      <c r="M11" s="29"/>
      <c r="N11" s="29"/>
      <c r="O11" s="1"/>
      <c r="P11" s="1"/>
      <c r="Q11" s="1"/>
      <c r="R11" s="1"/>
      <c r="S11" s="1"/>
      <c r="T11" s="1"/>
      <c r="U11" s="1"/>
      <c r="V11" s="1"/>
      <c r="W11" s="1"/>
      <c r="X11" s="1"/>
      <c r="Y11" s="1"/>
      <c r="Z11" s="1"/>
      <c r="AA11" s="1"/>
      <c r="AB11" s="1"/>
    </row>
    <row r="12" spans="1:28">
      <c r="A12" s="1"/>
      <c r="B12" s="4" t="s">
        <v>476</v>
      </c>
      <c r="C12" s="29"/>
      <c r="D12" s="29"/>
      <c r="E12" s="29"/>
      <c r="F12" s="29"/>
      <c r="G12" s="29"/>
      <c r="H12" s="29"/>
      <c r="I12" s="29"/>
      <c r="J12" s="29"/>
      <c r="K12" s="29"/>
      <c r="L12" s="29"/>
      <c r="M12" s="29"/>
      <c r="N12" s="29"/>
      <c r="O12" s="1"/>
      <c r="P12" s="1"/>
      <c r="Q12" s="1"/>
      <c r="R12" s="1"/>
      <c r="S12" s="1"/>
      <c r="T12" s="1"/>
      <c r="U12" s="1"/>
      <c r="V12" s="1"/>
      <c r="W12" s="1"/>
      <c r="X12" s="1"/>
      <c r="Y12" s="1"/>
      <c r="Z12" s="1"/>
      <c r="AA12" s="1"/>
      <c r="AB12" s="1"/>
    </row>
    <row r="13" spans="1:28">
      <c r="A13" s="1"/>
      <c r="B13" s="1"/>
      <c r="C13" s="1"/>
      <c r="D13" s="1"/>
      <c r="E13" s="742" t="s">
        <v>1151</v>
      </c>
      <c r="F13" s="740"/>
      <c r="G13" s="740"/>
      <c r="H13" s="740"/>
      <c r="I13" s="740"/>
      <c r="J13" s="740"/>
      <c r="K13" s="740"/>
      <c r="L13" s="740"/>
      <c r="M13" s="740"/>
      <c r="N13" s="740"/>
      <c r="O13" s="740"/>
      <c r="P13" s="740"/>
      <c r="Q13" s="740"/>
      <c r="R13" s="740"/>
      <c r="S13" s="740"/>
      <c r="T13" s="1"/>
      <c r="U13" s="1"/>
      <c r="V13" s="1"/>
      <c r="W13" s="1"/>
      <c r="X13" s="1"/>
      <c r="Y13" s="1"/>
      <c r="Z13" s="1"/>
      <c r="AA13" s="1"/>
      <c r="AB13" s="1"/>
    </row>
    <row r="14" spans="1:28">
      <c r="A14" s="1"/>
      <c r="B14" s="1"/>
      <c r="C14" s="1"/>
      <c r="D14" s="1"/>
      <c r="E14" s="740" t="s">
        <v>1395</v>
      </c>
      <c r="F14" s="740"/>
      <c r="G14" s="740"/>
      <c r="H14" s="740"/>
      <c r="I14" s="740"/>
      <c r="J14" s="740"/>
      <c r="K14" s="740"/>
      <c r="L14" s="740"/>
      <c r="M14" s="740"/>
      <c r="N14" s="740"/>
      <c r="O14" s="740"/>
      <c r="P14" s="740"/>
      <c r="Q14" s="740"/>
      <c r="R14" s="740"/>
      <c r="S14" s="740"/>
      <c r="T14" s="1"/>
      <c r="U14" s="1"/>
      <c r="V14" s="1"/>
      <c r="W14" s="1"/>
      <c r="X14" s="1"/>
      <c r="Y14" s="1"/>
      <c r="Z14" s="1"/>
      <c r="AA14" s="1"/>
      <c r="AB14" s="1"/>
    </row>
    <row r="15" spans="1:28">
      <c r="A15" s="1"/>
      <c r="B15" s="1"/>
      <c r="C15" s="1"/>
      <c r="D15" s="1"/>
      <c r="E15" s="740" t="s">
        <v>1396</v>
      </c>
      <c r="F15" s="740"/>
      <c r="G15" s="740"/>
      <c r="H15" s="740"/>
      <c r="I15" s="740"/>
      <c r="J15" s="740"/>
      <c r="K15" s="740"/>
      <c r="L15" s="740"/>
      <c r="M15" s="740"/>
      <c r="N15" s="740"/>
      <c r="O15" s="740"/>
      <c r="P15" s="740"/>
      <c r="Q15" s="740"/>
      <c r="R15" s="740"/>
      <c r="S15" s="740"/>
      <c r="T15" s="1"/>
      <c r="U15" s="1"/>
      <c r="V15" s="1"/>
      <c r="W15" s="1"/>
      <c r="X15" s="1"/>
      <c r="Y15" s="1"/>
      <c r="Z15" s="1"/>
      <c r="AA15" s="1"/>
      <c r="AB15" s="1"/>
    </row>
    <row r="16" spans="1:28" s="494" customFormat="1">
      <c r="A16" s="1"/>
      <c r="B16" s="1"/>
      <c r="C16" s="1"/>
      <c r="D16" s="1"/>
      <c r="E16" s="740" t="s">
        <v>1397</v>
      </c>
      <c r="F16" s="740"/>
      <c r="G16" s="740"/>
      <c r="H16" s="740"/>
      <c r="I16" s="740"/>
      <c r="J16" s="740"/>
      <c r="K16" s="740"/>
      <c r="L16" s="740"/>
      <c r="M16" s="740"/>
      <c r="N16" s="740"/>
      <c r="O16" s="740"/>
      <c r="P16" s="740"/>
      <c r="Q16" s="740"/>
      <c r="R16" s="740"/>
      <c r="S16" s="740"/>
      <c r="T16" s="1"/>
      <c r="U16" s="1"/>
      <c r="V16" s="1"/>
      <c r="W16" s="1"/>
      <c r="X16" s="1"/>
      <c r="Y16" s="1"/>
      <c r="Z16" s="1"/>
      <c r="AA16" s="1"/>
      <c r="AB16" s="1"/>
    </row>
    <row r="17" spans="1:28" s="494" customFormat="1">
      <c r="A17" s="1"/>
      <c r="B17" s="1"/>
      <c r="C17" s="1"/>
      <c r="D17" s="1"/>
      <c r="E17" s="740" t="s">
        <v>1394</v>
      </c>
      <c r="F17" s="740"/>
      <c r="G17" s="740"/>
      <c r="H17" s="740"/>
      <c r="I17" s="740"/>
      <c r="J17" s="740"/>
      <c r="K17" s="740"/>
      <c r="L17" s="740"/>
      <c r="M17" s="740"/>
      <c r="N17" s="740"/>
      <c r="O17" s="740"/>
      <c r="P17" s="740"/>
      <c r="Q17" s="740"/>
      <c r="R17" s="740"/>
      <c r="S17" s="740"/>
      <c r="T17" s="1"/>
      <c r="U17" s="1"/>
      <c r="V17" s="1"/>
      <c r="W17" s="1"/>
      <c r="X17" s="1"/>
      <c r="Y17" s="1"/>
      <c r="Z17" s="1"/>
      <c r="AA17" s="1"/>
      <c r="AB17" s="1"/>
    </row>
    <row r="18" spans="1:2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c r="A19" s="1"/>
      <c r="B19" s="1"/>
      <c r="C19" s="1"/>
      <c r="D19" s="1"/>
      <c r="E19" s="1" t="s">
        <v>1159</v>
      </c>
      <c r="F19" s="1"/>
      <c r="G19" s="1"/>
      <c r="H19" s="1"/>
      <c r="I19" s="1"/>
      <c r="J19" s="1"/>
      <c r="K19" s="1"/>
      <c r="L19" s="1"/>
      <c r="M19" s="1"/>
      <c r="N19" s="1"/>
      <c r="O19" s="1"/>
      <c r="P19" s="1"/>
      <c r="Q19" s="1"/>
      <c r="R19" s="1"/>
      <c r="S19" s="1"/>
      <c r="T19" s="1"/>
      <c r="U19" s="1"/>
      <c r="V19" s="1"/>
      <c r="W19" s="1"/>
      <c r="X19" s="1"/>
      <c r="Y19" s="1"/>
      <c r="Z19" s="1"/>
      <c r="AA19" s="1"/>
      <c r="AB19" s="1"/>
    </row>
    <row r="20" spans="1:28">
      <c r="A20" s="1"/>
      <c r="B20" s="1"/>
      <c r="C20" s="1"/>
      <c r="D20" s="1"/>
      <c r="E20" s="1" t="s">
        <v>1166</v>
      </c>
      <c r="F20" s="1"/>
      <c r="G20" s="1"/>
      <c r="H20" s="1"/>
      <c r="I20" s="1"/>
      <c r="J20" s="1"/>
      <c r="K20" s="1"/>
      <c r="L20" s="1"/>
      <c r="M20" s="1"/>
      <c r="N20" s="1"/>
      <c r="O20" s="1"/>
      <c r="P20" s="1"/>
      <c r="Q20" s="1"/>
      <c r="R20" s="1"/>
      <c r="S20" s="1"/>
      <c r="T20" s="1"/>
      <c r="U20" s="1"/>
      <c r="V20" s="1"/>
      <c r="W20" s="1"/>
      <c r="X20" s="1"/>
      <c r="Y20" s="1"/>
      <c r="Z20" s="1"/>
      <c r="AA20" s="1"/>
      <c r="AB20" s="1"/>
    </row>
    <row r="21" spans="1:2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c r="A31" s="1"/>
    </row>
    <row r="32" spans="1:28">
      <c r="A32" s="1"/>
    </row>
    <row r="33" spans="1:1">
      <c r="A33" s="1"/>
    </row>
    <row r="34" spans="1:1">
      <c r="A34" s="1"/>
    </row>
    <row r="35" spans="1:1">
      <c r="A35" s="1"/>
    </row>
    <row r="36" spans="1:1">
      <c r="A36" s="1"/>
    </row>
  </sheetData>
  <hyperlinks>
    <hyperlink ref="P1" location="innehåll!A1" display="Tillbaka till innehållsförteckning"/>
  </hyperlinks>
  <pageMargins left="0.7" right="0.7" top="0.75" bottom="0.75" header="0.3" footer="0.3"/>
  <pageSetup paperSize="9" orientation="landscape"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5"/>
  <sheetViews>
    <sheetView zoomScaleNormal="100" workbookViewId="0">
      <selection activeCell="E1" sqref="E1"/>
    </sheetView>
  </sheetViews>
  <sheetFormatPr defaultRowHeight="15"/>
  <cols>
    <col min="1" max="1" width="5.42578125" customWidth="1"/>
    <col min="2" max="2" width="45.42578125" customWidth="1"/>
    <col min="3" max="5" width="15.5703125" customWidth="1"/>
    <col min="6" max="6" width="7.140625" customWidth="1"/>
    <col min="7" max="7" width="11.42578125" customWidth="1"/>
  </cols>
  <sheetData>
    <row r="1" spans="1:24">
      <c r="A1" s="1"/>
      <c r="B1" s="1"/>
      <c r="C1" s="1"/>
      <c r="D1" s="1"/>
      <c r="E1" s="70" t="s">
        <v>173</v>
      </c>
      <c r="F1" s="1"/>
      <c r="G1" s="1"/>
      <c r="H1" s="1"/>
      <c r="I1" s="1"/>
      <c r="J1" s="1"/>
      <c r="K1" s="1"/>
      <c r="L1" s="1"/>
      <c r="S1" s="1"/>
      <c r="T1" s="1"/>
      <c r="U1" s="1"/>
      <c r="V1" s="1"/>
      <c r="W1" s="1"/>
      <c r="X1" s="1"/>
    </row>
    <row r="2" spans="1:24">
      <c r="A2" s="1"/>
      <c r="B2" s="1"/>
      <c r="C2" s="1"/>
      <c r="D2" s="1"/>
      <c r="E2" s="1"/>
      <c r="F2" s="1"/>
      <c r="G2" s="1"/>
      <c r="H2" s="1"/>
      <c r="I2" s="1"/>
      <c r="J2" s="1"/>
      <c r="K2" s="1"/>
      <c r="L2" s="1"/>
      <c r="S2" s="1"/>
      <c r="T2" s="1"/>
      <c r="U2" s="1"/>
      <c r="V2" s="1"/>
      <c r="W2" s="1"/>
      <c r="X2" s="1"/>
    </row>
    <row r="3" spans="1:24">
      <c r="A3" s="1"/>
      <c r="B3" s="367" t="s">
        <v>1398</v>
      </c>
      <c r="C3" s="587"/>
      <c r="D3" s="587"/>
      <c r="E3" s="587"/>
      <c r="F3" s="587"/>
      <c r="G3" s="1"/>
      <c r="H3" s="1"/>
      <c r="I3" s="1"/>
      <c r="J3" s="1"/>
      <c r="K3" s="1"/>
      <c r="L3" s="1"/>
      <c r="M3" s="1"/>
      <c r="N3" s="1"/>
      <c r="O3" s="1"/>
      <c r="P3" s="1"/>
      <c r="Q3" s="1"/>
      <c r="R3" s="1"/>
      <c r="S3" s="1"/>
      <c r="T3" s="1"/>
      <c r="U3" s="1"/>
      <c r="V3" s="1"/>
      <c r="W3" s="1"/>
      <c r="X3" s="1"/>
    </row>
    <row r="4" spans="1:24">
      <c r="A4" s="1"/>
      <c r="B4" s="368"/>
      <c r="C4" s="514"/>
      <c r="D4" s="514"/>
      <c r="E4" s="514"/>
      <c r="F4" s="514"/>
      <c r="G4" s="1"/>
      <c r="H4" s="1"/>
      <c r="I4" s="1"/>
      <c r="J4" s="1"/>
      <c r="K4" s="1"/>
      <c r="L4" s="1"/>
      <c r="M4" s="1"/>
      <c r="N4" s="1"/>
      <c r="O4" s="1"/>
      <c r="P4" s="1"/>
      <c r="Q4" s="1"/>
      <c r="R4" s="1"/>
      <c r="S4" s="1"/>
      <c r="T4" s="1"/>
      <c r="U4" s="1"/>
      <c r="V4" s="1"/>
      <c r="W4" s="1"/>
      <c r="X4" s="1"/>
    </row>
    <row r="5" spans="1:24">
      <c r="A5" s="1"/>
      <c r="B5" s="11"/>
      <c r="C5" s="11"/>
      <c r="D5" s="11"/>
      <c r="E5" s="11"/>
      <c r="F5" s="1"/>
      <c r="G5" s="1"/>
      <c r="H5" s="1"/>
      <c r="I5" s="1"/>
      <c r="J5" s="1"/>
      <c r="K5" s="1"/>
      <c r="L5" s="1"/>
      <c r="M5" s="1"/>
      <c r="N5" s="1"/>
      <c r="O5" s="1"/>
      <c r="P5" s="1"/>
      <c r="Q5" s="1"/>
      <c r="R5" s="1"/>
      <c r="S5" s="1"/>
      <c r="T5" s="1"/>
      <c r="U5" s="1"/>
      <c r="V5" s="1"/>
      <c r="W5" s="1"/>
      <c r="X5" s="1"/>
    </row>
    <row r="6" spans="1:24">
      <c r="A6" s="1"/>
      <c r="B6" s="290"/>
      <c r="C6" s="334"/>
      <c r="D6" s="334"/>
      <c r="E6" s="329"/>
      <c r="F6" s="1"/>
      <c r="G6" s="1"/>
      <c r="H6" s="1"/>
      <c r="I6" s="1"/>
      <c r="J6" s="1"/>
      <c r="K6" s="1"/>
      <c r="L6" s="1"/>
      <c r="M6" s="1"/>
      <c r="N6" s="1"/>
      <c r="O6" s="1"/>
      <c r="P6" s="1"/>
      <c r="Q6" s="1"/>
      <c r="R6" s="1"/>
      <c r="S6" s="1"/>
      <c r="T6" s="1"/>
      <c r="U6" s="1"/>
      <c r="V6" s="1"/>
      <c r="W6" s="1"/>
      <c r="X6" s="1"/>
    </row>
    <row r="7" spans="1:24">
      <c r="A7" s="1"/>
      <c r="B7" s="256"/>
      <c r="C7" s="261" t="s">
        <v>31</v>
      </c>
      <c r="D7" s="261" t="s">
        <v>32</v>
      </c>
      <c r="E7" s="262" t="s">
        <v>33</v>
      </c>
      <c r="F7" s="1"/>
      <c r="G7" s="1"/>
      <c r="H7" s="1"/>
      <c r="I7" s="1"/>
      <c r="J7" s="1"/>
      <c r="K7" s="1"/>
      <c r="L7" s="1"/>
      <c r="M7" s="1"/>
      <c r="N7" s="1"/>
      <c r="O7" s="1"/>
      <c r="P7" s="1"/>
      <c r="Q7" s="1"/>
      <c r="R7" s="1"/>
      <c r="S7" s="1"/>
      <c r="T7" s="1"/>
      <c r="U7" s="1"/>
      <c r="V7" s="1"/>
      <c r="W7" s="1"/>
      <c r="X7" s="1"/>
    </row>
    <row r="8" spans="1:24">
      <c r="A8" s="1"/>
      <c r="B8" s="336" t="s">
        <v>442</v>
      </c>
      <c r="C8" s="338">
        <v>24</v>
      </c>
      <c r="D8" s="338">
        <v>18</v>
      </c>
      <c r="E8" s="338">
        <v>25</v>
      </c>
      <c r="F8" s="1"/>
      <c r="G8" s="1"/>
      <c r="H8" s="1"/>
      <c r="I8" s="1"/>
      <c r="J8" s="1"/>
      <c r="K8" s="1"/>
      <c r="L8" s="1"/>
      <c r="M8" s="1"/>
      <c r="N8" s="1"/>
      <c r="O8" s="1"/>
      <c r="P8" s="1"/>
      <c r="Q8" s="1"/>
      <c r="R8" s="1"/>
      <c r="S8" s="1"/>
      <c r="T8" s="1"/>
      <c r="U8" s="1"/>
      <c r="V8" s="1"/>
      <c r="W8" s="1"/>
      <c r="X8" s="1"/>
    </row>
    <row r="9" spans="1:24" ht="29.25">
      <c r="A9" s="1"/>
      <c r="B9" s="337" t="s">
        <v>440</v>
      </c>
      <c r="C9" s="147">
        <v>42</v>
      </c>
      <c r="D9" s="147">
        <v>31</v>
      </c>
      <c r="E9" s="147">
        <v>21</v>
      </c>
      <c r="F9" s="1"/>
      <c r="G9" s="1"/>
      <c r="H9" s="1"/>
      <c r="I9" s="1"/>
      <c r="J9" s="1"/>
      <c r="K9" s="1"/>
      <c r="L9" s="1"/>
      <c r="M9" s="1"/>
      <c r="N9" s="1"/>
      <c r="O9" s="1"/>
      <c r="P9" s="1"/>
      <c r="Q9" s="1"/>
      <c r="R9" s="1"/>
      <c r="S9" s="1"/>
      <c r="T9" s="1"/>
      <c r="U9" s="1"/>
      <c r="V9" s="1"/>
      <c r="W9" s="1"/>
      <c r="X9" s="1"/>
    </row>
    <row r="10" spans="1:24">
      <c r="A10" s="1"/>
      <c r="B10" s="255" t="s">
        <v>65</v>
      </c>
      <c r="C10" s="263">
        <v>31</v>
      </c>
      <c r="D10" s="263">
        <v>32</v>
      </c>
      <c r="E10" s="263">
        <v>14</v>
      </c>
      <c r="F10" s="1"/>
      <c r="G10" s="1"/>
      <c r="H10" s="1"/>
      <c r="I10" s="1"/>
      <c r="J10" s="1"/>
      <c r="K10" s="1"/>
      <c r="L10" s="1"/>
      <c r="M10" s="1"/>
      <c r="N10" s="1"/>
      <c r="O10" s="1"/>
      <c r="P10" s="1"/>
      <c r="Q10" s="1"/>
      <c r="R10" s="1"/>
      <c r="S10" s="1"/>
      <c r="T10" s="1"/>
      <c r="U10" s="1"/>
      <c r="V10" s="1"/>
      <c r="W10" s="1"/>
      <c r="X10" s="1"/>
    </row>
    <row r="11" spans="1:24">
      <c r="A11" s="1"/>
      <c r="B11" s="253" t="s">
        <v>63</v>
      </c>
      <c r="C11" s="264">
        <v>10</v>
      </c>
      <c r="D11" s="264">
        <v>8</v>
      </c>
      <c r="E11" s="264">
        <v>3</v>
      </c>
      <c r="F11" s="1"/>
      <c r="G11" s="1"/>
      <c r="H11" s="1"/>
      <c r="I11" s="1"/>
      <c r="J11" s="1"/>
      <c r="K11" s="1"/>
      <c r="L11" s="1"/>
      <c r="M11" s="1"/>
      <c r="N11" s="1"/>
      <c r="O11" s="1"/>
      <c r="P11" s="1"/>
      <c r="Q11" s="1"/>
      <c r="R11" s="1"/>
      <c r="S11" s="1"/>
      <c r="T11" s="1"/>
      <c r="U11" s="1"/>
      <c r="V11" s="1"/>
      <c r="W11" s="1"/>
      <c r="X11" s="1"/>
    </row>
    <row r="12" spans="1:24">
      <c r="A12" s="1"/>
      <c r="B12" s="255" t="s">
        <v>66</v>
      </c>
      <c r="C12" s="263">
        <v>14</v>
      </c>
      <c r="D12" s="263">
        <v>17</v>
      </c>
      <c r="E12" s="263">
        <v>15</v>
      </c>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21" t="s">
        <v>1009</v>
      </c>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742" t="s">
        <v>1151</v>
      </c>
      <c r="C17" s="740"/>
      <c r="D17" s="740"/>
      <c r="E17" s="740"/>
      <c r="F17" s="740"/>
      <c r="G17" s="1"/>
      <c r="H17" s="1"/>
      <c r="I17" s="1"/>
      <c r="J17" s="1"/>
      <c r="K17" s="1"/>
      <c r="L17" s="1"/>
      <c r="M17" s="1"/>
      <c r="N17" s="1"/>
      <c r="O17" s="1"/>
      <c r="P17" s="1"/>
      <c r="Q17" s="1"/>
      <c r="R17" s="1"/>
      <c r="S17" s="1"/>
      <c r="T17" s="1"/>
      <c r="U17" s="1"/>
      <c r="V17" s="1"/>
      <c r="W17" s="1"/>
      <c r="X17" s="1"/>
    </row>
    <row r="18" spans="1:24">
      <c r="A18" s="1"/>
      <c r="B18" s="740" t="s">
        <v>522</v>
      </c>
      <c r="C18" s="740"/>
      <c r="D18" s="740"/>
      <c r="E18" s="740"/>
      <c r="F18" s="740"/>
      <c r="G18" s="1"/>
      <c r="H18" s="1"/>
      <c r="I18" s="1"/>
      <c r="J18" s="1"/>
      <c r="K18" s="1"/>
      <c r="L18" s="1"/>
      <c r="M18" s="1"/>
      <c r="N18" s="1"/>
      <c r="O18" s="1"/>
      <c r="P18" s="1"/>
      <c r="Q18" s="1"/>
      <c r="R18" s="1"/>
      <c r="S18" s="1"/>
      <c r="T18" s="1"/>
      <c r="U18" s="1"/>
      <c r="V18" s="1"/>
      <c r="W18" s="1"/>
      <c r="X18" s="1"/>
    </row>
    <row r="19" spans="1:24">
      <c r="A19" s="1"/>
      <c r="B19" s="740" t="s">
        <v>477</v>
      </c>
      <c r="C19" s="740"/>
      <c r="D19" s="740"/>
      <c r="E19" s="740"/>
      <c r="F19" s="740"/>
      <c r="G19" s="1"/>
      <c r="H19" s="1"/>
      <c r="I19" s="1"/>
      <c r="J19" s="1"/>
      <c r="K19" s="1"/>
      <c r="L19" s="1"/>
      <c r="M19" s="1"/>
      <c r="N19" s="1"/>
      <c r="O19" s="1"/>
      <c r="P19" s="1"/>
      <c r="Q19" s="1"/>
      <c r="R19" s="1"/>
      <c r="S19" s="1"/>
      <c r="T19" s="1"/>
      <c r="U19" s="1"/>
      <c r="V19" s="1"/>
      <c r="W19" s="1"/>
      <c r="X19" s="1"/>
    </row>
    <row r="20" spans="1:24">
      <c r="A20" s="1"/>
      <c r="B20" s="740" t="s">
        <v>478</v>
      </c>
      <c r="C20" s="740"/>
      <c r="D20" s="740"/>
      <c r="E20" s="740"/>
      <c r="F20" s="740"/>
      <c r="G20" s="1"/>
      <c r="H20" s="1"/>
      <c r="I20" s="1"/>
      <c r="J20" s="1"/>
      <c r="K20" s="1"/>
      <c r="L20" s="1"/>
      <c r="M20" s="1"/>
      <c r="N20" s="1"/>
      <c r="O20" s="1"/>
      <c r="P20" s="1"/>
      <c r="Q20" s="1"/>
      <c r="R20" s="1"/>
      <c r="S20" s="1"/>
      <c r="T20" s="1"/>
      <c r="U20" s="1"/>
      <c r="V20" s="1"/>
      <c r="W20" s="1"/>
      <c r="X20" s="1"/>
    </row>
    <row r="21" spans="1:24">
      <c r="A21" s="1"/>
      <c r="B21" s="740" t="s">
        <v>479</v>
      </c>
      <c r="C21" s="740"/>
      <c r="D21" s="740"/>
      <c r="E21" s="740"/>
      <c r="F21" s="740"/>
      <c r="G21" s="1"/>
      <c r="H21" s="1"/>
      <c r="I21" s="1"/>
      <c r="J21" s="1"/>
      <c r="K21" s="1"/>
      <c r="L21" s="1"/>
      <c r="M21" s="1"/>
      <c r="N21" s="1"/>
      <c r="O21" s="1"/>
      <c r="P21" s="1"/>
      <c r="Q21" s="1"/>
      <c r="R21" s="1"/>
      <c r="S21" s="1"/>
      <c r="T21" s="1"/>
      <c r="U21" s="1"/>
      <c r="V21" s="1"/>
      <c r="W21" s="1"/>
      <c r="X21" s="1"/>
    </row>
    <row r="22" spans="1:24">
      <c r="A22" s="1"/>
      <c r="B22" s="740" t="s">
        <v>480</v>
      </c>
      <c r="C22" s="740"/>
      <c r="D22" s="740"/>
      <c r="E22" s="740"/>
      <c r="F22" s="740"/>
      <c r="G22" s="1"/>
      <c r="H22" s="1"/>
      <c r="I22" s="1"/>
      <c r="J22" s="1"/>
      <c r="K22" s="1"/>
      <c r="L22" s="1"/>
      <c r="M22" s="1"/>
      <c r="N22" s="1"/>
      <c r="O22" s="1"/>
      <c r="P22" s="1"/>
      <c r="Q22" s="1"/>
      <c r="R22" s="1"/>
      <c r="S22" s="1"/>
      <c r="T22" s="1"/>
      <c r="U22" s="1"/>
      <c r="V22" s="1"/>
      <c r="W22" s="1"/>
      <c r="X22" s="1"/>
    </row>
    <row r="23" spans="1:24">
      <c r="A23" s="1"/>
      <c r="B23" s="740" t="s">
        <v>481</v>
      </c>
      <c r="C23" s="740"/>
      <c r="D23" s="740"/>
      <c r="E23" s="740"/>
      <c r="F23" s="740"/>
      <c r="G23" s="1"/>
      <c r="H23" s="1"/>
      <c r="I23" s="1"/>
      <c r="J23" s="1"/>
      <c r="K23" s="1"/>
      <c r="L23" s="1"/>
      <c r="M23" s="1"/>
      <c r="N23" s="1"/>
      <c r="O23" s="1"/>
      <c r="P23" s="1"/>
      <c r="Q23" s="1"/>
      <c r="R23" s="1"/>
      <c r="S23" s="1"/>
      <c r="T23" s="1"/>
      <c r="U23" s="1"/>
      <c r="V23" s="1"/>
      <c r="W23" s="1"/>
      <c r="X23" s="1"/>
    </row>
    <row r="24" spans="1:24">
      <c r="A24" s="1"/>
      <c r="B24" s="740" t="s">
        <v>482</v>
      </c>
      <c r="C24" s="740"/>
      <c r="D24" s="740"/>
      <c r="E24" s="740"/>
      <c r="F24" s="740"/>
      <c r="G24" s="1"/>
      <c r="H24" s="1"/>
      <c r="I24" s="1"/>
      <c r="J24" s="1"/>
      <c r="K24" s="1"/>
      <c r="L24" s="1"/>
      <c r="M24" s="1"/>
      <c r="N24" s="1"/>
      <c r="O24" s="1"/>
      <c r="P24" s="1"/>
      <c r="Q24" s="1"/>
      <c r="R24" s="1"/>
      <c r="S24" s="1"/>
      <c r="T24" s="1"/>
      <c r="U24" s="1"/>
      <c r="V24" s="1"/>
      <c r="W24" s="1"/>
      <c r="X24" s="1"/>
    </row>
    <row r="25" spans="1:24">
      <c r="A25" s="1"/>
      <c r="B25" s="740" t="s">
        <v>1010</v>
      </c>
      <c r="C25" s="740"/>
      <c r="D25" s="740"/>
      <c r="E25" s="740"/>
      <c r="F25" s="740"/>
      <c r="G25" s="1"/>
      <c r="H25" s="1"/>
      <c r="I25" s="1"/>
      <c r="J25" s="1"/>
      <c r="K25" s="1"/>
      <c r="L25" s="1"/>
      <c r="M25" s="1"/>
      <c r="N25" s="1"/>
      <c r="O25" s="1"/>
      <c r="P25" s="1"/>
      <c r="Q25" s="1"/>
      <c r="R25" s="1"/>
      <c r="S25" s="1"/>
      <c r="T25" s="1"/>
      <c r="U25" s="1"/>
      <c r="V25" s="1"/>
      <c r="W25" s="1"/>
      <c r="X25" s="1"/>
    </row>
    <row r="26" spans="1:24">
      <c r="A26" s="1"/>
      <c r="B26" s="740" t="s">
        <v>1011</v>
      </c>
      <c r="C26" s="740"/>
      <c r="D26" s="740"/>
      <c r="E26" s="740"/>
      <c r="F26" s="740"/>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t="s">
        <v>1393</v>
      </c>
      <c r="C28" s="1"/>
      <c r="D28" s="1"/>
      <c r="E28" s="1"/>
      <c r="F28" s="1"/>
      <c r="G28" s="1"/>
      <c r="H28" s="1"/>
      <c r="I28" s="1"/>
      <c r="J28" s="1"/>
      <c r="K28" s="1"/>
      <c r="L28" s="1"/>
      <c r="M28" s="1"/>
      <c r="N28" s="1"/>
      <c r="O28" s="1"/>
      <c r="P28" s="1"/>
      <c r="Q28" s="1"/>
      <c r="R28" s="1"/>
      <c r="S28" s="1"/>
      <c r="T28" s="1"/>
      <c r="U28" s="1"/>
      <c r="V28" s="1"/>
      <c r="W28" s="1"/>
      <c r="X28" s="1"/>
    </row>
    <row r="29" spans="1:24">
      <c r="A29" s="1"/>
      <c r="B29" s="1" t="s">
        <v>1166</v>
      </c>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sheetData>
  <hyperlinks>
    <hyperlink ref="E1" location="innehåll!A1" display="Tillbaka till innehållsförteckning"/>
  </hyperlinks>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workbookViewId="0">
      <selection activeCell="H6" sqref="C6:H6"/>
    </sheetView>
  </sheetViews>
  <sheetFormatPr defaultRowHeight="15"/>
  <cols>
    <col min="2" max="2" width="18.5703125" customWidth="1"/>
    <col min="3" max="7" width="11.42578125" customWidth="1"/>
    <col min="8" max="8" width="11.42578125" style="494" customWidth="1"/>
    <col min="9" max="13" width="11.42578125" customWidth="1"/>
    <col min="14" max="14" width="11.42578125" style="494" customWidth="1"/>
    <col min="15" max="24" width="11.42578125" customWidth="1"/>
  </cols>
  <sheetData>
    <row r="1" spans="1:26">
      <c r="A1" s="1"/>
      <c r="B1" s="1"/>
      <c r="C1" s="1"/>
      <c r="D1" s="1"/>
      <c r="E1" s="1"/>
      <c r="F1" s="1"/>
      <c r="G1" s="1"/>
      <c r="H1" s="1"/>
      <c r="I1" s="1"/>
      <c r="J1" s="1"/>
      <c r="K1" s="1"/>
      <c r="L1" s="1"/>
      <c r="M1" s="1"/>
      <c r="N1" s="1"/>
      <c r="O1" s="1"/>
      <c r="P1" s="70" t="s">
        <v>173</v>
      </c>
      <c r="Q1" s="1"/>
      <c r="R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663" t="s">
        <v>343</v>
      </c>
      <c r="C3" s="652"/>
      <c r="D3" s="664"/>
      <c r="E3" s="664"/>
      <c r="F3" s="664"/>
      <c r="G3" s="664"/>
      <c r="H3" s="664"/>
      <c r="I3" s="664"/>
      <c r="J3" s="664"/>
      <c r="K3" s="664"/>
      <c r="L3" s="664"/>
      <c r="M3" s="664"/>
      <c r="N3" s="664"/>
      <c r="O3" s="652"/>
      <c r="P3" s="652"/>
      <c r="Q3" s="652"/>
      <c r="R3" s="652"/>
      <c r="S3" s="652"/>
      <c r="T3" s="652"/>
      <c r="U3" s="652"/>
      <c r="V3" s="652"/>
      <c r="W3" s="652"/>
      <c r="X3" s="658"/>
      <c r="Y3" s="1"/>
      <c r="Z3" s="1"/>
    </row>
    <row r="4" spans="1:26">
      <c r="A4" s="1"/>
      <c r="B4" s="665" t="s">
        <v>1400</v>
      </c>
      <c r="C4" s="661"/>
      <c r="D4" s="666"/>
      <c r="E4" s="666"/>
      <c r="F4" s="666"/>
      <c r="G4" s="666"/>
      <c r="H4" s="666"/>
      <c r="I4" s="666"/>
      <c r="J4" s="666"/>
      <c r="K4" s="666"/>
      <c r="L4" s="666"/>
      <c r="M4" s="666"/>
      <c r="N4" s="666"/>
      <c r="O4" s="661"/>
      <c r="P4" s="661"/>
      <c r="Q4" s="661"/>
      <c r="R4" s="661"/>
      <c r="S4" s="661"/>
      <c r="T4" s="661"/>
      <c r="U4" s="661"/>
      <c r="V4" s="661"/>
      <c r="W4" s="661"/>
      <c r="X4" s="662"/>
      <c r="Y4" s="1"/>
      <c r="Z4" s="1"/>
    </row>
    <row r="5" spans="1:26">
      <c r="A5" s="1"/>
      <c r="B5" s="24" t="s">
        <v>30</v>
      </c>
      <c r="C5" s="858" t="s">
        <v>65</v>
      </c>
      <c r="D5" s="633"/>
      <c r="E5" s="633"/>
      <c r="F5" s="855"/>
      <c r="G5" s="856"/>
      <c r="H5" s="859"/>
      <c r="I5" s="854" t="s">
        <v>79</v>
      </c>
      <c r="J5" s="633"/>
      <c r="K5" s="633"/>
      <c r="L5" s="855"/>
      <c r="M5" s="856"/>
      <c r="N5" s="856"/>
      <c r="O5" s="858" t="s">
        <v>77</v>
      </c>
      <c r="P5" s="633"/>
      <c r="Q5" s="633"/>
      <c r="R5" s="855"/>
      <c r="S5" s="856"/>
      <c r="T5" s="859"/>
      <c r="U5" s="656" t="s">
        <v>1060</v>
      </c>
      <c r="V5" s="656"/>
      <c r="W5" s="656" t="s">
        <v>1059</v>
      </c>
      <c r="X5" s="860"/>
      <c r="Y5" s="1"/>
      <c r="Z5" s="1"/>
    </row>
    <row r="6" spans="1:26" ht="26.25">
      <c r="A6" s="1"/>
      <c r="B6" s="56" t="s">
        <v>29</v>
      </c>
      <c r="C6" s="696" t="s">
        <v>1463</v>
      </c>
      <c r="D6" s="732" t="s">
        <v>1460</v>
      </c>
      <c r="E6" s="732" t="s">
        <v>1462</v>
      </c>
      <c r="F6" s="857" t="s">
        <v>1465</v>
      </c>
      <c r="G6" s="732" t="s">
        <v>1464</v>
      </c>
      <c r="H6" s="619" t="s">
        <v>1466</v>
      </c>
      <c r="I6" s="732" t="s">
        <v>1463</v>
      </c>
      <c r="J6" s="732" t="s">
        <v>1460</v>
      </c>
      <c r="K6" s="732" t="s">
        <v>1462</v>
      </c>
      <c r="L6" s="857" t="s">
        <v>1465</v>
      </c>
      <c r="M6" s="732" t="s">
        <v>1464</v>
      </c>
      <c r="N6" s="732" t="s">
        <v>1466</v>
      </c>
      <c r="O6" s="696" t="s">
        <v>1463</v>
      </c>
      <c r="P6" s="732" t="s">
        <v>1460</v>
      </c>
      <c r="Q6" s="732" t="s">
        <v>1462</v>
      </c>
      <c r="R6" s="857" t="s">
        <v>1465</v>
      </c>
      <c r="S6" s="732" t="s">
        <v>1464</v>
      </c>
      <c r="T6" s="619" t="s">
        <v>1466</v>
      </c>
      <c r="U6" s="732" t="s">
        <v>1464</v>
      </c>
      <c r="V6" s="619" t="s">
        <v>1466</v>
      </c>
      <c r="W6" s="696" t="s">
        <v>1464</v>
      </c>
      <c r="X6" s="619" t="s">
        <v>1466</v>
      </c>
      <c r="Y6" s="1"/>
      <c r="Z6" s="1"/>
    </row>
    <row r="7" spans="1:26">
      <c r="A7" s="1"/>
      <c r="B7" s="326" t="s">
        <v>31</v>
      </c>
      <c r="C7" s="646">
        <v>30.5</v>
      </c>
      <c r="D7" s="646">
        <v>32.5</v>
      </c>
      <c r="E7" s="646">
        <v>33.909999999999997</v>
      </c>
      <c r="F7" s="646">
        <v>34</v>
      </c>
      <c r="G7" s="646">
        <v>33</v>
      </c>
      <c r="H7" s="646">
        <v>31</v>
      </c>
      <c r="I7" s="646">
        <v>17.2</v>
      </c>
      <c r="J7" s="646">
        <v>15.8</v>
      </c>
      <c r="K7" s="646">
        <v>16.45</v>
      </c>
      <c r="L7" s="646" t="s">
        <v>292</v>
      </c>
      <c r="M7" s="646">
        <v>11</v>
      </c>
      <c r="N7" s="646">
        <v>10</v>
      </c>
      <c r="O7" s="646">
        <v>14.6</v>
      </c>
      <c r="P7" s="646">
        <v>14.4</v>
      </c>
      <c r="Q7" s="646">
        <v>15.25</v>
      </c>
      <c r="R7" s="646">
        <v>16</v>
      </c>
      <c r="S7" s="646">
        <v>14</v>
      </c>
      <c r="T7" s="646">
        <v>14</v>
      </c>
      <c r="U7" s="646">
        <v>21</v>
      </c>
      <c r="V7" s="646">
        <v>24</v>
      </c>
      <c r="W7" s="646">
        <v>43</v>
      </c>
      <c r="X7" s="646">
        <v>42</v>
      </c>
      <c r="Y7" s="1"/>
      <c r="Z7" s="1"/>
    </row>
    <row r="8" spans="1:26">
      <c r="A8" s="1"/>
      <c r="B8" s="317" t="s">
        <v>32</v>
      </c>
      <c r="C8" s="617">
        <v>27.6</v>
      </c>
      <c r="D8" s="617">
        <v>30.7</v>
      </c>
      <c r="E8" s="617">
        <v>30.44</v>
      </c>
      <c r="F8" s="617">
        <v>31</v>
      </c>
      <c r="G8" s="617">
        <v>30</v>
      </c>
      <c r="H8" s="617">
        <v>32</v>
      </c>
      <c r="I8" s="617">
        <v>15</v>
      </c>
      <c r="J8" s="617">
        <v>14.3</v>
      </c>
      <c r="K8" s="617">
        <v>12.99</v>
      </c>
      <c r="L8" s="617" t="s">
        <v>292</v>
      </c>
      <c r="M8" s="617">
        <v>9</v>
      </c>
      <c r="N8" s="617">
        <v>8</v>
      </c>
      <c r="O8" s="617">
        <v>18.899999999999999</v>
      </c>
      <c r="P8" s="617">
        <v>18.100000000000001</v>
      </c>
      <c r="Q8" s="617">
        <v>18.2</v>
      </c>
      <c r="R8" s="617">
        <v>20</v>
      </c>
      <c r="S8" s="617">
        <v>17</v>
      </c>
      <c r="T8" s="617">
        <v>17</v>
      </c>
      <c r="U8" s="617">
        <v>17</v>
      </c>
      <c r="V8" s="617">
        <v>18</v>
      </c>
      <c r="W8" s="617">
        <v>35</v>
      </c>
      <c r="X8" s="617">
        <v>31</v>
      </c>
      <c r="Y8" s="1"/>
      <c r="Z8" s="1"/>
    </row>
    <row r="9" spans="1:26">
      <c r="A9" s="1"/>
      <c r="B9" s="230" t="s">
        <v>33</v>
      </c>
      <c r="C9" s="616">
        <v>14.9</v>
      </c>
      <c r="D9" s="616">
        <v>21.8</v>
      </c>
      <c r="E9" s="616">
        <v>20.45</v>
      </c>
      <c r="F9" s="616">
        <v>17</v>
      </c>
      <c r="G9" s="616">
        <v>15</v>
      </c>
      <c r="H9" s="616">
        <v>14</v>
      </c>
      <c r="I9" s="616">
        <v>9.6</v>
      </c>
      <c r="J9" s="616">
        <v>8</v>
      </c>
      <c r="K9" s="616">
        <v>6.63</v>
      </c>
      <c r="L9" s="616" t="s">
        <v>292</v>
      </c>
      <c r="M9" s="616">
        <v>3</v>
      </c>
      <c r="N9" s="616">
        <v>3</v>
      </c>
      <c r="O9" s="616">
        <v>14.9</v>
      </c>
      <c r="P9" s="616">
        <v>10.1</v>
      </c>
      <c r="Q9" s="616">
        <v>12.12</v>
      </c>
      <c r="R9" s="616">
        <v>16</v>
      </c>
      <c r="S9" s="616">
        <v>17</v>
      </c>
      <c r="T9" s="616">
        <v>15</v>
      </c>
      <c r="U9" s="616">
        <v>22</v>
      </c>
      <c r="V9" s="616">
        <v>25</v>
      </c>
      <c r="W9" s="616">
        <v>24</v>
      </c>
      <c r="X9" s="616">
        <v>21</v>
      </c>
      <c r="Y9" s="1"/>
      <c r="Z9" s="1"/>
    </row>
    <row r="10" spans="1:26">
      <c r="A10" s="1"/>
      <c r="B10" s="1"/>
      <c r="C10" s="11"/>
      <c r="D10" s="11"/>
      <c r="E10" s="11"/>
      <c r="F10" s="11"/>
      <c r="G10" s="11"/>
      <c r="H10" s="11"/>
      <c r="I10" s="11"/>
      <c r="J10" s="11"/>
      <c r="K10" s="11"/>
      <c r="L10" s="11"/>
      <c r="M10" s="11"/>
      <c r="N10" s="11"/>
      <c r="O10" s="1"/>
      <c r="P10" s="1"/>
      <c r="Q10" s="1"/>
      <c r="R10" s="1"/>
      <c r="S10" s="1"/>
      <c r="T10" s="1"/>
      <c r="U10" s="1"/>
      <c r="V10" s="1"/>
      <c r="W10" s="1"/>
      <c r="X10" s="1"/>
      <c r="Y10" s="1"/>
      <c r="Z10" s="1"/>
    </row>
    <row r="11" spans="1:26">
      <c r="A11" s="1"/>
      <c r="B11" s="4" t="s">
        <v>18</v>
      </c>
      <c r="C11" s="1"/>
      <c r="D11" s="1"/>
      <c r="E11" s="1"/>
      <c r="F11" s="1"/>
      <c r="G11" s="1"/>
      <c r="H11" s="1"/>
      <c r="I11" s="1"/>
      <c r="J11" s="1"/>
      <c r="K11" s="1"/>
      <c r="L11" s="1"/>
      <c r="M11" s="1"/>
      <c r="N11" s="1"/>
      <c r="O11" s="1"/>
      <c r="P11" s="1"/>
      <c r="Q11" s="1"/>
      <c r="R11" s="1"/>
      <c r="S11" s="1"/>
      <c r="T11" s="1"/>
      <c r="U11" s="1"/>
      <c r="V11" s="1"/>
      <c r="W11" s="1"/>
      <c r="X11" s="1"/>
      <c r="Y11" s="1"/>
      <c r="Z11" s="1"/>
    </row>
    <row r="12" spans="1:26">
      <c r="A12" s="1"/>
      <c r="B12" s="339"/>
      <c r="C12" s="1"/>
      <c r="D12" s="1"/>
      <c r="E12" s="1"/>
      <c r="F12" s="1"/>
      <c r="G12" s="1"/>
      <c r="H12" s="1"/>
      <c r="I12" s="1"/>
      <c r="J12" s="1"/>
      <c r="K12" s="1"/>
      <c r="L12" s="1"/>
      <c r="M12" s="1"/>
      <c r="N12" s="1"/>
      <c r="O12" s="1"/>
      <c r="P12" s="1"/>
      <c r="Q12" s="1"/>
      <c r="R12" s="1"/>
      <c r="S12" s="1"/>
      <c r="T12" s="1"/>
      <c r="U12" s="1"/>
      <c r="V12" s="1"/>
      <c r="W12" s="1"/>
      <c r="X12" s="1"/>
      <c r="Y12" s="1"/>
      <c r="Z12" s="1"/>
    </row>
    <row r="13" spans="1:26">
      <c r="A13" s="1"/>
      <c r="B13" s="1"/>
      <c r="C13" s="742" t="s">
        <v>1151</v>
      </c>
      <c r="D13" s="740"/>
      <c r="E13" s="740"/>
      <c r="F13" s="740"/>
      <c r="G13" s="740"/>
      <c r="H13" s="740"/>
      <c r="I13" s="740"/>
      <c r="J13" s="740"/>
      <c r="K13" s="740"/>
      <c r="L13" s="740"/>
      <c r="M13" s="740"/>
      <c r="N13" s="740"/>
      <c r="O13" s="1"/>
      <c r="P13" s="1"/>
      <c r="Q13" s="1"/>
      <c r="R13" s="1"/>
      <c r="S13" s="1"/>
      <c r="T13" s="1"/>
      <c r="U13" s="1"/>
      <c r="V13" s="1"/>
      <c r="W13" s="1"/>
      <c r="X13" s="1"/>
      <c r="Y13" s="1"/>
      <c r="Z13" s="1"/>
    </row>
    <row r="14" spans="1:26">
      <c r="A14" s="1"/>
      <c r="B14" s="1"/>
      <c r="C14" s="740" t="s">
        <v>1070</v>
      </c>
      <c r="D14" s="740"/>
      <c r="E14" s="740"/>
      <c r="F14" s="740"/>
      <c r="G14" s="740"/>
      <c r="H14" s="740"/>
      <c r="I14" s="740"/>
      <c r="J14" s="740"/>
      <c r="K14" s="740"/>
      <c r="L14" s="740"/>
      <c r="M14" s="740"/>
      <c r="N14" s="740"/>
      <c r="O14" s="1"/>
      <c r="P14" s="1"/>
      <c r="Q14" s="1"/>
      <c r="R14" s="1"/>
      <c r="S14" s="1"/>
      <c r="T14" s="1"/>
      <c r="U14" s="1"/>
      <c r="V14" s="1"/>
      <c r="W14" s="1"/>
      <c r="X14" s="1"/>
      <c r="Y14" s="1"/>
      <c r="Z14" s="1"/>
    </row>
    <row r="15" spans="1:26">
      <c r="A15" s="1"/>
      <c r="B15" s="1"/>
      <c r="C15" s="740" t="s">
        <v>1145</v>
      </c>
      <c r="D15" s="740"/>
      <c r="E15" s="740"/>
      <c r="F15" s="740"/>
      <c r="G15" s="740"/>
      <c r="H15" s="740"/>
      <c r="I15" s="740"/>
      <c r="J15" s="740"/>
      <c r="K15" s="740"/>
      <c r="L15" s="740"/>
      <c r="M15" s="740"/>
      <c r="N15" s="740"/>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t="s">
        <v>1195</v>
      </c>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t="s">
        <v>1166</v>
      </c>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sheetData>
  <hyperlinks>
    <hyperlink ref="P1" location="innehåll!A1" display="Tillbaka till innehållsförteckning"/>
  </hyperlinks>
  <pageMargins left="0.7" right="0.7" top="0.75" bottom="0.75" header="0.3" footer="0.3"/>
  <pageSetup paperSize="9" orientation="landscape"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workbookViewId="0">
      <selection activeCell="F1" sqref="F1"/>
    </sheetView>
  </sheetViews>
  <sheetFormatPr defaultRowHeight="15"/>
  <cols>
    <col min="1" max="1" width="3.42578125" customWidth="1"/>
    <col min="2" max="2" width="51.140625" customWidth="1"/>
    <col min="3" max="5" width="9.42578125" customWidth="1"/>
    <col min="6" max="6" width="7.85546875" customWidth="1"/>
    <col min="7" max="7" width="9.85546875" customWidth="1"/>
    <col min="8" max="8" width="29.85546875" customWidth="1"/>
    <col min="17" max="17" width="11.28515625" customWidth="1"/>
  </cols>
  <sheetData>
    <row r="1" spans="1:25">
      <c r="A1" s="1"/>
      <c r="B1" s="1"/>
      <c r="C1" s="1"/>
      <c r="D1" s="1"/>
      <c r="E1" s="1"/>
      <c r="F1" s="70" t="s">
        <v>173</v>
      </c>
      <c r="G1" s="1"/>
      <c r="H1" s="1"/>
      <c r="J1" s="1"/>
      <c r="K1" s="1"/>
      <c r="L1" s="1"/>
      <c r="M1" s="1"/>
      <c r="R1" s="1"/>
      <c r="S1" s="1"/>
      <c r="T1" s="1"/>
      <c r="U1" s="1"/>
      <c r="V1" s="1"/>
      <c r="W1" s="1"/>
      <c r="X1" s="1"/>
      <c r="Y1" s="1"/>
    </row>
    <row r="2" spans="1:25">
      <c r="A2" s="1"/>
      <c r="B2" s="1"/>
      <c r="C2" s="1"/>
      <c r="D2" s="1"/>
      <c r="E2" s="1"/>
      <c r="F2" s="1"/>
      <c r="G2" s="1"/>
      <c r="H2" s="1"/>
      <c r="I2" s="1"/>
      <c r="J2" s="1"/>
      <c r="K2" s="1"/>
      <c r="L2" s="1"/>
      <c r="M2" s="1"/>
      <c r="N2" s="1"/>
      <c r="O2" s="1"/>
      <c r="P2" s="1"/>
      <c r="Q2" s="1"/>
      <c r="R2" s="1"/>
      <c r="S2" s="1"/>
      <c r="T2" s="1"/>
      <c r="U2" s="1"/>
      <c r="V2" s="1"/>
      <c r="W2" s="1"/>
      <c r="X2" s="1"/>
      <c r="Y2" s="1"/>
    </row>
    <row r="3" spans="1:25">
      <c r="A3" s="1"/>
      <c r="B3" s="367" t="s">
        <v>86</v>
      </c>
      <c r="C3" s="587"/>
      <c r="D3" s="587"/>
      <c r="E3" s="587"/>
      <c r="F3" s="587"/>
      <c r="G3" s="587"/>
      <c r="H3" s="587"/>
      <c r="I3" s="1"/>
      <c r="J3" s="1"/>
      <c r="K3" s="1"/>
      <c r="L3" s="1"/>
      <c r="M3" s="1"/>
      <c r="N3" s="1"/>
      <c r="O3" s="1"/>
      <c r="P3" s="1"/>
      <c r="Q3" s="1"/>
      <c r="R3" s="1"/>
      <c r="S3" s="1"/>
      <c r="T3" s="1"/>
      <c r="U3" s="1"/>
      <c r="V3" s="1"/>
      <c r="W3" s="1"/>
      <c r="X3" s="1"/>
      <c r="Y3" s="1"/>
    </row>
    <row r="4" spans="1:25">
      <c r="A4" s="1"/>
      <c r="B4" s="368"/>
      <c r="C4" s="514"/>
      <c r="D4" s="514"/>
      <c r="E4" s="514"/>
      <c r="F4" s="514"/>
      <c r="G4" s="514"/>
      <c r="H4" s="514"/>
      <c r="I4" s="1"/>
      <c r="J4" s="1"/>
      <c r="K4" s="1"/>
      <c r="L4" s="1"/>
      <c r="M4" s="1"/>
      <c r="N4" s="1"/>
      <c r="O4" s="1"/>
      <c r="P4" s="1"/>
      <c r="Q4" s="1"/>
      <c r="R4" s="1"/>
      <c r="S4" s="1"/>
      <c r="T4" s="1"/>
      <c r="U4" s="1"/>
      <c r="V4" s="1"/>
      <c r="W4" s="1"/>
      <c r="X4" s="1"/>
      <c r="Y4" s="1"/>
    </row>
    <row r="5" spans="1:25">
      <c r="A5" s="1"/>
      <c r="B5" s="1"/>
      <c r="C5" s="1"/>
      <c r="D5" s="1"/>
      <c r="E5" s="1"/>
      <c r="F5" s="1"/>
      <c r="G5" s="1"/>
      <c r="H5" s="1"/>
      <c r="I5" s="1"/>
      <c r="J5" s="1"/>
      <c r="K5" s="1"/>
      <c r="L5" s="1"/>
      <c r="M5" s="1"/>
      <c r="N5" s="1"/>
      <c r="O5" s="1"/>
      <c r="P5" s="1"/>
      <c r="Q5" s="1"/>
      <c r="R5" s="1"/>
      <c r="S5" s="1"/>
      <c r="T5" s="1"/>
      <c r="U5" s="1"/>
      <c r="V5" s="1"/>
      <c r="W5" s="1"/>
      <c r="X5" s="1"/>
      <c r="Y5" s="1"/>
    </row>
    <row r="6" spans="1:25">
      <c r="A6" s="1"/>
      <c r="B6" s="214"/>
      <c r="C6" s="320" t="s">
        <v>76</v>
      </c>
      <c r="D6" s="320" t="s">
        <v>37</v>
      </c>
      <c r="E6" s="322" t="s">
        <v>38</v>
      </c>
      <c r="F6" s="1"/>
      <c r="G6" s="1"/>
      <c r="H6" s="1"/>
      <c r="I6" s="1"/>
      <c r="J6" s="1"/>
      <c r="K6" s="1"/>
      <c r="L6" s="1"/>
      <c r="M6" s="1"/>
      <c r="N6" s="1"/>
      <c r="O6" s="1"/>
      <c r="P6" s="1"/>
      <c r="Q6" s="1"/>
      <c r="R6" s="1"/>
      <c r="S6" s="1"/>
      <c r="T6" s="1"/>
      <c r="U6" s="1"/>
      <c r="V6" s="1"/>
      <c r="W6" s="1"/>
      <c r="X6" s="1"/>
      <c r="Y6" s="1"/>
    </row>
    <row r="7" spans="1:25">
      <c r="A7" s="1"/>
      <c r="B7" s="336" t="s">
        <v>442</v>
      </c>
      <c r="C7" s="338">
        <v>26</v>
      </c>
      <c r="D7" s="338">
        <v>19</v>
      </c>
      <c r="E7" s="338">
        <v>25</v>
      </c>
      <c r="F7" s="1"/>
      <c r="G7" s="1"/>
      <c r="H7" s="1"/>
      <c r="I7" s="1"/>
      <c r="J7" s="1"/>
      <c r="K7" s="1"/>
      <c r="L7" s="1"/>
      <c r="M7" s="1"/>
      <c r="N7" s="1"/>
      <c r="O7" s="1"/>
      <c r="P7" s="1"/>
      <c r="Q7" s="1"/>
      <c r="R7" s="1"/>
      <c r="S7" s="1"/>
      <c r="T7" s="1"/>
      <c r="U7" s="1"/>
      <c r="V7" s="1"/>
      <c r="W7" s="1"/>
      <c r="X7" s="1"/>
      <c r="Y7" s="1"/>
    </row>
    <row r="8" spans="1:25">
      <c r="A8" s="1"/>
      <c r="B8" s="337" t="s">
        <v>440</v>
      </c>
      <c r="C8" s="147">
        <v>41</v>
      </c>
      <c r="D8" s="147">
        <v>28</v>
      </c>
      <c r="E8" s="147">
        <v>23</v>
      </c>
      <c r="F8" s="1"/>
      <c r="G8" s="1"/>
      <c r="H8" s="1"/>
      <c r="I8" s="1"/>
      <c r="J8" s="1"/>
      <c r="K8" s="1"/>
      <c r="L8" s="1"/>
      <c r="M8" s="1"/>
      <c r="N8" s="1"/>
      <c r="O8" s="1"/>
      <c r="P8" s="1"/>
      <c r="Q8" s="1"/>
      <c r="R8" s="1"/>
      <c r="S8" s="1"/>
      <c r="T8" s="1"/>
      <c r="U8" s="1"/>
      <c r="V8" s="1"/>
      <c r="W8" s="1"/>
      <c r="X8" s="1"/>
      <c r="Y8" s="1"/>
    </row>
    <row r="9" spans="1:25">
      <c r="A9" s="1"/>
      <c r="B9" s="255" t="s">
        <v>65</v>
      </c>
      <c r="C9" s="263">
        <v>30</v>
      </c>
      <c r="D9" s="263">
        <v>25</v>
      </c>
      <c r="E9" s="263">
        <v>26</v>
      </c>
      <c r="F9" s="1"/>
      <c r="G9" s="1"/>
      <c r="H9" s="1"/>
      <c r="I9" s="1"/>
      <c r="J9" s="1"/>
      <c r="K9" s="1"/>
      <c r="L9" s="1"/>
      <c r="M9" s="1"/>
      <c r="N9" s="1"/>
      <c r="O9" s="1"/>
      <c r="P9" s="1"/>
      <c r="Q9" s="1"/>
      <c r="R9" s="1"/>
      <c r="S9" s="1"/>
      <c r="T9" s="1"/>
      <c r="U9" s="1"/>
      <c r="V9" s="1"/>
      <c r="W9" s="1"/>
      <c r="X9" s="1"/>
      <c r="Y9" s="1"/>
    </row>
    <row r="10" spans="1:25">
      <c r="A10" s="1"/>
      <c r="B10" s="253" t="s">
        <v>63</v>
      </c>
      <c r="C10" s="264">
        <v>10</v>
      </c>
      <c r="D10" s="264">
        <v>7</v>
      </c>
      <c r="E10" s="264">
        <v>5</v>
      </c>
      <c r="F10" s="1"/>
      <c r="G10" s="1"/>
      <c r="H10" s="1"/>
      <c r="I10" s="1"/>
      <c r="J10" s="1"/>
      <c r="K10" s="1"/>
      <c r="L10" s="1"/>
      <c r="M10" s="1"/>
      <c r="N10" s="1"/>
      <c r="O10" s="1"/>
      <c r="P10" s="1"/>
      <c r="Q10" s="1"/>
      <c r="R10" s="1"/>
      <c r="S10" s="1"/>
      <c r="T10" s="1"/>
      <c r="U10" s="1"/>
      <c r="V10" s="1"/>
      <c r="W10" s="1"/>
      <c r="X10" s="1"/>
      <c r="Y10" s="1"/>
    </row>
    <row r="11" spans="1:25">
      <c r="A11" s="1"/>
      <c r="B11" s="255" t="s">
        <v>66</v>
      </c>
      <c r="C11" s="263">
        <v>10</v>
      </c>
      <c r="D11" s="263">
        <v>16</v>
      </c>
      <c r="E11" s="263">
        <v>18</v>
      </c>
      <c r="G11" s="1"/>
      <c r="H11" s="1"/>
      <c r="I11" s="1"/>
      <c r="J11" s="1"/>
      <c r="K11" s="1"/>
      <c r="L11" s="1"/>
      <c r="M11" s="1"/>
      <c r="N11" s="1"/>
      <c r="O11" s="1"/>
      <c r="P11" s="1"/>
      <c r="Q11" s="1"/>
      <c r="R11" s="1"/>
      <c r="S11" s="1"/>
      <c r="T11" s="1"/>
      <c r="U11" s="1"/>
      <c r="V11" s="1"/>
      <c r="W11" s="1"/>
      <c r="X11" s="1"/>
      <c r="Y11" s="1"/>
    </row>
    <row r="12" spans="1:25">
      <c r="A12" s="1"/>
      <c r="C12" s="1"/>
      <c r="D12" s="1"/>
      <c r="E12" s="1"/>
      <c r="F12" s="1"/>
      <c r="G12" s="1"/>
      <c r="H12" s="1"/>
      <c r="I12" s="1"/>
      <c r="J12" s="1"/>
      <c r="K12" s="1"/>
      <c r="L12" s="1"/>
      <c r="M12" s="1"/>
      <c r="N12" s="1"/>
      <c r="O12" s="1"/>
      <c r="P12" s="1"/>
      <c r="Q12" s="1"/>
      <c r="R12" s="1"/>
      <c r="S12" s="1"/>
      <c r="T12" s="1"/>
      <c r="U12" s="1"/>
      <c r="V12" s="1"/>
      <c r="W12" s="1"/>
      <c r="X12" s="1"/>
      <c r="Y12" s="1"/>
    </row>
    <row r="13" spans="1:25">
      <c r="A13" s="1"/>
      <c r="B13" s="121" t="s">
        <v>917</v>
      </c>
      <c r="C13" s="1"/>
      <c r="D13" s="1"/>
      <c r="E13" s="1"/>
      <c r="F13" s="1"/>
      <c r="G13" s="1"/>
      <c r="H13" s="1"/>
      <c r="I13" s="1"/>
      <c r="J13" s="1"/>
      <c r="K13" s="1"/>
      <c r="L13" s="1"/>
      <c r="M13" s="1"/>
      <c r="N13" s="1"/>
      <c r="O13" s="1"/>
      <c r="P13" s="1"/>
      <c r="Q13" s="1"/>
      <c r="R13" s="1"/>
      <c r="S13" s="1"/>
      <c r="T13" s="1"/>
      <c r="U13" s="1"/>
      <c r="V13" s="1"/>
      <c r="W13" s="1"/>
      <c r="X13" s="1"/>
      <c r="Y13" s="1"/>
    </row>
    <row r="14" spans="1:25">
      <c r="A14" s="1"/>
      <c r="B14" s="1"/>
      <c r="C14" s="1"/>
      <c r="D14" s="1"/>
      <c r="E14" s="1"/>
      <c r="F14" s="1"/>
      <c r="G14" s="1"/>
      <c r="H14" s="1"/>
      <c r="I14" s="1"/>
      <c r="J14" s="1"/>
      <c r="K14" s="1"/>
      <c r="L14" s="1"/>
      <c r="M14" s="1"/>
      <c r="N14" s="1"/>
      <c r="O14" s="1"/>
      <c r="P14" s="1"/>
      <c r="Q14" s="1"/>
      <c r="R14" s="1"/>
      <c r="S14" s="1"/>
      <c r="T14" s="1"/>
      <c r="U14" s="1"/>
      <c r="V14" s="1"/>
      <c r="W14" s="1"/>
      <c r="X14" s="1"/>
      <c r="Y14" s="1"/>
    </row>
    <row r="15" spans="1:25">
      <c r="A15" s="1"/>
      <c r="B15" s="742" t="s">
        <v>1151</v>
      </c>
      <c r="C15" s="740"/>
      <c r="D15" s="740"/>
      <c r="E15" s="740"/>
      <c r="F15" s="740"/>
      <c r="G15" s="740"/>
      <c r="H15" s="740"/>
      <c r="I15" s="1"/>
      <c r="J15" s="1"/>
      <c r="K15" s="1"/>
      <c r="L15" s="1"/>
      <c r="M15" s="1"/>
      <c r="N15" s="1"/>
      <c r="O15" s="1"/>
      <c r="P15" s="1"/>
      <c r="Q15" s="1"/>
      <c r="R15" s="1"/>
      <c r="S15" s="1"/>
      <c r="T15" s="1"/>
      <c r="U15" s="1"/>
      <c r="V15" s="1"/>
      <c r="W15" s="1"/>
      <c r="X15" s="1"/>
      <c r="Y15" s="1"/>
    </row>
    <row r="16" spans="1:25">
      <c r="A16" s="1"/>
      <c r="B16" s="740" t="s">
        <v>483</v>
      </c>
      <c r="C16" s="740"/>
      <c r="D16" s="740"/>
      <c r="E16" s="740"/>
      <c r="F16" s="740"/>
      <c r="G16" s="740"/>
      <c r="H16" s="740"/>
      <c r="I16" s="1"/>
      <c r="J16" s="1"/>
      <c r="K16" s="1"/>
      <c r="L16" s="1"/>
      <c r="M16" s="1"/>
      <c r="N16" s="1"/>
      <c r="O16" s="1"/>
      <c r="P16" s="1"/>
      <c r="Q16" s="1"/>
      <c r="R16" s="1"/>
      <c r="S16" s="1"/>
      <c r="T16" s="1"/>
      <c r="U16" s="1"/>
      <c r="V16" s="1"/>
      <c r="W16" s="1"/>
      <c r="X16" s="1"/>
      <c r="Y16" s="1"/>
    </row>
    <row r="17" spans="1:25">
      <c r="A17" s="1"/>
      <c r="B17" s="740" t="s">
        <v>484</v>
      </c>
      <c r="C17" s="740"/>
      <c r="D17" s="740"/>
      <c r="E17" s="740"/>
      <c r="F17" s="740"/>
      <c r="G17" s="740"/>
      <c r="H17" s="740"/>
      <c r="I17" s="1"/>
      <c r="J17" s="1"/>
      <c r="K17" s="1"/>
      <c r="L17" s="1"/>
      <c r="M17" s="1"/>
      <c r="N17" s="1"/>
      <c r="O17" s="1"/>
      <c r="P17" s="1"/>
      <c r="Q17" s="1"/>
      <c r="R17" s="1"/>
      <c r="S17" s="1"/>
      <c r="T17" s="1"/>
      <c r="U17" s="1"/>
      <c r="V17" s="1"/>
      <c r="W17" s="1"/>
      <c r="X17" s="1"/>
      <c r="Y17" s="1"/>
    </row>
    <row r="18" spans="1:25">
      <c r="A18" s="1"/>
      <c r="B18" s="740" t="s">
        <v>485</v>
      </c>
      <c r="C18" s="740"/>
      <c r="D18" s="740"/>
      <c r="E18" s="740"/>
      <c r="F18" s="740"/>
      <c r="G18" s="740"/>
      <c r="H18" s="740"/>
      <c r="I18" s="1"/>
      <c r="J18" s="1"/>
      <c r="K18" s="1"/>
      <c r="L18" s="1"/>
      <c r="M18" s="1"/>
      <c r="N18" s="1"/>
      <c r="O18" s="1"/>
      <c r="P18" s="1"/>
      <c r="Q18" s="1"/>
      <c r="R18" s="1"/>
      <c r="S18" s="1"/>
      <c r="T18" s="1"/>
      <c r="U18" s="1"/>
      <c r="V18" s="1"/>
      <c r="W18" s="1"/>
      <c r="X18" s="1"/>
      <c r="Y18" s="1"/>
    </row>
    <row r="19" spans="1:25">
      <c r="A19" s="1"/>
      <c r="B19" s="740" t="s">
        <v>486</v>
      </c>
      <c r="C19" s="740"/>
      <c r="D19" s="740"/>
      <c r="E19" s="740"/>
      <c r="F19" s="740"/>
      <c r="G19" s="740"/>
      <c r="H19" s="740"/>
      <c r="I19" s="1"/>
      <c r="J19" s="1"/>
      <c r="K19" s="1"/>
      <c r="L19" s="1"/>
      <c r="M19" s="1"/>
      <c r="N19" s="1"/>
      <c r="O19" s="1"/>
      <c r="P19" s="1"/>
      <c r="Q19" s="1"/>
      <c r="R19" s="1"/>
      <c r="S19" s="1"/>
      <c r="T19" s="1"/>
      <c r="U19" s="1"/>
      <c r="V19" s="1"/>
      <c r="W19" s="1"/>
      <c r="X19" s="1"/>
      <c r="Y19" s="1"/>
    </row>
    <row r="20" spans="1:25">
      <c r="A20" s="1"/>
      <c r="B20" s="740" t="s">
        <v>487</v>
      </c>
      <c r="C20" s="740"/>
      <c r="D20" s="740"/>
      <c r="E20" s="740"/>
      <c r="F20" s="740"/>
      <c r="G20" s="740"/>
      <c r="H20" s="740"/>
      <c r="I20" s="1"/>
      <c r="J20" s="1"/>
      <c r="K20" s="1"/>
      <c r="L20" s="1"/>
      <c r="M20" s="1"/>
      <c r="N20" s="1"/>
      <c r="O20" s="1"/>
      <c r="P20" s="1"/>
      <c r="Q20" s="1"/>
      <c r="R20" s="1"/>
      <c r="S20" s="1"/>
      <c r="T20" s="1"/>
      <c r="U20" s="1"/>
      <c r="V20" s="1"/>
      <c r="W20" s="1"/>
      <c r="X20" s="1"/>
      <c r="Y20" s="1"/>
    </row>
    <row r="21" spans="1:25">
      <c r="A21" s="1"/>
      <c r="B21" s="740" t="s">
        <v>488</v>
      </c>
      <c r="C21" s="740"/>
      <c r="D21" s="740"/>
      <c r="E21" s="740"/>
      <c r="F21" s="740"/>
      <c r="G21" s="740"/>
      <c r="H21" s="740"/>
      <c r="I21" s="1"/>
      <c r="J21" s="1"/>
      <c r="K21" s="1"/>
      <c r="L21" s="1"/>
      <c r="M21" s="1"/>
      <c r="N21" s="1"/>
      <c r="O21" s="1"/>
      <c r="P21" s="1"/>
      <c r="Q21" s="1"/>
      <c r="R21" s="1"/>
      <c r="S21" s="1"/>
      <c r="T21" s="1"/>
      <c r="U21" s="1"/>
      <c r="V21" s="1"/>
      <c r="W21" s="1"/>
      <c r="X21" s="1"/>
      <c r="Y21" s="1"/>
    </row>
    <row r="22" spans="1:25">
      <c r="A22" s="1"/>
      <c r="B22" s="740" t="s">
        <v>489</v>
      </c>
      <c r="C22" s="740"/>
      <c r="D22" s="740"/>
      <c r="E22" s="740"/>
      <c r="F22" s="740"/>
      <c r="G22" s="740"/>
      <c r="H22" s="740"/>
      <c r="I22" s="1"/>
      <c r="J22" s="1"/>
      <c r="K22" s="1"/>
      <c r="L22" s="1"/>
      <c r="M22" s="1"/>
      <c r="N22" s="1"/>
      <c r="O22" s="1"/>
      <c r="P22" s="1"/>
      <c r="Q22" s="1"/>
      <c r="R22" s="1"/>
      <c r="S22" s="1"/>
      <c r="T22" s="1"/>
      <c r="U22" s="1"/>
      <c r="V22" s="1"/>
      <c r="W22" s="1"/>
      <c r="X22" s="1"/>
      <c r="Y22" s="1"/>
    </row>
    <row r="23" spans="1:25">
      <c r="A23" s="1"/>
      <c r="B23" s="740" t="s">
        <v>1012</v>
      </c>
      <c r="C23" s="740"/>
      <c r="D23" s="740"/>
      <c r="E23" s="740"/>
      <c r="F23" s="740"/>
      <c r="G23" s="740"/>
      <c r="H23" s="740"/>
      <c r="I23" s="1"/>
      <c r="J23" s="1"/>
      <c r="K23" s="1"/>
      <c r="L23" s="1"/>
      <c r="M23" s="1"/>
      <c r="N23" s="1"/>
      <c r="O23" s="1"/>
      <c r="P23" s="1"/>
      <c r="Q23" s="1"/>
      <c r="R23" s="1"/>
      <c r="S23" s="1"/>
      <c r="T23" s="1"/>
      <c r="U23" s="1"/>
      <c r="V23" s="1"/>
      <c r="W23" s="1"/>
      <c r="X23" s="1"/>
      <c r="Y23" s="1"/>
    </row>
    <row r="24" spans="1:25">
      <c r="A24" s="1"/>
      <c r="B24" s="1"/>
      <c r="C24" s="1"/>
      <c r="D24" s="1"/>
      <c r="E24" s="1"/>
      <c r="F24" s="1"/>
      <c r="G24" s="1"/>
      <c r="H24" s="1"/>
      <c r="I24" s="1"/>
      <c r="J24" s="1"/>
      <c r="K24" s="1"/>
      <c r="L24" s="1"/>
      <c r="M24" s="1"/>
      <c r="N24" s="1"/>
      <c r="O24" s="1"/>
      <c r="P24" s="1"/>
      <c r="Q24" s="1"/>
      <c r="R24" s="1"/>
      <c r="S24" s="1"/>
      <c r="T24" s="1"/>
      <c r="U24" s="1"/>
      <c r="V24" s="1"/>
      <c r="W24" s="1"/>
      <c r="X24" s="1"/>
      <c r="Y24" s="1"/>
    </row>
    <row r="25" spans="1:25">
      <c r="A25" s="1"/>
      <c r="B25" s="1" t="s">
        <v>1159</v>
      </c>
      <c r="C25" s="1"/>
      <c r="D25" s="1"/>
      <c r="E25" s="1"/>
      <c r="F25" s="1"/>
      <c r="G25" s="1"/>
      <c r="H25" s="1"/>
      <c r="I25" s="1"/>
      <c r="J25" s="1"/>
      <c r="K25" s="1"/>
      <c r="L25" s="1"/>
      <c r="M25" s="1"/>
      <c r="N25" s="1"/>
      <c r="O25" s="1"/>
      <c r="P25" s="1"/>
      <c r="Q25" s="1"/>
      <c r="R25" s="1"/>
      <c r="S25" s="1"/>
      <c r="T25" s="1"/>
      <c r="U25" s="1"/>
      <c r="V25" s="1"/>
      <c r="W25" s="1"/>
      <c r="X25" s="1"/>
      <c r="Y25" s="1"/>
    </row>
    <row r="26" spans="1:25">
      <c r="A26" s="1"/>
      <c r="B26" s="1" t="s">
        <v>1166</v>
      </c>
      <c r="C26" s="1"/>
      <c r="D26" s="1"/>
      <c r="E26" s="1"/>
      <c r="F26" s="1"/>
      <c r="G26" s="1"/>
      <c r="H26" s="1"/>
      <c r="I26" s="1"/>
      <c r="J26" s="1"/>
      <c r="K26" s="1"/>
      <c r="L26" s="1"/>
      <c r="M26" s="1"/>
      <c r="N26" s="1"/>
      <c r="O26" s="1"/>
      <c r="P26" s="1"/>
      <c r="Q26" s="1"/>
      <c r="R26" s="1"/>
      <c r="S26" s="1"/>
      <c r="T26" s="1"/>
      <c r="U26" s="1"/>
      <c r="V26" s="1"/>
      <c r="W26" s="1"/>
      <c r="X26" s="1"/>
      <c r="Y26" s="1"/>
    </row>
    <row r="27" spans="1:25">
      <c r="A27" s="1"/>
      <c r="B27" s="1"/>
      <c r="C27" s="1"/>
      <c r="D27" s="1"/>
      <c r="E27" s="1"/>
      <c r="F27" s="1"/>
      <c r="G27" s="1"/>
      <c r="H27" s="1"/>
      <c r="I27" s="1"/>
      <c r="J27" s="1"/>
      <c r="K27" s="1"/>
      <c r="L27" s="1"/>
      <c r="M27" s="1"/>
      <c r="N27" s="1"/>
      <c r="O27" s="1"/>
      <c r="P27" s="1"/>
      <c r="Q27" s="1"/>
      <c r="R27" s="1"/>
      <c r="S27" s="1"/>
      <c r="T27" s="1"/>
      <c r="U27" s="1"/>
      <c r="V27" s="1"/>
      <c r="W27" s="1"/>
      <c r="X27" s="1"/>
      <c r="Y27" s="1"/>
    </row>
    <row r="28" spans="1:25">
      <c r="A28" s="1"/>
      <c r="B28" s="1"/>
      <c r="C28" s="1"/>
      <c r="D28" s="1"/>
      <c r="E28" s="1"/>
      <c r="F28" s="1"/>
      <c r="G28" s="1"/>
      <c r="H28" s="1"/>
      <c r="I28" s="1"/>
      <c r="J28" s="1"/>
      <c r="K28" s="1"/>
      <c r="L28" s="1"/>
      <c r="M28" s="1"/>
      <c r="N28" s="1"/>
      <c r="O28" s="1"/>
      <c r="P28" s="1"/>
      <c r="Q28" s="1"/>
      <c r="R28" s="1"/>
      <c r="S28" s="1"/>
      <c r="T28" s="1"/>
      <c r="U28" s="1"/>
      <c r="V28" s="1"/>
      <c r="W28" s="1"/>
      <c r="X28" s="1"/>
      <c r="Y28" s="1"/>
    </row>
    <row r="29" spans="1:25">
      <c r="A29" s="1"/>
      <c r="B29" s="1"/>
      <c r="C29" s="1"/>
      <c r="D29" s="1"/>
      <c r="E29" s="1"/>
      <c r="F29" s="1"/>
      <c r="G29" s="1"/>
      <c r="H29" s="1"/>
      <c r="I29" s="1"/>
      <c r="J29" s="1"/>
      <c r="K29" s="1"/>
      <c r="L29" s="1"/>
      <c r="M29" s="1"/>
      <c r="N29" s="1"/>
      <c r="O29" s="1"/>
      <c r="P29" s="1"/>
      <c r="Q29" s="1"/>
      <c r="R29" s="1"/>
      <c r="S29" s="1"/>
      <c r="T29" s="1"/>
      <c r="U29" s="1"/>
      <c r="V29" s="1"/>
      <c r="W29" s="1"/>
      <c r="X29" s="1"/>
      <c r="Y29" s="1"/>
    </row>
    <row r="30" spans="1:25">
      <c r="A30" s="1"/>
      <c r="B30" s="1"/>
      <c r="C30" s="1"/>
      <c r="D30" s="1"/>
      <c r="E30" s="1"/>
      <c r="F30" s="1"/>
      <c r="G30" s="1"/>
      <c r="H30" s="1"/>
      <c r="I30" s="1"/>
      <c r="J30" s="1"/>
      <c r="K30" s="1"/>
      <c r="L30" s="1"/>
      <c r="M30" s="1"/>
      <c r="N30" s="1"/>
      <c r="O30" s="1"/>
      <c r="P30" s="1"/>
      <c r="Q30" s="1"/>
      <c r="R30" s="1"/>
      <c r="S30" s="1"/>
      <c r="T30" s="1"/>
      <c r="U30" s="1"/>
      <c r="V30" s="1"/>
      <c r="W30" s="1"/>
      <c r="X30" s="1"/>
      <c r="Y30" s="1"/>
    </row>
    <row r="31" spans="1:25">
      <c r="A31" s="1"/>
      <c r="B31" s="1"/>
      <c r="C31" s="1"/>
      <c r="D31" s="1"/>
      <c r="E31" s="1"/>
      <c r="F31" s="1"/>
      <c r="G31" s="1"/>
      <c r="H31" s="1"/>
      <c r="I31" s="1"/>
      <c r="J31" s="1"/>
      <c r="K31" s="1"/>
      <c r="L31" s="1"/>
      <c r="M31" s="1"/>
      <c r="N31" s="1"/>
      <c r="O31" s="1"/>
      <c r="P31" s="1"/>
      <c r="Q31" s="1"/>
      <c r="R31" s="1"/>
      <c r="S31" s="1"/>
      <c r="T31" s="1"/>
      <c r="U31" s="1"/>
      <c r="V31" s="1"/>
      <c r="W31" s="1"/>
      <c r="X31" s="1"/>
      <c r="Y31" s="1"/>
    </row>
    <row r="32" spans="1:25">
      <c r="A32" s="1"/>
      <c r="B32" s="1"/>
      <c r="C32" s="1"/>
      <c r="D32" s="1"/>
      <c r="E32" s="1"/>
      <c r="F32" s="1"/>
      <c r="G32" s="1"/>
      <c r="H32" s="1"/>
      <c r="I32" s="1"/>
      <c r="J32" s="1"/>
      <c r="K32" s="1"/>
      <c r="L32" s="1"/>
      <c r="M32" s="1"/>
      <c r="N32" s="1"/>
      <c r="O32" s="1"/>
      <c r="P32" s="1"/>
      <c r="Q32" s="1"/>
      <c r="R32" s="1"/>
      <c r="S32" s="1"/>
      <c r="T32" s="1"/>
      <c r="U32" s="1"/>
      <c r="V32" s="1"/>
      <c r="W32" s="1"/>
      <c r="X32" s="1"/>
      <c r="Y32" s="1"/>
    </row>
    <row r="33" spans="1:25">
      <c r="A33" s="1"/>
      <c r="B33" s="1"/>
      <c r="C33" s="1"/>
      <c r="D33" s="1"/>
      <c r="E33" s="1"/>
      <c r="F33" s="1"/>
      <c r="G33" s="1"/>
      <c r="H33" s="1"/>
      <c r="I33" s="1"/>
      <c r="J33" s="1"/>
      <c r="K33" s="1"/>
      <c r="L33" s="1"/>
      <c r="M33" s="1"/>
      <c r="N33" s="1"/>
      <c r="O33" s="1"/>
      <c r="P33" s="1"/>
      <c r="Q33" s="1"/>
      <c r="R33" s="1"/>
      <c r="S33" s="1"/>
      <c r="T33" s="1"/>
      <c r="U33" s="1"/>
      <c r="V33" s="1"/>
      <c r="W33" s="1"/>
      <c r="X33" s="1"/>
      <c r="Y33" s="1"/>
    </row>
    <row r="34" spans="1:25">
      <c r="A34" s="1"/>
      <c r="B34" s="1"/>
      <c r="C34" s="1"/>
      <c r="D34" s="1"/>
      <c r="E34" s="1"/>
      <c r="F34" s="1"/>
      <c r="G34" s="1"/>
      <c r="H34" s="1"/>
      <c r="I34" s="1"/>
      <c r="J34" s="1"/>
      <c r="K34" s="1"/>
      <c r="L34" s="1"/>
      <c r="M34" s="1"/>
      <c r="N34" s="1"/>
      <c r="O34" s="1"/>
      <c r="P34" s="1"/>
      <c r="Q34" s="1"/>
      <c r="R34" s="1"/>
      <c r="S34" s="1"/>
      <c r="T34" s="1"/>
      <c r="U34" s="1"/>
      <c r="V34" s="1"/>
      <c r="W34" s="1"/>
      <c r="X34" s="1"/>
      <c r="Y34" s="1"/>
    </row>
    <row r="35" spans="1:25">
      <c r="A35" s="1"/>
      <c r="B35" s="1"/>
      <c r="C35" s="1"/>
      <c r="D35" s="1"/>
      <c r="E35" s="1"/>
      <c r="F35" s="1"/>
      <c r="G35" s="1"/>
      <c r="H35" s="1"/>
      <c r="I35" s="1"/>
      <c r="J35" s="1"/>
      <c r="K35" s="1"/>
      <c r="L35" s="1"/>
      <c r="M35" s="1"/>
      <c r="N35" s="1"/>
      <c r="O35" s="1"/>
      <c r="P35" s="1"/>
      <c r="Q35" s="1"/>
      <c r="R35" s="1"/>
      <c r="S35" s="1"/>
      <c r="T35" s="1"/>
      <c r="U35" s="1"/>
      <c r="V35" s="1"/>
      <c r="W35" s="1"/>
      <c r="X35" s="1"/>
      <c r="Y35" s="1"/>
    </row>
    <row r="36" spans="1:25">
      <c r="A36" s="1"/>
      <c r="B36" s="1"/>
      <c r="C36" s="1"/>
      <c r="D36" s="1"/>
      <c r="E36" s="1"/>
      <c r="F36" s="1"/>
      <c r="G36" s="1"/>
      <c r="H36" s="1"/>
      <c r="I36" s="1"/>
      <c r="J36" s="1"/>
      <c r="K36" s="1"/>
      <c r="L36" s="1"/>
      <c r="M36" s="1"/>
      <c r="N36" s="1"/>
      <c r="O36" s="1"/>
      <c r="P36" s="1"/>
      <c r="Q36" s="1"/>
      <c r="R36" s="1"/>
      <c r="S36" s="1"/>
      <c r="T36" s="1"/>
      <c r="U36" s="1"/>
      <c r="V36" s="1"/>
      <c r="W36" s="1"/>
      <c r="X36" s="1"/>
      <c r="Y36" s="1"/>
    </row>
    <row r="37" spans="1:25">
      <c r="A37" s="1"/>
      <c r="B37" s="1"/>
      <c r="C37" s="1"/>
      <c r="D37" s="1"/>
      <c r="E37" s="1"/>
      <c r="F37" s="1"/>
      <c r="G37" s="1"/>
      <c r="H37" s="1"/>
      <c r="I37" s="1"/>
      <c r="J37" s="1"/>
      <c r="K37" s="1"/>
      <c r="L37" s="1"/>
      <c r="M37" s="1"/>
      <c r="N37" s="1"/>
      <c r="O37" s="1"/>
      <c r="P37" s="1"/>
      <c r="Q37" s="1"/>
      <c r="R37" s="1"/>
      <c r="S37" s="1"/>
      <c r="T37" s="1"/>
      <c r="U37" s="1"/>
      <c r="V37" s="1"/>
      <c r="W37" s="1"/>
      <c r="X37" s="1"/>
      <c r="Y37" s="1"/>
    </row>
    <row r="38" spans="1:25">
      <c r="A38" s="1"/>
      <c r="B38" s="1"/>
      <c r="C38" s="1"/>
      <c r="D38" s="1"/>
      <c r="E38" s="1"/>
      <c r="F38" s="1"/>
      <c r="G38" s="1"/>
      <c r="H38" s="1"/>
      <c r="I38" s="1"/>
      <c r="J38" s="1"/>
      <c r="K38" s="1"/>
      <c r="L38" s="1"/>
      <c r="M38" s="1"/>
      <c r="N38" s="1"/>
      <c r="O38" s="1"/>
      <c r="P38" s="1"/>
      <c r="Q38" s="1"/>
      <c r="R38" s="1"/>
      <c r="S38" s="1"/>
      <c r="T38" s="1"/>
      <c r="U38" s="1"/>
      <c r="V38" s="1"/>
      <c r="W38" s="1"/>
      <c r="X38" s="1"/>
      <c r="Y38" s="1"/>
    </row>
    <row r="39" spans="1:25">
      <c r="A39" s="1"/>
      <c r="B39" s="1"/>
      <c r="C39" s="1"/>
      <c r="D39" s="1"/>
      <c r="E39" s="1"/>
      <c r="F39" s="1"/>
      <c r="G39" s="1"/>
      <c r="H39" s="1"/>
      <c r="I39" s="1"/>
      <c r="J39" s="1"/>
      <c r="K39" s="1"/>
      <c r="L39" s="1"/>
      <c r="M39" s="1"/>
      <c r="N39" s="1"/>
      <c r="O39" s="1"/>
      <c r="P39" s="1"/>
      <c r="Q39" s="1"/>
      <c r="R39" s="1"/>
      <c r="S39" s="1"/>
      <c r="T39" s="1"/>
      <c r="U39" s="1"/>
      <c r="V39" s="1"/>
      <c r="W39" s="1"/>
      <c r="X39" s="1"/>
      <c r="Y39" s="1"/>
    </row>
    <row r="40" spans="1:25">
      <c r="A40" s="1"/>
      <c r="B40" s="1"/>
      <c r="C40" s="1"/>
      <c r="D40" s="1"/>
      <c r="E40" s="1"/>
      <c r="F40" s="1"/>
      <c r="G40" s="1"/>
      <c r="H40" s="1"/>
      <c r="I40" s="1"/>
      <c r="J40" s="1"/>
      <c r="K40" s="1"/>
      <c r="L40" s="1"/>
      <c r="M40" s="1"/>
      <c r="N40" s="1"/>
      <c r="O40" s="1"/>
      <c r="P40" s="1"/>
      <c r="Q40" s="1"/>
      <c r="R40" s="1"/>
      <c r="S40" s="1"/>
      <c r="T40" s="1"/>
      <c r="U40" s="1"/>
      <c r="V40" s="1"/>
      <c r="W40" s="1"/>
      <c r="X40" s="1"/>
      <c r="Y40" s="1"/>
    </row>
    <row r="41" spans="1:25">
      <c r="A41" s="1"/>
      <c r="B41" s="1"/>
      <c r="C41" s="1"/>
      <c r="D41" s="1"/>
      <c r="E41" s="1"/>
      <c r="F41" s="1"/>
      <c r="G41" s="1"/>
      <c r="H41" s="1"/>
      <c r="I41" s="1"/>
      <c r="J41" s="1"/>
      <c r="K41" s="1"/>
      <c r="L41" s="1"/>
      <c r="M41" s="1"/>
      <c r="N41" s="1"/>
      <c r="O41" s="1"/>
      <c r="P41" s="1"/>
      <c r="Q41" s="1"/>
      <c r="R41" s="1"/>
      <c r="S41" s="1"/>
      <c r="T41" s="1"/>
      <c r="U41" s="1"/>
      <c r="V41" s="1"/>
      <c r="W41" s="1"/>
      <c r="X41" s="1"/>
      <c r="Y41" s="1"/>
    </row>
    <row r="42" spans="1:25">
      <c r="A42" s="1"/>
      <c r="B42" s="1"/>
      <c r="C42" s="1"/>
      <c r="D42" s="1"/>
      <c r="E42" s="1"/>
      <c r="F42" s="1"/>
      <c r="G42" s="1"/>
      <c r="H42" s="1"/>
      <c r="I42" s="1"/>
      <c r="J42" s="1"/>
      <c r="K42" s="1"/>
      <c r="L42" s="1"/>
      <c r="M42" s="1"/>
      <c r="N42" s="1"/>
      <c r="O42" s="1"/>
      <c r="P42" s="1"/>
      <c r="Q42" s="1"/>
      <c r="R42" s="1"/>
      <c r="S42" s="1"/>
      <c r="T42" s="1"/>
      <c r="U42" s="1"/>
      <c r="V42" s="1"/>
      <c r="W42" s="1"/>
      <c r="X42" s="1"/>
      <c r="Y42" s="1"/>
    </row>
    <row r="43" spans="1:25">
      <c r="A43" s="1"/>
      <c r="B43" s="1"/>
      <c r="C43" s="1"/>
      <c r="D43" s="1"/>
      <c r="E43" s="1"/>
      <c r="F43" s="1"/>
      <c r="G43" s="1"/>
      <c r="H43" s="1"/>
      <c r="I43" s="1"/>
      <c r="J43" s="1"/>
      <c r="K43" s="1"/>
      <c r="L43" s="1"/>
      <c r="M43" s="1"/>
      <c r="N43" s="1"/>
      <c r="O43" s="1"/>
      <c r="P43" s="1"/>
      <c r="Q43" s="1"/>
      <c r="R43" s="1"/>
      <c r="S43" s="1"/>
      <c r="T43" s="1"/>
      <c r="U43" s="1"/>
      <c r="V43" s="1"/>
      <c r="W43" s="1"/>
      <c r="X43" s="1"/>
      <c r="Y43" s="1"/>
    </row>
    <row r="44" spans="1:25">
      <c r="A44" s="1"/>
      <c r="B44" s="1"/>
      <c r="C44" s="1"/>
      <c r="D44" s="1"/>
      <c r="E44" s="1"/>
      <c r="F44" s="1"/>
      <c r="G44" s="1"/>
      <c r="H44" s="1"/>
      <c r="I44" s="1"/>
      <c r="J44" s="1"/>
      <c r="K44" s="1"/>
      <c r="L44" s="1"/>
      <c r="M44" s="1"/>
      <c r="N44" s="1"/>
      <c r="O44" s="1"/>
      <c r="P44" s="1"/>
      <c r="Q44" s="1"/>
      <c r="R44" s="1"/>
      <c r="S44" s="1"/>
      <c r="T44" s="1"/>
      <c r="U44" s="1"/>
      <c r="V44" s="1"/>
      <c r="W44" s="1"/>
      <c r="X44" s="1"/>
      <c r="Y44" s="1"/>
    </row>
    <row r="45" spans="1:25">
      <c r="A45" s="1"/>
      <c r="B45" s="1"/>
      <c r="C45" s="1"/>
      <c r="D45" s="1"/>
      <c r="E45" s="1"/>
      <c r="F45" s="1"/>
      <c r="G45" s="1"/>
      <c r="H45" s="1"/>
      <c r="I45" s="1"/>
      <c r="J45" s="1"/>
      <c r="K45" s="1"/>
      <c r="L45" s="1"/>
      <c r="M45" s="1"/>
      <c r="N45" s="1"/>
      <c r="O45" s="1"/>
      <c r="P45" s="1"/>
      <c r="Q45" s="1"/>
      <c r="R45" s="1"/>
      <c r="S45" s="1"/>
      <c r="T45" s="1"/>
      <c r="U45" s="1"/>
      <c r="V45" s="1"/>
      <c r="W45" s="1"/>
      <c r="X45" s="1"/>
      <c r="Y45" s="1"/>
    </row>
    <row r="46" spans="1:25">
      <c r="A46" s="1"/>
      <c r="B46" s="1"/>
      <c r="C46" s="1"/>
      <c r="D46" s="1"/>
      <c r="E46" s="1"/>
      <c r="F46" s="1"/>
      <c r="G46" s="1"/>
      <c r="H46" s="1"/>
      <c r="I46" s="1"/>
      <c r="J46" s="1"/>
      <c r="K46" s="1"/>
      <c r="L46" s="1"/>
      <c r="M46" s="1"/>
      <c r="N46" s="1"/>
      <c r="O46" s="1"/>
      <c r="P46" s="1"/>
      <c r="Q46" s="1"/>
      <c r="R46" s="1"/>
      <c r="S46" s="1"/>
      <c r="T46" s="1"/>
      <c r="U46" s="1"/>
      <c r="V46" s="1"/>
      <c r="W46" s="1"/>
      <c r="X46" s="1"/>
      <c r="Y46" s="1"/>
    </row>
  </sheetData>
  <hyperlinks>
    <hyperlink ref="F1" location="innehåll!A1" display="Tillbaka till innehållsförteckning"/>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6"/>
  <sheetViews>
    <sheetView topLeftCell="B1" workbookViewId="0">
      <selection activeCell="N6" sqref="I6:N6"/>
    </sheetView>
  </sheetViews>
  <sheetFormatPr defaultRowHeight="15"/>
  <cols>
    <col min="1" max="1" width="3.85546875" customWidth="1"/>
    <col min="2" max="2" width="22.85546875" customWidth="1"/>
    <col min="3" max="5" width="12.28515625" customWidth="1"/>
    <col min="6" max="6" width="12" customWidth="1"/>
    <col min="7" max="7" width="12.28515625" customWidth="1"/>
    <col min="8" max="8" width="12.28515625" style="494" customWidth="1"/>
    <col min="9" max="11" width="12.28515625" customWidth="1"/>
    <col min="12" max="12" width="12" customWidth="1"/>
    <col min="13" max="13" width="12.28515625" customWidth="1"/>
    <col min="14" max="14" width="12.28515625" style="494" customWidth="1"/>
    <col min="15" max="17" width="12.28515625" customWidth="1"/>
    <col min="18" max="18" width="12" customWidth="1"/>
    <col min="19" max="24" width="12.28515625" customWidth="1"/>
  </cols>
  <sheetData>
    <row r="1" spans="1:27">
      <c r="A1" s="1"/>
      <c r="B1" s="1"/>
      <c r="C1" s="1"/>
      <c r="D1" s="1"/>
      <c r="E1" s="1"/>
      <c r="F1" s="1"/>
      <c r="G1" s="1"/>
      <c r="H1" s="1"/>
      <c r="I1" s="1"/>
      <c r="J1" s="1"/>
      <c r="K1" s="1"/>
      <c r="L1" s="1"/>
      <c r="M1" s="1"/>
      <c r="N1" s="1"/>
      <c r="O1" s="1"/>
      <c r="P1" s="70" t="s">
        <v>173</v>
      </c>
      <c r="Q1" s="1"/>
      <c r="R1" s="1"/>
      <c r="T1" s="1"/>
      <c r="U1" s="1"/>
      <c r="V1" s="1"/>
      <c r="W1" s="1"/>
      <c r="X1" s="1"/>
      <c r="Y1" s="1"/>
      <c r="Z1" s="1"/>
      <c r="AA1" s="1"/>
    </row>
    <row r="2" spans="1:27">
      <c r="A2" s="1"/>
      <c r="B2" s="1"/>
      <c r="C2" s="1"/>
      <c r="D2" s="1"/>
      <c r="E2" s="1"/>
      <c r="F2" s="1"/>
      <c r="G2" s="1"/>
      <c r="H2" s="1"/>
      <c r="I2" s="1"/>
      <c r="J2" s="1"/>
      <c r="K2" s="1"/>
      <c r="L2" s="1"/>
      <c r="M2" s="1"/>
      <c r="N2" s="1"/>
      <c r="O2" s="1"/>
      <c r="P2" s="1"/>
      <c r="Q2" s="1"/>
      <c r="R2" s="1"/>
      <c r="S2" s="1"/>
      <c r="T2" s="1"/>
      <c r="U2" s="1"/>
      <c r="V2" s="1"/>
      <c r="W2" s="1"/>
      <c r="X2" s="1"/>
      <c r="Y2" s="1"/>
      <c r="Z2" s="1"/>
      <c r="AA2" s="1"/>
    </row>
    <row r="3" spans="1:27">
      <c r="A3" s="1"/>
      <c r="B3" s="657" t="s">
        <v>86</v>
      </c>
      <c r="C3" s="652"/>
      <c r="D3" s="623"/>
      <c r="E3" s="623"/>
      <c r="F3" s="623"/>
      <c r="G3" s="623"/>
      <c r="H3" s="623"/>
      <c r="I3" s="623"/>
      <c r="J3" s="623"/>
      <c r="K3" s="623"/>
      <c r="L3" s="623"/>
      <c r="M3" s="623"/>
      <c r="N3" s="623"/>
      <c r="O3" s="6"/>
      <c r="P3" s="6"/>
      <c r="Q3" s="6"/>
      <c r="R3" s="6"/>
      <c r="S3" s="6"/>
      <c r="T3" s="6"/>
      <c r="U3" s="6"/>
      <c r="V3" s="6"/>
      <c r="W3" s="6"/>
      <c r="X3" s="6"/>
      <c r="Y3" s="1"/>
      <c r="Z3" s="1"/>
      <c r="AA3" s="1"/>
    </row>
    <row r="4" spans="1:27">
      <c r="A4" s="1"/>
      <c r="B4" s="665" t="s">
        <v>405</v>
      </c>
      <c r="C4" s="661"/>
      <c r="D4" s="626"/>
      <c r="E4" s="626"/>
      <c r="F4" s="626"/>
      <c r="G4" s="626"/>
      <c r="H4" s="626"/>
      <c r="I4" s="626"/>
      <c r="J4" s="626"/>
      <c r="K4" s="626"/>
      <c r="L4" s="626"/>
      <c r="M4" s="626"/>
      <c r="N4" s="626"/>
      <c r="O4" s="6"/>
      <c r="P4" s="6"/>
      <c r="Q4" s="6"/>
      <c r="R4" s="6"/>
      <c r="S4" s="661"/>
      <c r="T4" s="661"/>
      <c r="U4" s="6"/>
      <c r="V4" s="6"/>
      <c r="W4" s="6"/>
      <c r="X4" s="6"/>
      <c r="Y4" s="1"/>
      <c r="Z4" s="1"/>
      <c r="AA4" s="1"/>
    </row>
    <row r="5" spans="1:27">
      <c r="A5" s="1"/>
      <c r="B5" s="24" t="s">
        <v>34</v>
      </c>
      <c r="C5" s="634" t="s">
        <v>65</v>
      </c>
      <c r="D5" s="635"/>
      <c r="E5" s="635"/>
      <c r="F5" s="635"/>
      <c r="G5" s="631"/>
      <c r="H5" s="655"/>
      <c r="I5" s="634" t="s">
        <v>79</v>
      </c>
      <c r="J5" s="635"/>
      <c r="K5" s="635"/>
      <c r="L5" s="635"/>
      <c r="M5" s="631"/>
      <c r="N5" s="631"/>
      <c r="O5" s="634" t="s">
        <v>77</v>
      </c>
      <c r="P5" s="635"/>
      <c r="Q5" s="635"/>
      <c r="R5" s="635"/>
      <c r="S5" s="631"/>
      <c r="T5" s="631"/>
      <c r="U5" s="713" t="s">
        <v>1060</v>
      </c>
      <c r="V5" s="713"/>
      <c r="W5" s="713" t="s">
        <v>1059</v>
      </c>
      <c r="X5" s="714"/>
      <c r="Y5" s="1"/>
      <c r="Z5" s="1"/>
      <c r="AA5" s="1"/>
    </row>
    <row r="6" spans="1:27" ht="26.25">
      <c r="A6" s="1"/>
      <c r="B6" s="668" t="s">
        <v>35</v>
      </c>
      <c r="C6" s="696" t="s">
        <v>1463</v>
      </c>
      <c r="D6" s="732" t="s">
        <v>1460</v>
      </c>
      <c r="E6" s="732" t="s">
        <v>1462</v>
      </c>
      <c r="F6" s="857" t="s">
        <v>1465</v>
      </c>
      <c r="G6" s="732" t="s">
        <v>1464</v>
      </c>
      <c r="H6" s="619" t="s">
        <v>1466</v>
      </c>
      <c r="I6" s="696" t="s">
        <v>1463</v>
      </c>
      <c r="J6" s="732" t="s">
        <v>1460</v>
      </c>
      <c r="K6" s="732" t="s">
        <v>1462</v>
      </c>
      <c r="L6" s="857" t="s">
        <v>1465</v>
      </c>
      <c r="M6" s="732" t="s">
        <v>1464</v>
      </c>
      <c r="N6" s="619" t="s">
        <v>1466</v>
      </c>
      <c r="O6" s="696" t="s">
        <v>1463</v>
      </c>
      <c r="P6" s="732" t="s">
        <v>1460</v>
      </c>
      <c r="Q6" s="732" t="s">
        <v>1462</v>
      </c>
      <c r="R6" s="857" t="s">
        <v>1465</v>
      </c>
      <c r="S6" s="732" t="s">
        <v>1464</v>
      </c>
      <c r="T6" s="619" t="s">
        <v>1466</v>
      </c>
      <c r="U6" s="732" t="s">
        <v>1464</v>
      </c>
      <c r="V6" s="619" t="s">
        <v>1466</v>
      </c>
      <c r="W6" s="732" t="s">
        <v>1464</v>
      </c>
      <c r="X6" s="619" t="s">
        <v>1466</v>
      </c>
      <c r="Y6" s="1"/>
      <c r="Z6" s="1"/>
      <c r="AA6" s="1"/>
    </row>
    <row r="7" spans="1:27">
      <c r="A7" s="1"/>
      <c r="B7" s="669" t="s">
        <v>127</v>
      </c>
      <c r="C7" s="616">
        <v>30.8</v>
      </c>
      <c r="D7" s="616">
        <v>34.9</v>
      </c>
      <c r="E7" s="616">
        <v>31.74</v>
      </c>
      <c r="F7" s="616">
        <v>31</v>
      </c>
      <c r="G7" s="616">
        <v>30</v>
      </c>
      <c r="H7" s="616">
        <v>30.55</v>
      </c>
      <c r="I7" s="616">
        <v>19.5</v>
      </c>
      <c r="J7" s="616">
        <v>15.9</v>
      </c>
      <c r="K7" s="616">
        <v>14.76</v>
      </c>
      <c r="L7" s="616" t="s">
        <v>292</v>
      </c>
      <c r="M7" s="616">
        <v>11</v>
      </c>
      <c r="N7" s="616">
        <v>10</v>
      </c>
      <c r="O7" s="616">
        <v>19.899999999999999</v>
      </c>
      <c r="P7" s="616">
        <v>12.5</v>
      </c>
      <c r="Q7" s="616">
        <v>12.89</v>
      </c>
      <c r="R7" s="616">
        <v>14</v>
      </c>
      <c r="S7" s="616">
        <v>11</v>
      </c>
      <c r="T7" s="616">
        <v>10</v>
      </c>
      <c r="U7" s="616">
        <v>23</v>
      </c>
      <c r="V7" s="616">
        <v>26</v>
      </c>
      <c r="W7" s="616">
        <v>53</v>
      </c>
      <c r="X7" s="616">
        <v>41</v>
      </c>
      <c r="Y7" s="75"/>
      <c r="Z7" s="1"/>
      <c r="AA7" s="1"/>
    </row>
    <row r="8" spans="1:27">
      <c r="A8" s="1"/>
      <c r="B8" s="670" t="s">
        <v>128</v>
      </c>
      <c r="C8" s="617">
        <v>25.2</v>
      </c>
      <c r="D8" s="575">
        <v>27</v>
      </c>
      <c r="E8" s="617">
        <v>28.68</v>
      </c>
      <c r="F8" s="617">
        <v>27</v>
      </c>
      <c r="G8" s="617">
        <v>24</v>
      </c>
      <c r="H8" s="617">
        <v>25</v>
      </c>
      <c r="I8" s="617">
        <v>14</v>
      </c>
      <c r="J8" s="580">
        <v>13.6</v>
      </c>
      <c r="K8" s="617">
        <v>11.64</v>
      </c>
      <c r="L8" s="617" t="s">
        <v>292</v>
      </c>
      <c r="M8" s="617">
        <v>7</v>
      </c>
      <c r="N8" s="617">
        <v>7</v>
      </c>
      <c r="O8" s="617">
        <v>14.8</v>
      </c>
      <c r="P8" s="575">
        <v>14</v>
      </c>
      <c r="Q8" s="617">
        <v>14.72</v>
      </c>
      <c r="R8" s="617">
        <v>17</v>
      </c>
      <c r="S8" s="617">
        <v>17</v>
      </c>
      <c r="T8" s="617">
        <v>16</v>
      </c>
      <c r="U8" s="617">
        <v>18</v>
      </c>
      <c r="V8" s="617">
        <v>19</v>
      </c>
      <c r="W8" s="617">
        <v>32</v>
      </c>
      <c r="X8" s="617">
        <v>28</v>
      </c>
      <c r="Y8" s="75"/>
      <c r="Z8" s="1"/>
      <c r="AA8" s="1"/>
    </row>
    <row r="9" spans="1:27">
      <c r="A9" s="1"/>
      <c r="B9" s="669" t="s">
        <v>129</v>
      </c>
      <c r="C9" s="616">
        <v>19.2</v>
      </c>
      <c r="D9" s="616">
        <v>25.7</v>
      </c>
      <c r="E9" s="616">
        <v>24.83</v>
      </c>
      <c r="F9" s="616">
        <v>26</v>
      </c>
      <c r="G9" s="616">
        <v>26</v>
      </c>
      <c r="H9" s="616">
        <v>26</v>
      </c>
      <c r="I9" s="616">
        <v>8.3000000000000007</v>
      </c>
      <c r="J9" s="616">
        <v>8</v>
      </c>
      <c r="K9" s="616">
        <v>10.1</v>
      </c>
      <c r="L9" s="616" t="s">
        <v>292</v>
      </c>
      <c r="M9" s="616">
        <v>6</v>
      </c>
      <c r="N9" s="616">
        <v>5</v>
      </c>
      <c r="O9" s="616">
        <v>17.100000000000001</v>
      </c>
      <c r="P9" s="616">
        <v>20.100000000000001</v>
      </c>
      <c r="Q9" s="616">
        <v>21.08</v>
      </c>
      <c r="R9" s="616">
        <v>24</v>
      </c>
      <c r="S9" s="616">
        <v>21</v>
      </c>
      <c r="T9" s="616">
        <v>18</v>
      </c>
      <c r="U9" s="616">
        <v>19</v>
      </c>
      <c r="V9" s="616">
        <v>25</v>
      </c>
      <c r="W9" s="616">
        <v>27</v>
      </c>
      <c r="X9" s="616">
        <v>23</v>
      </c>
      <c r="Y9" s="75"/>
      <c r="Z9" s="1"/>
      <c r="AA9" s="1"/>
    </row>
    <row r="10" spans="1:27">
      <c r="A10" s="1"/>
      <c r="B10" s="1"/>
      <c r="C10" s="11"/>
      <c r="D10" s="11"/>
      <c r="E10" s="11"/>
      <c r="F10" s="11"/>
      <c r="G10" s="11"/>
      <c r="H10" s="11"/>
      <c r="I10" s="11"/>
      <c r="J10" s="11"/>
      <c r="K10" s="11"/>
      <c r="L10" s="11"/>
      <c r="M10" s="11"/>
      <c r="N10" s="11"/>
      <c r="O10" s="1"/>
      <c r="P10" s="1"/>
      <c r="Q10" s="1"/>
      <c r="R10" s="1"/>
      <c r="S10" s="1"/>
      <c r="T10" s="1"/>
      <c r="U10" s="1"/>
      <c r="V10" s="1"/>
      <c r="W10" s="1"/>
      <c r="X10" s="1"/>
      <c r="Y10" s="1"/>
      <c r="Z10" s="1"/>
      <c r="AA10" s="1"/>
    </row>
    <row r="11" spans="1:27">
      <c r="A11" s="1"/>
      <c r="B11" s="1" t="s">
        <v>80</v>
      </c>
      <c r="C11" s="11"/>
      <c r="D11" s="11"/>
      <c r="E11" s="11"/>
      <c r="F11" s="11"/>
      <c r="G11" s="11"/>
      <c r="H11" s="11"/>
      <c r="I11" s="11"/>
      <c r="J11" s="11"/>
      <c r="K11" s="1"/>
      <c r="L11" s="11"/>
      <c r="M11" s="11"/>
      <c r="N11" s="11"/>
      <c r="O11" s="1"/>
      <c r="P11" s="1"/>
      <c r="Q11" s="1"/>
      <c r="R11" s="1"/>
      <c r="S11" s="1"/>
      <c r="T11" s="1"/>
      <c r="U11" s="1"/>
      <c r="V11" s="1"/>
      <c r="W11" s="1"/>
      <c r="X11" s="1"/>
      <c r="Y11" s="1"/>
      <c r="Z11" s="1"/>
      <c r="AA11" s="1"/>
    </row>
    <row r="12" spans="1:27">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27">
      <c r="A13" s="1"/>
      <c r="B13" s="1"/>
      <c r="C13" s="1"/>
      <c r="D13" s="742" t="s">
        <v>1151</v>
      </c>
      <c r="E13" s="740"/>
      <c r="F13" s="740"/>
      <c r="G13" s="740"/>
      <c r="H13" s="740"/>
      <c r="I13" s="740"/>
      <c r="J13" s="740"/>
      <c r="K13" s="740"/>
      <c r="L13" s="740"/>
      <c r="M13" s="740"/>
      <c r="N13" s="740"/>
      <c r="O13" s="740"/>
      <c r="P13" s="1"/>
      <c r="Q13" s="1"/>
      <c r="R13" s="1"/>
      <c r="S13" s="1"/>
      <c r="T13" s="1"/>
      <c r="U13" s="1"/>
      <c r="V13" s="1"/>
      <c r="W13" s="1"/>
      <c r="X13" s="1"/>
      <c r="Y13" s="1"/>
      <c r="Z13" s="1"/>
      <c r="AA13" s="1"/>
    </row>
    <row r="14" spans="1:27">
      <c r="A14" s="1"/>
      <c r="B14" s="1"/>
      <c r="C14" s="1"/>
      <c r="D14" s="740" t="s">
        <v>1402</v>
      </c>
      <c r="E14" s="740"/>
      <c r="F14" s="740"/>
      <c r="G14" s="740"/>
      <c r="H14" s="740"/>
      <c r="I14" s="740"/>
      <c r="J14" s="740"/>
      <c r="K14" s="740"/>
      <c r="L14" s="740"/>
      <c r="M14" s="740"/>
      <c r="N14" s="740"/>
      <c r="O14" s="740"/>
      <c r="P14" s="1"/>
      <c r="Q14" s="1"/>
      <c r="R14" s="1"/>
      <c r="S14" s="1"/>
      <c r="T14" s="1"/>
      <c r="U14" s="1"/>
      <c r="V14" s="1"/>
      <c r="W14" s="1"/>
      <c r="X14" s="1"/>
      <c r="Y14" s="1"/>
      <c r="Z14" s="1"/>
      <c r="AA14" s="1"/>
    </row>
    <row r="15" spans="1:27">
      <c r="A15" s="1"/>
      <c r="B15" s="1"/>
      <c r="C15" s="1"/>
      <c r="D15" s="740" t="s">
        <v>1403</v>
      </c>
      <c r="E15" s="740"/>
      <c r="F15" s="740"/>
      <c r="G15" s="740"/>
      <c r="H15" s="740"/>
      <c r="I15" s="740"/>
      <c r="J15" s="740"/>
      <c r="K15" s="740"/>
      <c r="L15" s="740"/>
      <c r="M15" s="740"/>
      <c r="N15" s="740"/>
      <c r="O15" s="740"/>
      <c r="P15" s="1"/>
      <c r="Q15" s="1"/>
      <c r="R15" s="1"/>
      <c r="S15" s="1"/>
      <c r="T15" s="1"/>
      <c r="U15" s="1"/>
      <c r="V15" s="1"/>
      <c r="W15" s="1"/>
      <c r="X15" s="1"/>
      <c r="Y15" s="1"/>
      <c r="Z15" s="1"/>
      <c r="AA15" s="1"/>
    </row>
    <row r="16" spans="1:27">
      <c r="A16" s="1"/>
      <c r="B16" s="1"/>
      <c r="C16" s="1"/>
      <c r="D16" s="740" t="s">
        <v>1071</v>
      </c>
      <c r="E16" s="740"/>
      <c r="F16" s="740"/>
      <c r="G16" s="740"/>
      <c r="H16" s="740"/>
      <c r="I16" s="740"/>
      <c r="J16" s="740"/>
      <c r="K16" s="740"/>
      <c r="L16" s="740"/>
      <c r="M16" s="740"/>
      <c r="N16" s="740"/>
      <c r="O16" s="740"/>
      <c r="P16" s="1"/>
      <c r="Q16" s="1"/>
      <c r="R16" s="1"/>
      <c r="S16" s="1"/>
      <c r="T16" s="1"/>
      <c r="U16" s="1"/>
      <c r="V16" s="1"/>
      <c r="W16" s="1"/>
      <c r="X16" s="1"/>
      <c r="Y16" s="1"/>
      <c r="Z16" s="1"/>
      <c r="AA16" s="1"/>
    </row>
    <row r="17" spans="1:27">
      <c r="A17" s="1"/>
      <c r="B17" s="1"/>
      <c r="C17" s="1"/>
      <c r="D17" s="740" t="s">
        <v>1401</v>
      </c>
      <c r="E17" s="740"/>
      <c r="F17" s="740"/>
      <c r="G17" s="740"/>
      <c r="H17" s="740"/>
      <c r="I17" s="740"/>
      <c r="J17" s="740"/>
      <c r="K17" s="740"/>
      <c r="L17" s="740"/>
      <c r="M17" s="740"/>
      <c r="N17" s="740"/>
      <c r="O17" s="740"/>
      <c r="P17" s="1"/>
      <c r="Q17" s="1"/>
      <c r="R17" s="1"/>
      <c r="S17" s="1"/>
      <c r="T17" s="1"/>
      <c r="U17" s="1"/>
      <c r="V17" s="1"/>
      <c r="W17" s="1"/>
      <c r="X17" s="1"/>
      <c r="Y17" s="1"/>
      <c r="Z17" s="1"/>
      <c r="AA17" s="1"/>
    </row>
    <row r="18" spans="1:27">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c r="A19" s="1"/>
      <c r="B19" s="1"/>
      <c r="C19" s="1"/>
      <c r="D19" s="1" t="s">
        <v>1159</v>
      </c>
      <c r="E19" s="1"/>
      <c r="F19" s="1"/>
      <c r="G19" s="1"/>
      <c r="H19" s="1"/>
      <c r="I19" s="1"/>
      <c r="J19" s="1"/>
      <c r="K19" s="1"/>
      <c r="L19" s="1"/>
      <c r="M19" s="1"/>
      <c r="N19" s="1"/>
      <c r="O19" s="1"/>
      <c r="P19" s="1"/>
      <c r="Q19" s="1"/>
      <c r="R19" s="1"/>
      <c r="S19" s="1"/>
      <c r="T19" s="1"/>
      <c r="U19" s="1"/>
      <c r="V19" s="1"/>
      <c r="W19" s="1"/>
      <c r="X19" s="1"/>
      <c r="Y19" s="1"/>
      <c r="Z19" s="1"/>
      <c r="AA19" s="1"/>
    </row>
    <row r="20" spans="1:27">
      <c r="A20" s="1"/>
      <c r="B20" s="1"/>
      <c r="C20" s="1"/>
      <c r="D20" s="1" t="s">
        <v>1166</v>
      </c>
      <c r="E20" s="1"/>
      <c r="F20" s="1"/>
      <c r="G20" s="1"/>
      <c r="H20" s="1"/>
      <c r="I20" s="1"/>
      <c r="J20" s="1"/>
      <c r="K20" s="1"/>
      <c r="L20" s="1"/>
      <c r="M20" s="1"/>
      <c r="N20" s="1"/>
      <c r="O20" s="1"/>
      <c r="P20" s="1"/>
      <c r="Q20" s="1"/>
      <c r="R20" s="1"/>
      <c r="S20" s="1"/>
      <c r="T20" s="1"/>
      <c r="U20" s="1"/>
      <c r="V20" s="1"/>
      <c r="W20" s="1"/>
      <c r="X20" s="1"/>
      <c r="Y20" s="1"/>
      <c r="Z20" s="1"/>
      <c r="AA20" s="1"/>
    </row>
    <row r="21" spans="1:27">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1">
      <c r="A33" s="1"/>
    </row>
    <row r="34" spans="1:1">
      <c r="A34" s="1"/>
    </row>
    <row r="35" spans="1:1">
      <c r="A35" s="1"/>
    </row>
    <row r="36" spans="1:1">
      <c r="A36" s="1"/>
    </row>
  </sheetData>
  <hyperlinks>
    <hyperlink ref="P1" location="innehåll!A1" display="Tillbaka till innehållsförteckning"/>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6"/>
  <sheetViews>
    <sheetView workbookViewId="0">
      <selection activeCell="P1" sqref="P1"/>
    </sheetView>
  </sheetViews>
  <sheetFormatPr defaultRowHeight="15"/>
  <cols>
    <col min="1" max="1" width="9.140625" style="723"/>
    <col min="2" max="2" width="21" customWidth="1"/>
    <col min="3" max="3" width="20.85546875" customWidth="1"/>
    <col min="13" max="13" width="31.5703125" customWidth="1"/>
  </cols>
  <sheetData>
    <row r="1" spans="1:28">
      <c r="A1" s="1"/>
      <c r="B1" s="2" t="s">
        <v>1165</v>
      </c>
      <c r="C1" s="2"/>
      <c r="D1" s="2"/>
      <c r="E1" s="2"/>
      <c r="F1" s="2"/>
      <c r="G1" s="2"/>
      <c r="H1" s="6"/>
      <c r="I1" s="6"/>
      <c r="J1" s="6"/>
      <c r="K1" s="6"/>
      <c r="L1" s="2"/>
      <c r="M1" s="6"/>
      <c r="N1" s="6"/>
      <c r="O1" s="1"/>
      <c r="P1" s="70" t="s">
        <v>173</v>
      </c>
      <c r="Q1" s="1"/>
      <c r="R1" s="1"/>
      <c r="S1" s="1"/>
      <c r="T1" s="1"/>
      <c r="U1" s="1"/>
      <c r="V1" s="1"/>
      <c r="W1" s="1"/>
      <c r="X1" s="1"/>
      <c r="Y1" s="1"/>
      <c r="Z1" s="1"/>
      <c r="AA1" s="1"/>
      <c r="AB1" s="1"/>
    </row>
    <row r="2" spans="1:28">
      <c r="A2" s="1"/>
      <c r="B2" s="6"/>
      <c r="C2" s="2"/>
      <c r="D2" s="6"/>
      <c r="E2" s="6"/>
      <c r="F2" s="6"/>
      <c r="G2" s="512"/>
      <c r="H2" s="6"/>
      <c r="I2" s="6"/>
      <c r="J2" s="6"/>
      <c r="K2" s="6"/>
      <c r="L2" s="6"/>
      <c r="M2" s="6"/>
      <c r="N2" s="6"/>
      <c r="O2" s="1"/>
      <c r="P2" s="1"/>
      <c r="Q2" s="1"/>
      <c r="R2" s="1"/>
      <c r="S2" s="1"/>
      <c r="T2" s="1"/>
      <c r="U2" s="1"/>
      <c r="V2" s="1"/>
      <c r="W2" s="1"/>
      <c r="X2" s="1"/>
      <c r="Y2" s="1"/>
      <c r="Z2" s="1"/>
      <c r="AA2" s="1"/>
      <c r="AB2" s="1"/>
    </row>
    <row r="3" spans="1:28">
      <c r="A3" s="1"/>
      <c r="B3" s="10"/>
      <c r="C3" s="11"/>
      <c r="D3" s="11"/>
      <c r="E3" s="11"/>
      <c r="F3" s="17"/>
      <c r="G3" s="11"/>
      <c r="H3" s="11"/>
      <c r="I3" s="11"/>
      <c r="J3" s="11"/>
      <c r="K3" s="11"/>
      <c r="L3" s="11"/>
      <c r="M3" s="11"/>
      <c r="N3" s="1"/>
      <c r="O3" s="1"/>
      <c r="P3" s="1"/>
      <c r="Q3" s="1"/>
      <c r="R3" s="1"/>
      <c r="S3" s="1"/>
      <c r="T3" s="1"/>
      <c r="U3" s="1"/>
      <c r="V3" s="1"/>
      <c r="W3" s="1"/>
      <c r="X3" s="1"/>
      <c r="Y3" s="1"/>
      <c r="Z3" s="1"/>
      <c r="AA3" s="1"/>
      <c r="AB3" s="1"/>
    </row>
    <row r="4" spans="1:28" ht="26.25">
      <c r="A4" s="1"/>
      <c r="B4" s="142"/>
      <c r="C4" s="143" t="s">
        <v>941</v>
      </c>
      <c r="D4" s="11"/>
      <c r="E4" s="742" t="s">
        <v>1151</v>
      </c>
      <c r="F4" s="740"/>
      <c r="G4" s="740"/>
      <c r="H4" s="740"/>
      <c r="I4" s="740"/>
      <c r="J4" s="1"/>
      <c r="K4" s="1"/>
      <c r="L4" s="1"/>
      <c r="M4" s="1"/>
      <c r="N4" s="1"/>
      <c r="O4" s="1"/>
      <c r="P4" s="1"/>
      <c r="Q4" s="1"/>
      <c r="R4" s="1"/>
      <c r="S4" s="1"/>
      <c r="T4" s="1"/>
      <c r="U4" s="1"/>
      <c r="V4" s="1"/>
      <c r="W4" s="1"/>
      <c r="X4" s="1"/>
      <c r="Y4" s="1"/>
      <c r="Z4" s="1"/>
      <c r="AA4" s="1"/>
      <c r="AB4" s="1"/>
    </row>
    <row r="5" spans="1:28" s="723" customFormat="1">
      <c r="A5" s="1"/>
      <c r="B5" s="161" t="s">
        <v>354</v>
      </c>
      <c r="C5" s="161">
        <v>8</v>
      </c>
      <c r="D5" s="11"/>
      <c r="E5" s="789" t="s">
        <v>1413</v>
      </c>
      <c r="F5" s="740"/>
      <c r="G5" s="740"/>
      <c r="H5" s="740"/>
      <c r="I5" s="740"/>
      <c r="J5" s="1"/>
      <c r="K5" s="1"/>
      <c r="L5" s="1"/>
      <c r="M5" s="1"/>
      <c r="N5" s="1"/>
      <c r="O5" s="1"/>
      <c r="P5" s="1"/>
      <c r="Q5" s="1"/>
      <c r="R5" s="1"/>
      <c r="S5" s="1"/>
      <c r="T5" s="1"/>
      <c r="U5" s="1"/>
      <c r="V5" s="1"/>
      <c r="W5" s="1"/>
      <c r="X5" s="1"/>
      <c r="Y5" s="1"/>
      <c r="Z5" s="1"/>
      <c r="AA5" s="1"/>
      <c r="AB5" s="1"/>
    </row>
    <row r="6" spans="1:28">
      <c r="A6" s="1"/>
      <c r="B6" s="575" t="s">
        <v>8</v>
      </c>
      <c r="C6" s="575">
        <v>9</v>
      </c>
      <c r="D6" s="11"/>
      <c r="E6" s="740" t="s">
        <v>1414</v>
      </c>
      <c r="F6" s="740"/>
      <c r="G6" s="740"/>
      <c r="H6" s="740"/>
      <c r="I6" s="740"/>
      <c r="J6" s="1"/>
      <c r="K6" s="1"/>
      <c r="L6" s="1"/>
      <c r="M6" s="1"/>
      <c r="N6" s="1"/>
      <c r="O6" s="1"/>
      <c r="P6" s="1"/>
      <c r="Q6" s="1"/>
      <c r="R6" s="1"/>
      <c r="S6" s="1"/>
      <c r="T6" s="1"/>
      <c r="U6" s="1"/>
      <c r="V6" s="1"/>
      <c r="W6" s="1"/>
      <c r="X6" s="1"/>
      <c r="Y6" s="1"/>
      <c r="Z6" s="1"/>
      <c r="AA6" s="1"/>
      <c r="AB6" s="1"/>
    </row>
    <row r="7" spans="1:28">
      <c r="A7" s="1"/>
      <c r="B7" s="161" t="s">
        <v>10</v>
      </c>
      <c r="C7" s="161">
        <v>6</v>
      </c>
      <c r="D7" s="11"/>
      <c r="E7" s="740"/>
      <c r="F7" s="740"/>
      <c r="G7" s="740"/>
      <c r="H7" s="740"/>
      <c r="I7" s="740"/>
      <c r="J7" s="1"/>
      <c r="K7" s="1"/>
      <c r="L7" s="1"/>
      <c r="M7" s="1"/>
      <c r="N7" s="1"/>
      <c r="O7" s="1"/>
      <c r="P7" s="1"/>
      <c r="Q7" s="1"/>
      <c r="R7" s="1"/>
      <c r="S7" s="1"/>
      <c r="T7" s="1"/>
      <c r="U7" s="1"/>
      <c r="V7" s="1"/>
      <c r="W7" s="1"/>
      <c r="X7" s="1"/>
      <c r="Y7" s="1"/>
      <c r="Z7" s="1"/>
      <c r="AA7" s="1"/>
      <c r="AB7" s="1"/>
    </row>
    <row r="8" spans="1:28">
      <c r="A8" s="1"/>
      <c r="B8" s="1"/>
      <c r="C8" s="1"/>
      <c r="D8" s="11"/>
      <c r="E8" s="11"/>
      <c r="F8" s="11"/>
      <c r="G8" s="11"/>
      <c r="H8" s="11"/>
      <c r="I8" s="11"/>
      <c r="J8" s="11"/>
      <c r="K8" s="11"/>
      <c r="L8" s="1"/>
      <c r="M8" s="1"/>
      <c r="N8" s="1"/>
      <c r="O8" s="1"/>
      <c r="P8" s="1"/>
      <c r="Q8" s="1"/>
      <c r="R8" s="1"/>
      <c r="S8" s="1"/>
      <c r="T8" s="1"/>
      <c r="U8" s="1"/>
      <c r="V8" s="1"/>
      <c r="W8" s="1"/>
      <c r="X8" s="1"/>
      <c r="Y8" s="1"/>
      <c r="Z8" s="1"/>
      <c r="AA8" s="1"/>
      <c r="AB8" s="1"/>
    </row>
    <row r="9" spans="1:28">
      <c r="A9" s="1"/>
      <c r="B9" s="1"/>
      <c r="C9" s="1"/>
      <c r="D9" s="1"/>
      <c r="E9" s="11" t="s">
        <v>1159</v>
      </c>
      <c r="F9" s="11"/>
      <c r="G9" s="11"/>
      <c r="H9" s="11"/>
      <c r="I9" s="11"/>
      <c r="J9" s="11"/>
      <c r="K9" s="11"/>
      <c r="L9" s="1"/>
      <c r="M9" s="1"/>
      <c r="N9" s="1"/>
      <c r="O9" s="1"/>
      <c r="P9" s="1"/>
      <c r="Q9" s="1"/>
      <c r="R9" s="1"/>
      <c r="S9" s="1"/>
      <c r="T9" s="1"/>
      <c r="U9" s="1"/>
      <c r="V9" s="1"/>
      <c r="W9" s="1"/>
      <c r="X9" s="1"/>
      <c r="Y9" s="1"/>
      <c r="Z9" s="1"/>
      <c r="AA9" s="1"/>
      <c r="AB9" s="1"/>
    </row>
    <row r="10" spans="1:28">
      <c r="A10" s="1"/>
      <c r="B10" s="4" t="s">
        <v>916</v>
      </c>
      <c r="C10" s="1"/>
      <c r="D10" s="1"/>
      <c r="E10" s="11" t="s">
        <v>1166</v>
      </c>
      <c r="F10" s="11"/>
      <c r="G10" s="11"/>
      <c r="H10" s="11"/>
      <c r="I10" s="11"/>
      <c r="J10" s="11"/>
      <c r="K10" s="11"/>
      <c r="L10" s="1"/>
      <c r="M10" s="1"/>
      <c r="N10" s="1"/>
      <c r="O10" s="1"/>
      <c r="P10" s="1"/>
      <c r="Q10" s="1"/>
      <c r="R10" s="1"/>
      <c r="S10" s="1"/>
      <c r="T10" s="1"/>
      <c r="U10" s="1"/>
      <c r="V10" s="1"/>
      <c r="W10" s="1"/>
      <c r="X10" s="1"/>
      <c r="Y10" s="1"/>
      <c r="Z10" s="1"/>
      <c r="AA10" s="1"/>
      <c r="AB10" s="1"/>
    </row>
    <row r="11" spans="1:28">
      <c r="A11" s="1"/>
      <c r="B11" s="1"/>
      <c r="C11" s="1"/>
      <c r="D11" s="1"/>
      <c r="E11" s="11"/>
      <c r="F11" s="11"/>
      <c r="G11" s="11"/>
      <c r="H11" s="11"/>
      <c r="I11" s="11"/>
      <c r="J11" s="11"/>
      <c r="K11" s="11"/>
      <c r="L11" s="1"/>
      <c r="M11" s="1"/>
      <c r="N11" s="1"/>
      <c r="O11" s="1"/>
      <c r="P11" s="1"/>
      <c r="Q11" s="1"/>
      <c r="R11" s="1"/>
      <c r="S11" s="1"/>
      <c r="T11" s="1"/>
      <c r="U11" s="1"/>
      <c r="V11" s="1"/>
      <c r="W11" s="1"/>
      <c r="X11" s="1"/>
      <c r="Y11" s="1"/>
      <c r="Z11" s="1"/>
      <c r="AA11" s="1"/>
      <c r="AB11" s="1"/>
    </row>
    <row r="12" spans="1:28">
      <c r="A12" s="1"/>
      <c r="B12" s="1"/>
      <c r="C12" s="1"/>
      <c r="D12" s="1"/>
      <c r="E12" s="11"/>
      <c r="F12" s="11"/>
      <c r="G12" s="11"/>
      <c r="H12" s="11"/>
      <c r="I12" s="11"/>
      <c r="J12" s="11"/>
      <c r="K12" s="11"/>
      <c r="L12" s="1"/>
      <c r="M12" s="1"/>
      <c r="N12" s="1"/>
      <c r="O12" s="1"/>
      <c r="P12" s="1"/>
      <c r="Q12" s="1"/>
      <c r="R12" s="1"/>
      <c r="S12" s="1"/>
      <c r="T12" s="1"/>
      <c r="U12" s="1"/>
      <c r="V12" s="1"/>
      <c r="W12" s="1"/>
      <c r="X12" s="1"/>
      <c r="Y12" s="1"/>
      <c r="Z12" s="1"/>
      <c r="AA12" s="1"/>
      <c r="AB12" s="1"/>
    </row>
    <row r="13" spans="1:28">
      <c r="A13" s="1"/>
      <c r="C13" s="11"/>
      <c r="D13" s="11"/>
      <c r="E13" s="11"/>
      <c r="F13" s="1"/>
      <c r="G13" s="11"/>
      <c r="H13" s="11"/>
      <c r="I13" s="11"/>
      <c r="J13" s="11"/>
      <c r="K13" s="11"/>
      <c r="L13" s="1"/>
      <c r="M13" s="1"/>
      <c r="N13" s="1"/>
      <c r="O13" s="1"/>
      <c r="P13" s="1"/>
      <c r="Q13" s="1"/>
      <c r="R13" s="1"/>
      <c r="S13" s="1"/>
      <c r="T13" s="1"/>
      <c r="U13" s="1"/>
      <c r="V13" s="1"/>
      <c r="W13" s="1"/>
      <c r="X13" s="1"/>
      <c r="Y13" s="1"/>
      <c r="Z13" s="1"/>
      <c r="AA13" s="1"/>
      <c r="AB13" s="1"/>
    </row>
    <row r="14" spans="1:2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row>
    <row r="15" spans="1:28" ht="15.75">
      <c r="A15" s="1"/>
      <c r="B15" s="197" t="s">
        <v>1167</v>
      </c>
      <c r="C15" s="198"/>
      <c r="D15" s="198"/>
      <c r="E15" s="197"/>
      <c r="F15" s="1"/>
      <c r="G15" s="1"/>
      <c r="H15" s="1"/>
      <c r="I15" s="1"/>
      <c r="J15" s="1"/>
      <c r="K15" s="1"/>
      <c r="L15" s="1"/>
      <c r="M15" s="1"/>
      <c r="N15" s="1"/>
      <c r="O15" s="1"/>
      <c r="P15" s="1"/>
      <c r="Q15" s="1"/>
      <c r="R15" s="1"/>
      <c r="S15" s="1"/>
      <c r="T15" s="1"/>
      <c r="U15" s="1"/>
      <c r="V15" s="1"/>
      <c r="W15" s="1"/>
      <c r="X15" s="1"/>
      <c r="Y15" s="1"/>
      <c r="Z15" s="1"/>
      <c r="AA15" s="1"/>
      <c r="AB15" s="1"/>
    </row>
    <row r="16" spans="1:28" ht="15.75">
      <c r="A16" s="1"/>
      <c r="B16" s="197" t="s">
        <v>936</v>
      </c>
      <c r="C16" s="1"/>
      <c r="D16" s="1"/>
      <c r="E16" s="197"/>
      <c r="F16" s="1"/>
      <c r="G16" s="1"/>
      <c r="H16" s="1"/>
      <c r="I16" s="1"/>
      <c r="J16" s="1"/>
      <c r="K16" s="1"/>
      <c r="L16" s="1"/>
      <c r="M16" s="1"/>
      <c r="N16" s="1"/>
      <c r="O16" s="1"/>
      <c r="P16" s="1"/>
      <c r="Q16" s="1"/>
      <c r="R16" s="1"/>
      <c r="S16" s="1"/>
      <c r="T16" s="1"/>
      <c r="U16" s="1"/>
      <c r="V16" s="1"/>
      <c r="W16" s="1"/>
      <c r="X16" s="1"/>
      <c r="Y16" s="1"/>
      <c r="Z16" s="1"/>
      <c r="AA16" s="1"/>
      <c r="AB16" s="1"/>
    </row>
    <row r="17" spans="1:2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row>
    <row r="20" spans="1:2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c r="A40" s="1"/>
    </row>
    <row r="41" spans="1:28">
      <c r="A41" s="1"/>
    </row>
    <row r="42" spans="1:28">
      <c r="A42" s="1"/>
    </row>
    <row r="43" spans="1:28">
      <c r="A43" s="1"/>
    </row>
    <row r="44" spans="1:28">
      <c r="A44" s="1"/>
    </row>
    <row r="45" spans="1:28">
      <c r="A45" s="1"/>
    </row>
    <row r="46" spans="1:28">
      <c r="A46" s="1"/>
    </row>
    <row r="47" spans="1:28">
      <c r="A47" s="1"/>
    </row>
    <row r="48" spans="1:28">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sheetData>
  <hyperlinks>
    <hyperlink ref="P1" location="innehåll!A1" display="Tillbaka till innehållsförteckning"/>
  </hyperlinks>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workbookViewId="0">
      <selection activeCell="E1" sqref="E1"/>
    </sheetView>
  </sheetViews>
  <sheetFormatPr defaultRowHeight="15"/>
  <cols>
    <col min="2" max="2" width="47.85546875" customWidth="1"/>
    <col min="3" max="6" width="23.85546875" customWidth="1"/>
    <col min="9" max="9" width="26.42578125" customWidth="1"/>
  </cols>
  <sheetData>
    <row r="1" spans="1:19">
      <c r="A1" s="1"/>
      <c r="B1" s="1"/>
      <c r="C1" s="1"/>
      <c r="D1" s="1"/>
      <c r="E1" s="70" t="s">
        <v>173</v>
      </c>
      <c r="F1" s="1"/>
      <c r="G1" s="1"/>
      <c r="H1" s="494"/>
      <c r="I1" s="1"/>
      <c r="J1" s="1"/>
      <c r="K1" s="1"/>
      <c r="L1" s="1"/>
      <c r="M1" s="1"/>
      <c r="N1" s="1"/>
      <c r="O1" s="1"/>
      <c r="P1" s="1"/>
      <c r="Q1" s="1"/>
      <c r="R1" s="1"/>
      <c r="S1" s="1"/>
    </row>
    <row r="2" spans="1:19">
      <c r="A2" s="1"/>
      <c r="B2" s="1"/>
      <c r="C2" s="1"/>
      <c r="D2" s="1"/>
      <c r="E2" s="1"/>
      <c r="F2" s="1"/>
      <c r="G2" s="1"/>
      <c r="H2" s="1"/>
      <c r="I2" s="1"/>
      <c r="J2" s="1"/>
      <c r="K2" s="1"/>
      <c r="L2" s="1"/>
      <c r="M2" s="1"/>
      <c r="N2" s="1"/>
      <c r="O2" s="1"/>
      <c r="P2" s="1"/>
      <c r="Q2" s="1"/>
      <c r="R2" s="1"/>
      <c r="S2" s="1"/>
    </row>
    <row r="3" spans="1:19">
      <c r="A3" s="1"/>
      <c r="B3" s="364" t="s">
        <v>87</v>
      </c>
      <c r="C3" s="43"/>
      <c r="D3" s="43"/>
      <c r="E3" s="43"/>
      <c r="F3" s="43"/>
      <c r="G3" s="1"/>
      <c r="H3" s="1"/>
      <c r="I3" s="1"/>
      <c r="J3" s="1"/>
      <c r="K3" s="1"/>
      <c r="L3" s="1"/>
      <c r="M3" s="1"/>
      <c r="N3" s="1"/>
      <c r="O3" s="1"/>
      <c r="P3" s="1"/>
      <c r="Q3" s="1"/>
      <c r="R3" s="1"/>
      <c r="S3" s="1"/>
    </row>
    <row r="4" spans="1:19">
      <c r="A4" s="1"/>
      <c r="B4" s="366"/>
      <c r="C4" s="43"/>
      <c r="D4" s="43"/>
      <c r="E4" s="43"/>
      <c r="F4" s="43"/>
      <c r="G4" s="1"/>
      <c r="H4" s="1"/>
      <c r="I4" s="1"/>
      <c r="J4" s="1"/>
      <c r="K4" s="1"/>
      <c r="L4" s="1"/>
      <c r="M4" s="1"/>
      <c r="N4" s="1"/>
      <c r="O4" s="1"/>
      <c r="P4" s="1"/>
      <c r="Q4" s="1"/>
      <c r="R4" s="1"/>
      <c r="S4" s="1"/>
    </row>
    <row r="5" spans="1:19">
      <c r="A5" s="1"/>
      <c r="B5" s="1"/>
      <c r="C5" s="1"/>
      <c r="D5" s="1"/>
      <c r="E5" s="1"/>
      <c r="F5" s="1"/>
      <c r="G5" s="1"/>
      <c r="H5" s="1"/>
      <c r="I5" s="1"/>
      <c r="J5" s="1"/>
      <c r="K5" s="1"/>
      <c r="L5" s="1"/>
      <c r="M5" s="1"/>
      <c r="N5" s="1"/>
      <c r="O5" s="1"/>
      <c r="P5" s="1"/>
      <c r="Q5" s="1"/>
      <c r="R5" s="1"/>
      <c r="S5" s="1"/>
    </row>
    <row r="6" spans="1:19">
      <c r="A6" s="1"/>
      <c r="B6" s="214"/>
      <c r="C6" s="340" t="s">
        <v>1140</v>
      </c>
      <c r="D6" s="341" t="s">
        <v>490</v>
      </c>
      <c r="E6" s="342" t="s">
        <v>60</v>
      </c>
      <c r="F6" s="1"/>
      <c r="G6" s="1"/>
      <c r="H6" s="1"/>
      <c r="I6" s="1"/>
      <c r="J6" s="1"/>
      <c r="K6" s="1"/>
      <c r="L6" s="1"/>
      <c r="M6" s="1"/>
      <c r="N6" s="1"/>
      <c r="O6" s="1"/>
      <c r="P6" s="1"/>
      <c r="Q6" s="1"/>
      <c r="R6" s="1"/>
      <c r="S6" s="1"/>
    </row>
    <row r="7" spans="1:19">
      <c r="A7" s="1"/>
      <c r="B7" s="336" t="s">
        <v>442</v>
      </c>
      <c r="C7" s="155">
        <v>17</v>
      </c>
      <c r="D7" s="155">
        <v>26</v>
      </c>
      <c r="E7" s="155">
        <v>20</v>
      </c>
      <c r="F7" s="1"/>
      <c r="G7" s="1"/>
      <c r="H7" s="1"/>
      <c r="I7" s="1"/>
      <c r="J7" s="1"/>
      <c r="K7" s="1"/>
      <c r="L7" s="1"/>
      <c r="M7" s="1"/>
      <c r="N7" s="1"/>
      <c r="O7" s="1"/>
      <c r="P7" s="1"/>
      <c r="Q7" s="1"/>
      <c r="R7" s="1"/>
      <c r="S7" s="1"/>
    </row>
    <row r="8" spans="1:19">
      <c r="A8" s="1"/>
      <c r="B8" s="337" t="s">
        <v>440</v>
      </c>
      <c r="C8" s="264">
        <v>33</v>
      </c>
      <c r="D8" s="264">
        <v>27</v>
      </c>
      <c r="E8" s="264">
        <v>33</v>
      </c>
      <c r="F8" s="1"/>
      <c r="G8" s="1"/>
      <c r="H8" s="1"/>
      <c r="I8" s="1"/>
      <c r="J8" s="1"/>
      <c r="K8" s="1"/>
      <c r="L8" s="1"/>
      <c r="M8" s="1"/>
      <c r="N8" s="1"/>
      <c r="O8" s="1"/>
      <c r="P8" s="1"/>
      <c r="Q8" s="1"/>
      <c r="R8" s="1"/>
      <c r="S8" s="1"/>
    </row>
    <row r="9" spans="1:19">
      <c r="A9" s="1"/>
      <c r="B9" s="255" t="s">
        <v>65</v>
      </c>
      <c r="C9" s="263">
        <v>28</v>
      </c>
      <c r="D9" s="263">
        <v>24</v>
      </c>
      <c r="E9" s="263">
        <v>27</v>
      </c>
      <c r="F9" s="1"/>
      <c r="G9" s="1"/>
      <c r="H9" s="1"/>
      <c r="I9" s="1"/>
      <c r="J9" s="1"/>
      <c r="K9" s="1"/>
      <c r="L9" s="1"/>
      <c r="M9" s="1"/>
      <c r="N9" s="1"/>
      <c r="O9" s="1"/>
      <c r="P9" s="1"/>
      <c r="Q9" s="1"/>
      <c r="R9" s="1"/>
      <c r="S9" s="1"/>
    </row>
    <row r="10" spans="1:19">
      <c r="A10" s="1"/>
      <c r="B10" s="253" t="s">
        <v>63</v>
      </c>
      <c r="C10" s="264">
        <v>10</v>
      </c>
      <c r="D10" s="264">
        <v>5</v>
      </c>
      <c r="E10" s="264">
        <v>6</v>
      </c>
      <c r="F10" s="1"/>
      <c r="G10" s="1"/>
      <c r="H10" s="1"/>
      <c r="I10" s="1"/>
      <c r="J10" s="1"/>
      <c r="K10" s="1"/>
      <c r="L10" s="1"/>
      <c r="M10" s="1"/>
      <c r="N10" s="1"/>
      <c r="O10" s="1"/>
      <c r="P10" s="1"/>
      <c r="Q10" s="1"/>
      <c r="R10" s="1"/>
      <c r="S10" s="1"/>
    </row>
    <row r="11" spans="1:19">
      <c r="A11" s="1"/>
      <c r="B11" s="255" t="s">
        <v>66</v>
      </c>
      <c r="C11" s="263">
        <v>18</v>
      </c>
      <c r="D11" s="263">
        <v>18</v>
      </c>
      <c r="E11" s="263">
        <v>11</v>
      </c>
      <c r="F11" s="1"/>
      <c r="G11" s="1"/>
      <c r="H11" s="1"/>
      <c r="I11" s="1"/>
      <c r="J11" s="1"/>
      <c r="K11" s="1"/>
      <c r="L11" s="1"/>
      <c r="M11" s="1"/>
      <c r="N11" s="1"/>
      <c r="O11" s="1"/>
      <c r="P11" s="1"/>
      <c r="Q11" s="1"/>
      <c r="R11" s="1"/>
      <c r="S11" s="1"/>
    </row>
    <row r="12" spans="1:19">
      <c r="A12" s="1"/>
      <c r="B12" s="1"/>
      <c r="C12" s="1"/>
      <c r="D12" s="1"/>
      <c r="E12" s="1"/>
      <c r="F12" s="1"/>
      <c r="G12" s="1"/>
      <c r="H12" s="1"/>
      <c r="I12" s="1"/>
      <c r="J12" s="1"/>
      <c r="K12" s="1"/>
      <c r="L12" s="1"/>
      <c r="M12" s="1"/>
      <c r="N12" s="1"/>
      <c r="O12" s="1"/>
      <c r="P12" s="1"/>
      <c r="Q12" s="1"/>
      <c r="R12" s="1"/>
      <c r="S12" s="1"/>
    </row>
    <row r="13" spans="1:19">
      <c r="A13" s="1"/>
      <c r="B13" s="121" t="s">
        <v>1175</v>
      </c>
      <c r="C13" s="1"/>
      <c r="D13" s="1"/>
      <c r="E13" s="1"/>
      <c r="F13" s="1"/>
      <c r="G13" s="1"/>
      <c r="H13" s="1"/>
      <c r="I13" s="1"/>
      <c r="J13" s="1"/>
      <c r="K13" s="1"/>
      <c r="L13" s="1"/>
      <c r="M13" s="1"/>
      <c r="N13" s="1"/>
      <c r="O13" s="1"/>
      <c r="P13" s="1"/>
      <c r="Q13" s="1"/>
      <c r="R13" s="1"/>
      <c r="S13" s="1"/>
    </row>
    <row r="14" spans="1:19">
      <c r="A14" s="1"/>
      <c r="B14" s="1"/>
      <c r="C14" s="1"/>
      <c r="D14" s="1"/>
      <c r="E14" s="1"/>
      <c r="F14" s="1"/>
      <c r="G14" s="1"/>
      <c r="H14" s="1"/>
      <c r="I14" s="1"/>
      <c r="J14" s="1"/>
      <c r="K14" s="1"/>
      <c r="L14" s="1"/>
      <c r="M14" s="1"/>
      <c r="N14" s="1"/>
      <c r="O14" s="1"/>
      <c r="P14" s="1"/>
      <c r="Q14" s="1"/>
      <c r="R14" s="1"/>
      <c r="S14" s="1"/>
    </row>
    <row r="15" spans="1:19">
      <c r="A15" s="1"/>
      <c r="B15" s="1"/>
      <c r="C15" s="1"/>
      <c r="D15" s="1"/>
      <c r="E15" s="1"/>
      <c r="F15" s="1"/>
      <c r="G15" s="1"/>
      <c r="H15" s="1"/>
      <c r="I15" s="1"/>
      <c r="J15" s="1"/>
      <c r="K15" s="1"/>
      <c r="L15" s="1"/>
      <c r="M15" s="1"/>
      <c r="N15" s="1"/>
      <c r="O15" s="1"/>
      <c r="P15" s="1"/>
      <c r="Q15" s="1"/>
      <c r="R15" s="1"/>
      <c r="S15" s="1"/>
    </row>
    <row r="16" spans="1:19">
      <c r="A16" s="1"/>
      <c r="B16" s="742" t="s">
        <v>1151</v>
      </c>
      <c r="C16" s="740"/>
      <c r="D16" s="740"/>
      <c r="E16" s="740"/>
      <c r="F16" s="740"/>
      <c r="G16" s="1"/>
      <c r="H16" s="1"/>
      <c r="I16" s="1"/>
      <c r="J16" s="1"/>
      <c r="K16" s="1"/>
      <c r="L16" s="1"/>
      <c r="M16" s="1"/>
      <c r="N16" s="1"/>
      <c r="O16" s="1"/>
      <c r="P16" s="1"/>
      <c r="Q16" s="1"/>
      <c r="R16" s="1"/>
      <c r="S16" s="1"/>
    </row>
    <row r="17" spans="1:19">
      <c r="A17" s="1"/>
      <c r="B17" s="740" t="s">
        <v>1013</v>
      </c>
      <c r="C17" s="740"/>
      <c r="D17" s="740"/>
      <c r="E17" s="740"/>
      <c r="F17" s="740"/>
      <c r="G17" s="1"/>
      <c r="H17" s="1"/>
      <c r="I17" s="1"/>
      <c r="J17" s="1"/>
      <c r="K17" s="1"/>
      <c r="L17" s="1"/>
      <c r="M17" s="1"/>
      <c r="N17" s="1"/>
      <c r="O17" s="1"/>
      <c r="P17" s="1"/>
      <c r="Q17" s="1"/>
      <c r="R17" s="1"/>
      <c r="S17" s="1"/>
    </row>
    <row r="18" spans="1:19">
      <c r="A18" s="1"/>
      <c r="B18" s="740" t="s">
        <v>1014</v>
      </c>
      <c r="C18" s="740"/>
      <c r="D18" s="740"/>
      <c r="E18" s="740"/>
      <c r="F18" s="740"/>
      <c r="G18" s="1"/>
      <c r="H18" s="1"/>
      <c r="I18" s="1"/>
      <c r="J18" s="1"/>
      <c r="K18" s="1"/>
      <c r="L18" s="1"/>
      <c r="M18" s="1"/>
      <c r="N18" s="1"/>
      <c r="O18" s="1"/>
      <c r="P18" s="1"/>
      <c r="Q18" s="1"/>
      <c r="R18" s="1"/>
      <c r="S18" s="1"/>
    </row>
    <row r="19" spans="1:19" s="494" customFormat="1">
      <c r="A19" s="1"/>
      <c r="B19" s="740" t="s">
        <v>1015</v>
      </c>
      <c r="C19" s="740"/>
      <c r="D19" s="740"/>
      <c r="E19" s="740"/>
      <c r="F19" s="740"/>
      <c r="G19" s="1"/>
      <c r="H19" s="1"/>
      <c r="I19" s="1"/>
      <c r="J19" s="1"/>
      <c r="K19" s="1"/>
      <c r="L19" s="1"/>
      <c r="M19" s="1"/>
      <c r="N19" s="1"/>
      <c r="O19" s="1"/>
      <c r="P19" s="1"/>
      <c r="Q19" s="1"/>
      <c r="R19" s="1"/>
      <c r="S19" s="1"/>
    </row>
    <row r="20" spans="1:19">
      <c r="A20" s="1"/>
      <c r="B20" s="740" t="s">
        <v>1016</v>
      </c>
      <c r="C20" s="740"/>
      <c r="D20" s="740"/>
      <c r="E20" s="740"/>
      <c r="F20" s="740"/>
      <c r="G20" s="1"/>
      <c r="H20" s="1"/>
      <c r="I20" s="1"/>
      <c r="J20" s="1"/>
      <c r="K20" s="1"/>
      <c r="L20" s="1"/>
      <c r="M20" s="1"/>
      <c r="N20" s="1"/>
      <c r="O20" s="1"/>
      <c r="P20" s="1"/>
      <c r="Q20" s="1"/>
      <c r="R20" s="1"/>
      <c r="S20" s="1"/>
    </row>
    <row r="21" spans="1:19">
      <c r="A21" s="1"/>
      <c r="B21" s="740" t="s">
        <v>1404</v>
      </c>
      <c r="C21" s="740"/>
      <c r="D21" s="740"/>
      <c r="E21" s="740"/>
      <c r="F21" s="740"/>
      <c r="G21" s="1"/>
      <c r="H21" s="1"/>
      <c r="I21" s="1"/>
      <c r="J21" s="1"/>
      <c r="K21" s="1"/>
      <c r="L21" s="1"/>
      <c r="M21" s="1"/>
      <c r="N21" s="1"/>
      <c r="O21" s="1"/>
      <c r="P21" s="1"/>
      <c r="Q21" s="1"/>
      <c r="R21" s="1"/>
      <c r="S21" s="1"/>
    </row>
    <row r="22" spans="1:19">
      <c r="A22" s="1"/>
      <c r="B22" s="1"/>
      <c r="C22" s="1"/>
      <c r="D22" s="1"/>
      <c r="E22" s="1"/>
      <c r="F22" s="1"/>
      <c r="G22" s="1"/>
      <c r="H22" s="1"/>
      <c r="I22" s="1"/>
      <c r="J22" s="1"/>
      <c r="K22" s="1"/>
      <c r="L22" s="1"/>
      <c r="M22" s="1"/>
      <c r="N22" s="1"/>
      <c r="O22" s="1"/>
      <c r="P22" s="1"/>
      <c r="Q22" s="1"/>
      <c r="R22" s="1"/>
      <c r="S22" s="1"/>
    </row>
    <row r="23" spans="1:19">
      <c r="A23" s="1"/>
      <c r="B23" s="1" t="s">
        <v>1159</v>
      </c>
      <c r="C23" s="1"/>
      <c r="D23" s="1"/>
      <c r="E23" s="1"/>
      <c r="F23" s="1"/>
      <c r="G23" s="1"/>
      <c r="H23" s="1"/>
      <c r="I23" s="1"/>
      <c r="J23" s="1"/>
      <c r="K23" s="1"/>
      <c r="L23" s="1"/>
      <c r="M23" s="1"/>
      <c r="N23" s="1"/>
      <c r="O23" s="1"/>
      <c r="P23" s="1"/>
      <c r="Q23" s="1"/>
      <c r="R23" s="1"/>
      <c r="S23" s="1"/>
    </row>
    <row r="24" spans="1:19">
      <c r="A24" s="1"/>
      <c r="B24" s="1" t="s">
        <v>1166</v>
      </c>
      <c r="C24" s="1"/>
      <c r="D24" s="1"/>
      <c r="E24" s="1"/>
      <c r="F24" s="1"/>
      <c r="G24" s="1"/>
      <c r="H24" s="1"/>
      <c r="I24" s="1"/>
      <c r="J24" s="1"/>
      <c r="K24" s="1"/>
      <c r="L24" s="1"/>
      <c r="M24" s="1"/>
      <c r="N24" s="1"/>
      <c r="O24" s="1"/>
      <c r="P24" s="1"/>
      <c r="Q24" s="1"/>
      <c r="R24" s="1"/>
      <c r="S24" s="1"/>
    </row>
    <row r="25" spans="1:19">
      <c r="A25" s="1"/>
      <c r="B25" s="1"/>
      <c r="C25" s="1"/>
      <c r="D25" s="1"/>
      <c r="E25" s="1"/>
      <c r="F25" s="1"/>
      <c r="G25" s="1"/>
      <c r="H25" s="1"/>
      <c r="I25" s="1"/>
      <c r="J25" s="1"/>
      <c r="K25" s="1"/>
      <c r="L25" s="1"/>
      <c r="M25" s="1"/>
      <c r="N25" s="1"/>
      <c r="O25" s="1"/>
      <c r="P25" s="1"/>
      <c r="Q25" s="1"/>
      <c r="R25" s="1"/>
      <c r="S25" s="1"/>
    </row>
    <row r="26" spans="1:19">
      <c r="A26" s="1"/>
      <c r="B26" s="1"/>
      <c r="C26" s="1"/>
      <c r="D26" s="1"/>
      <c r="E26" s="1"/>
      <c r="F26" s="1"/>
      <c r="G26" s="1"/>
      <c r="H26" s="1"/>
      <c r="I26" s="1"/>
      <c r="J26" s="1"/>
      <c r="K26" s="1"/>
      <c r="L26" s="1"/>
      <c r="M26" s="1"/>
      <c r="N26" s="1"/>
      <c r="O26" s="1"/>
      <c r="P26" s="1"/>
      <c r="Q26" s="1"/>
      <c r="R26" s="1"/>
      <c r="S26" s="1"/>
    </row>
    <row r="27" spans="1:19">
      <c r="A27" s="1"/>
      <c r="B27" s="1"/>
      <c r="C27" s="1"/>
      <c r="D27" s="1"/>
      <c r="E27" s="1"/>
      <c r="F27" s="1"/>
      <c r="G27" s="1"/>
      <c r="H27" s="1"/>
      <c r="I27" s="1"/>
      <c r="J27" s="1"/>
      <c r="K27" s="1"/>
      <c r="L27" s="1"/>
      <c r="M27" s="1"/>
      <c r="N27" s="1"/>
      <c r="O27" s="1"/>
      <c r="P27" s="1"/>
      <c r="Q27" s="1"/>
      <c r="R27" s="1"/>
      <c r="S27" s="1"/>
    </row>
    <row r="28" spans="1:19">
      <c r="A28" s="1"/>
      <c r="B28" s="1"/>
      <c r="C28" s="1"/>
      <c r="D28" s="1"/>
      <c r="E28" s="1"/>
      <c r="F28" s="1"/>
      <c r="G28" s="1"/>
      <c r="H28" s="1"/>
      <c r="I28" s="1"/>
      <c r="J28" s="1"/>
      <c r="K28" s="1"/>
      <c r="L28" s="1"/>
      <c r="M28" s="1"/>
      <c r="N28" s="1"/>
      <c r="O28" s="1"/>
      <c r="P28" s="1"/>
      <c r="Q28" s="1"/>
      <c r="R28" s="1"/>
      <c r="S28" s="1"/>
    </row>
    <row r="29" spans="1:19">
      <c r="A29" s="1"/>
      <c r="B29" s="1"/>
      <c r="C29" s="1"/>
      <c r="D29" s="1"/>
      <c r="E29" s="1"/>
      <c r="F29" s="1"/>
      <c r="G29" s="1"/>
      <c r="H29" s="1"/>
      <c r="I29" s="1"/>
      <c r="J29" s="1"/>
      <c r="K29" s="1"/>
      <c r="L29" s="1"/>
      <c r="M29" s="1"/>
      <c r="N29" s="1"/>
      <c r="O29" s="1"/>
      <c r="P29" s="1"/>
      <c r="Q29" s="1"/>
      <c r="R29" s="1"/>
      <c r="S29" s="1"/>
    </row>
    <row r="30" spans="1:19">
      <c r="A30" s="1"/>
      <c r="B30" s="1"/>
      <c r="C30" s="1"/>
      <c r="D30" s="1"/>
      <c r="E30" s="1"/>
      <c r="F30" s="1"/>
      <c r="G30" s="1"/>
      <c r="H30" s="1"/>
      <c r="I30" s="1"/>
      <c r="J30" s="1"/>
      <c r="K30" s="1"/>
      <c r="L30" s="1"/>
      <c r="M30" s="1"/>
      <c r="N30" s="1"/>
      <c r="O30" s="1"/>
      <c r="P30" s="1"/>
      <c r="Q30" s="1"/>
      <c r="R30" s="1"/>
      <c r="S30" s="1"/>
    </row>
    <row r="31" spans="1:19">
      <c r="A31" s="1"/>
      <c r="B31" s="1"/>
      <c r="C31" s="1"/>
      <c r="D31" s="1"/>
      <c r="E31" s="1"/>
      <c r="F31" s="1"/>
      <c r="G31" s="1"/>
      <c r="H31" s="1"/>
      <c r="I31" s="1"/>
      <c r="J31" s="1"/>
      <c r="K31" s="1"/>
      <c r="L31" s="1"/>
      <c r="M31" s="1"/>
      <c r="N31" s="1"/>
      <c r="O31" s="1"/>
      <c r="P31" s="1"/>
      <c r="Q31" s="1"/>
      <c r="R31" s="1"/>
      <c r="S31" s="1"/>
    </row>
    <row r="32" spans="1:19">
      <c r="A32" s="1"/>
      <c r="B32" s="1"/>
      <c r="C32" s="1"/>
      <c r="D32" s="1"/>
      <c r="E32" s="1"/>
      <c r="F32" s="1"/>
      <c r="G32" s="1"/>
      <c r="H32" s="1"/>
      <c r="I32" s="1"/>
      <c r="J32" s="1"/>
      <c r="K32" s="1"/>
      <c r="L32" s="1"/>
      <c r="M32" s="1"/>
      <c r="N32" s="1"/>
      <c r="O32" s="1"/>
      <c r="P32" s="1"/>
      <c r="Q32" s="1"/>
      <c r="R32" s="1"/>
      <c r="S32" s="1"/>
    </row>
    <row r="33" spans="1:19">
      <c r="A33" s="1"/>
      <c r="B33" s="1"/>
      <c r="C33" s="1"/>
      <c r="D33" s="1"/>
      <c r="E33" s="1"/>
      <c r="F33" s="1"/>
      <c r="G33" s="1"/>
      <c r="H33" s="1"/>
      <c r="I33" s="1"/>
      <c r="J33" s="1"/>
      <c r="K33" s="1"/>
      <c r="L33" s="1"/>
      <c r="M33" s="1"/>
      <c r="N33" s="1"/>
      <c r="O33" s="1"/>
      <c r="P33" s="1"/>
      <c r="Q33" s="1"/>
      <c r="R33" s="1"/>
      <c r="S33" s="1"/>
    </row>
    <row r="34" spans="1:19">
      <c r="A34" s="1"/>
      <c r="B34" s="1"/>
      <c r="C34" s="1"/>
      <c r="D34" s="1"/>
      <c r="E34" s="1"/>
      <c r="F34" s="1"/>
      <c r="G34" s="1"/>
      <c r="H34" s="1"/>
      <c r="I34" s="1"/>
      <c r="J34" s="1"/>
      <c r="K34" s="1"/>
      <c r="L34" s="1"/>
      <c r="M34" s="1"/>
      <c r="N34" s="1"/>
      <c r="O34" s="1"/>
      <c r="P34" s="1"/>
      <c r="Q34" s="1"/>
      <c r="R34" s="1"/>
      <c r="S34" s="1"/>
    </row>
    <row r="35" spans="1:19">
      <c r="A35" s="1"/>
      <c r="B35" s="1"/>
      <c r="C35" s="1"/>
      <c r="D35" s="1"/>
      <c r="E35" s="1"/>
      <c r="F35" s="1"/>
      <c r="G35" s="1"/>
      <c r="H35" s="1"/>
      <c r="I35" s="1"/>
      <c r="J35" s="1"/>
      <c r="K35" s="1"/>
      <c r="L35" s="1"/>
      <c r="M35" s="1"/>
      <c r="N35" s="1"/>
      <c r="O35" s="1"/>
      <c r="P35" s="1"/>
      <c r="Q35" s="1"/>
      <c r="R35" s="1"/>
      <c r="S35" s="1"/>
    </row>
    <row r="36" spans="1:19">
      <c r="A36" s="1"/>
      <c r="B36" s="1"/>
      <c r="C36" s="1"/>
      <c r="D36" s="1"/>
      <c r="E36" s="1"/>
      <c r="F36" s="1"/>
      <c r="G36" s="1"/>
      <c r="H36" s="1"/>
      <c r="I36" s="1"/>
      <c r="J36" s="1"/>
      <c r="K36" s="1"/>
      <c r="L36" s="1"/>
      <c r="M36" s="1"/>
      <c r="N36" s="1"/>
      <c r="O36" s="1"/>
      <c r="P36" s="1"/>
      <c r="Q36" s="1"/>
      <c r="R36" s="1"/>
      <c r="S36" s="1"/>
    </row>
    <row r="37" spans="1:19">
      <c r="A37" s="1"/>
      <c r="B37" s="1"/>
      <c r="C37" s="1"/>
      <c r="D37" s="1"/>
      <c r="E37" s="1"/>
      <c r="F37" s="1"/>
      <c r="G37" s="1"/>
      <c r="H37" s="1"/>
      <c r="I37" s="1"/>
      <c r="J37" s="1"/>
      <c r="K37" s="1"/>
      <c r="L37" s="1"/>
      <c r="M37" s="1"/>
      <c r="N37" s="1"/>
      <c r="O37" s="1"/>
      <c r="P37" s="1"/>
      <c r="Q37" s="1"/>
      <c r="R37" s="1"/>
      <c r="S37" s="1"/>
    </row>
    <row r="38" spans="1:19">
      <c r="A38" s="1"/>
      <c r="B38" s="1"/>
      <c r="C38" s="1"/>
      <c r="D38" s="1"/>
      <c r="E38" s="1"/>
      <c r="F38" s="1"/>
      <c r="G38" s="1"/>
      <c r="H38" s="1"/>
      <c r="I38" s="1"/>
      <c r="J38" s="1"/>
      <c r="K38" s="1"/>
      <c r="L38" s="1"/>
      <c r="M38" s="1"/>
      <c r="N38" s="1"/>
      <c r="O38" s="1"/>
      <c r="P38" s="1"/>
      <c r="Q38" s="1"/>
      <c r="R38" s="1"/>
      <c r="S38" s="1"/>
    </row>
    <row r="39" spans="1:19">
      <c r="A39" s="1"/>
      <c r="B39" s="1"/>
      <c r="C39" s="1"/>
      <c r="D39" s="1"/>
      <c r="E39" s="1"/>
      <c r="F39" s="1"/>
      <c r="G39" s="1"/>
      <c r="H39" s="1"/>
      <c r="I39" s="1"/>
      <c r="J39" s="1"/>
      <c r="K39" s="1"/>
      <c r="L39" s="1"/>
      <c r="M39" s="1"/>
      <c r="N39" s="1"/>
      <c r="O39" s="1"/>
      <c r="P39" s="1"/>
      <c r="Q39" s="1"/>
      <c r="R39" s="1"/>
      <c r="S39" s="1"/>
    </row>
    <row r="40" spans="1:19">
      <c r="A40" s="1"/>
      <c r="B40" s="1"/>
      <c r="C40" s="1"/>
      <c r="D40" s="1"/>
      <c r="E40" s="1"/>
      <c r="F40" s="1"/>
      <c r="G40" s="1"/>
      <c r="H40" s="1"/>
      <c r="I40" s="1"/>
      <c r="J40" s="1"/>
      <c r="K40" s="1"/>
      <c r="L40" s="1"/>
      <c r="M40" s="1"/>
      <c r="N40" s="1"/>
      <c r="O40" s="1"/>
      <c r="P40" s="1"/>
      <c r="Q40" s="1"/>
      <c r="R40" s="1"/>
      <c r="S40" s="1"/>
    </row>
    <row r="41" spans="1:19">
      <c r="A41" s="1"/>
      <c r="B41" s="1"/>
      <c r="C41" s="1"/>
      <c r="D41" s="1"/>
      <c r="E41" s="1"/>
      <c r="F41" s="1"/>
      <c r="G41" s="1"/>
      <c r="H41" s="1"/>
      <c r="I41" s="1"/>
      <c r="J41" s="1"/>
      <c r="K41" s="1"/>
      <c r="L41" s="1"/>
      <c r="M41" s="1"/>
      <c r="N41" s="1"/>
      <c r="O41" s="1"/>
      <c r="P41" s="1"/>
      <c r="Q41" s="1"/>
      <c r="R41" s="1"/>
      <c r="S41" s="1"/>
    </row>
    <row r="42" spans="1:19">
      <c r="A42" s="1"/>
      <c r="B42" s="1"/>
      <c r="C42" s="1"/>
      <c r="D42" s="1"/>
      <c r="E42" s="1"/>
      <c r="F42" s="1"/>
      <c r="G42" s="1"/>
      <c r="H42" s="1"/>
      <c r="I42" s="1"/>
      <c r="J42" s="1"/>
      <c r="K42" s="1"/>
      <c r="L42" s="1"/>
      <c r="M42" s="1"/>
      <c r="N42" s="1"/>
      <c r="O42" s="1"/>
      <c r="P42" s="1"/>
      <c r="Q42" s="1"/>
      <c r="R42" s="1"/>
      <c r="S42" s="1"/>
    </row>
  </sheetData>
  <hyperlinks>
    <hyperlink ref="E1" location="innehåll!A1" display="Tillbaka till innehållsförteckning"/>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7"/>
  <sheetViews>
    <sheetView workbookViewId="0">
      <selection activeCell="I31" sqref="I31"/>
    </sheetView>
  </sheetViews>
  <sheetFormatPr defaultRowHeight="15"/>
  <cols>
    <col min="1" max="1" width="4.140625" customWidth="1"/>
    <col min="2" max="2" width="20.42578125" customWidth="1"/>
    <col min="3" max="6" width="11.85546875" customWidth="1"/>
    <col min="7" max="7" width="11.85546875" style="494" customWidth="1"/>
    <col min="8" max="11" width="11.85546875" customWidth="1"/>
    <col min="12" max="12" width="11.85546875" style="494" customWidth="1"/>
    <col min="13" max="21" width="11.85546875" customWidth="1"/>
  </cols>
  <sheetData>
    <row r="1" spans="1:27">
      <c r="A1" s="1"/>
      <c r="B1" s="1"/>
      <c r="C1" s="1"/>
      <c r="D1" s="1"/>
      <c r="E1" s="1"/>
      <c r="F1" s="1"/>
      <c r="G1" s="1"/>
      <c r="H1" s="1"/>
      <c r="I1" s="1"/>
      <c r="J1" s="1"/>
      <c r="K1" s="1"/>
      <c r="L1" s="1"/>
      <c r="M1" s="70" t="s">
        <v>173</v>
      </c>
      <c r="N1" s="16"/>
      <c r="O1" s="16"/>
      <c r="P1" s="16"/>
      <c r="Q1" s="1"/>
      <c r="R1" s="1"/>
      <c r="S1" s="1"/>
      <c r="T1" s="1"/>
      <c r="U1" s="1"/>
      <c r="V1" s="1"/>
      <c r="W1" s="1"/>
      <c r="X1" s="1"/>
      <c r="Y1" s="1"/>
      <c r="Z1" s="1"/>
      <c r="AA1" s="1"/>
    </row>
    <row r="2" spans="1:27">
      <c r="A2" s="1"/>
      <c r="B2" s="1"/>
      <c r="C2" s="1"/>
      <c r="D2" s="1"/>
      <c r="E2" s="1"/>
      <c r="F2" s="1"/>
      <c r="G2" s="1"/>
      <c r="H2" s="1"/>
      <c r="I2" s="1"/>
      <c r="J2" s="1"/>
      <c r="K2" s="1"/>
      <c r="L2" s="1"/>
      <c r="M2" s="1"/>
      <c r="N2" s="1"/>
      <c r="O2" s="1"/>
      <c r="P2" s="1"/>
      <c r="Q2" s="1"/>
      <c r="R2" s="1"/>
      <c r="S2" s="1"/>
      <c r="T2" s="1"/>
      <c r="U2" s="1"/>
      <c r="V2" s="1"/>
      <c r="W2" s="1"/>
      <c r="X2" s="1"/>
      <c r="Y2" s="1"/>
      <c r="Z2" s="1"/>
      <c r="AA2" s="1"/>
    </row>
    <row r="3" spans="1:27">
      <c r="A3" s="1"/>
      <c r="B3" s="657"/>
      <c r="C3" s="623" t="s">
        <v>87</v>
      </c>
      <c r="D3" s="623"/>
      <c r="E3" s="623"/>
      <c r="F3" s="623"/>
      <c r="G3" s="623"/>
      <c r="H3" s="673"/>
      <c r="I3" s="673"/>
      <c r="J3" s="673"/>
      <c r="K3" s="673"/>
      <c r="L3" s="673"/>
      <c r="M3" s="673"/>
      <c r="N3" s="673"/>
      <c r="O3" s="673"/>
      <c r="P3" s="673"/>
      <c r="Q3" s="673"/>
      <c r="R3" s="652"/>
      <c r="S3" s="652"/>
      <c r="T3" s="652"/>
      <c r="U3" s="658"/>
      <c r="V3" s="1"/>
      <c r="W3" s="1"/>
      <c r="X3" s="1"/>
      <c r="Y3" s="1"/>
      <c r="Z3" s="1"/>
      <c r="AA3" s="1"/>
    </row>
    <row r="4" spans="1:27">
      <c r="A4" s="1"/>
      <c r="B4" s="674"/>
      <c r="C4" s="660" t="s">
        <v>416</v>
      </c>
      <c r="D4" s="660"/>
      <c r="E4" s="660"/>
      <c r="F4" s="660"/>
      <c r="G4" s="660"/>
      <c r="H4" s="675"/>
      <c r="I4" s="675"/>
      <c r="J4" s="675"/>
      <c r="K4" s="675"/>
      <c r="L4" s="675"/>
      <c r="M4" s="675"/>
      <c r="N4" s="675"/>
      <c r="O4" s="675"/>
      <c r="P4" s="675"/>
      <c r="Q4" s="675"/>
      <c r="R4" s="661"/>
      <c r="S4" s="661"/>
      <c r="T4" s="661"/>
      <c r="U4" s="662"/>
      <c r="V4" s="1"/>
      <c r="W4" s="1"/>
      <c r="X4" s="1"/>
      <c r="Y4" s="1"/>
      <c r="Z4" s="1"/>
      <c r="AA4" s="1"/>
    </row>
    <row r="5" spans="1:27">
      <c r="A5" s="1"/>
      <c r="B5" s="1"/>
      <c r="C5" s="54"/>
      <c r="D5" s="54"/>
      <c r="E5" s="54"/>
      <c r="F5" s="54"/>
      <c r="G5" s="54"/>
      <c r="H5" s="17"/>
      <c r="I5" s="17"/>
      <c r="J5" s="17"/>
      <c r="K5" s="17"/>
      <c r="L5" s="17"/>
      <c r="M5" s="17"/>
      <c r="N5" s="17"/>
      <c r="O5" s="17"/>
      <c r="P5" s="17"/>
      <c r="Q5" s="1"/>
      <c r="R5" s="1"/>
      <c r="S5" s="1"/>
      <c r="T5" s="1"/>
      <c r="U5" s="1"/>
      <c r="V5" s="1"/>
      <c r="W5" s="1"/>
      <c r="X5" s="1"/>
      <c r="Y5" s="1"/>
      <c r="Z5" s="1"/>
      <c r="AA5" s="1"/>
    </row>
    <row r="6" spans="1:27" ht="39.75" thickBot="1">
      <c r="A6" s="1"/>
      <c r="B6" s="277" t="s">
        <v>39</v>
      </c>
      <c r="C6" s="639" t="s">
        <v>344</v>
      </c>
      <c r="D6" s="638"/>
      <c r="E6" s="638"/>
      <c r="F6" s="638"/>
      <c r="G6" s="672"/>
      <c r="H6" s="639" t="s">
        <v>63</v>
      </c>
      <c r="I6" s="638"/>
      <c r="J6" s="638"/>
      <c r="K6" s="638"/>
      <c r="L6" s="672"/>
      <c r="M6" s="639" t="s">
        <v>66</v>
      </c>
      <c r="N6" s="638"/>
      <c r="O6" s="638"/>
      <c r="P6" s="638"/>
      <c r="Q6" s="637"/>
      <c r="R6" s="634" t="s">
        <v>1060</v>
      </c>
      <c r="S6" s="634"/>
      <c r="T6" s="634" t="s">
        <v>1059</v>
      </c>
      <c r="U6" s="712"/>
      <c r="V6" s="1"/>
      <c r="W6" s="1"/>
      <c r="X6" s="1"/>
      <c r="Y6" s="1"/>
      <c r="Z6" s="1"/>
      <c r="AA6" s="1"/>
    </row>
    <row r="7" spans="1:27" ht="26.25">
      <c r="A7" s="1"/>
      <c r="B7" s="343"/>
      <c r="C7" s="732" t="s">
        <v>1460</v>
      </c>
      <c r="D7" s="732" t="s">
        <v>1462</v>
      </c>
      <c r="E7" s="857" t="s">
        <v>1465</v>
      </c>
      <c r="F7" s="732" t="s">
        <v>1464</v>
      </c>
      <c r="G7" s="619" t="s">
        <v>1466</v>
      </c>
      <c r="H7" s="732" t="s">
        <v>1460</v>
      </c>
      <c r="I7" s="732" t="s">
        <v>1462</v>
      </c>
      <c r="J7" s="857" t="s">
        <v>1465</v>
      </c>
      <c r="K7" s="732" t="s">
        <v>1464</v>
      </c>
      <c r="L7" s="619" t="s">
        <v>1466</v>
      </c>
      <c r="M7" s="732" t="s">
        <v>1460</v>
      </c>
      <c r="N7" s="732" t="s">
        <v>1462</v>
      </c>
      <c r="O7" s="857" t="s">
        <v>1465</v>
      </c>
      <c r="P7" s="732" t="s">
        <v>1464</v>
      </c>
      <c r="Q7" s="619" t="s">
        <v>1466</v>
      </c>
      <c r="R7" s="732" t="s">
        <v>1464</v>
      </c>
      <c r="S7" s="619" t="s">
        <v>1466</v>
      </c>
      <c r="T7" s="732" t="s">
        <v>1464</v>
      </c>
      <c r="U7" s="619" t="s">
        <v>1466</v>
      </c>
      <c r="V7" s="1"/>
      <c r="W7" s="1"/>
      <c r="X7" s="1"/>
      <c r="Y7" s="1"/>
      <c r="Z7" s="1"/>
      <c r="AA7" s="1"/>
    </row>
    <row r="8" spans="1:27">
      <c r="A8" s="1"/>
      <c r="B8" s="344" t="s">
        <v>1146</v>
      </c>
      <c r="C8" s="616">
        <v>30.3</v>
      </c>
      <c r="D8" s="616">
        <v>30.49</v>
      </c>
      <c r="E8" s="616">
        <v>28</v>
      </c>
      <c r="F8" s="616">
        <v>26</v>
      </c>
      <c r="G8" s="616">
        <v>28</v>
      </c>
      <c r="H8" s="616">
        <v>14.5</v>
      </c>
      <c r="I8" s="616">
        <v>12.77</v>
      </c>
      <c r="J8" s="616" t="s">
        <v>292</v>
      </c>
      <c r="K8" s="616">
        <v>9</v>
      </c>
      <c r="L8" s="616">
        <v>10</v>
      </c>
      <c r="M8" s="616">
        <v>13.7</v>
      </c>
      <c r="N8" s="616" t="s">
        <v>292</v>
      </c>
      <c r="O8" s="616">
        <v>17</v>
      </c>
      <c r="P8" s="616">
        <v>16</v>
      </c>
      <c r="Q8" s="616">
        <v>18</v>
      </c>
      <c r="R8" s="616">
        <v>16</v>
      </c>
      <c r="S8" s="616">
        <v>17</v>
      </c>
      <c r="T8" s="616">
        <v>35</v>
      </c>
      <c r="U8" s="616">
        <v>33</v>
      </c>
      <c r="V8" s="1"/>
      <c r="W8" s="1"/>
      <c r="X8" s="1"/>
      <c r="Y8" s="1"/>
      <c r="Z8" s="1"/>
      <c r="AA8" s="1"/>
    </row>
    <row r="9" spans="1:27">
      <c r="A9" s="1"/>
      <c r="B9" s="345" t="s">
        <v>28</v>
      </c>
      <c r="C9" s="617">
        <v>28.1</v>
      </c>
      <c r="D9" s="575">
        <v>26</v>
      </c>
      <c r="E9" s="617">
        <v>26</v>
      </c>
      <c r="F9" s="617">
        <v>25</v>
      </c>
      <c r="G9" s="617">
        <v>24</v>
      </c>
      <c r="H9" s="617">
        <v>11.4</v>
      </c>
      <c r="I9" s="575">
        <v>13</v>
      </c>
      <c r="J9" s="617" t="s">
        <v>292</v>
      </c>
      <c r="K9" s="617">
        <v>8</v>
      </c>
      <c r="L9" s="617">
        <v>5</v>
      </c>
      <c r="M9" s="617">
        <v>14.7</v>
      </c>
      <c r="N9" s="575" t="s">
        <v>292</v>
      </c>
      <c r="O9" s="617">
        <v>19</v>
      </c>
      <c r="P9" s="617">
        <v>19</v>
      </c>
      <c r="Q9" s="617">
        <v>18</v>
      </c>
      <c r="R9" s="617">
        <v>25</v>
      </c>
      <c r="S9" s="617">
        <v>26</v>
      </c>
      <c r="T9" s="617">
        <v>32</v>
      </c>
      <c r="U9" s="617">
        <v>27</v>
      </c>
      <c r="V9" s="1"/>
      <c r="W9" s="1"/>
      <c r="X9" s="1"/>
      <c r="Y9" s="1"/>
      <c r="Z9" s="1"/>
      <c r="AA9" s="1"/>
    </row>
    <row r="10" spans="1:27" ht="15.75" thickBot="1">
      <c r="A10" s="1"/>
      <c r="B10" s="346" t="s">
        <v>60</v>
      </c>
      <c r="C10" s="616">
        <v>27.9</v>
      </c>
      <c r="D10" s="616">
        <v>28.65</v>
      </c>
      <c r="E10" s="616">
        <v>29</v>
      </c>
      <c r="F10" s="616">
        <v>26</v>
      </c>
      <c r="G10" s="616">
        <v>27</v>
      </c>
      <c r="H10" s="616">
        <v>13.6</v>
      </c>
      <c r="I10" s="616">
        <v>12.5</v>
      </c>
      <c r="J10" s="616" t="s">
        <v>292</v>
      </c>
      <c r="K10" s="616">
        <v>5</v>
      </c>
      <c r="L10" s="616">
        <v>6</v>
      </c>
      <c r="M10" s="616">
        <v>16.399999999999999</v>
      </c>
      <c r="N10" s="616" t="s">
        <v>292</v>
      </c>
      <c r="O10" s="616">
        <v>17</v>
      </c>
      <c r="P10" s="616">
        <v>14</v>
      </c>
      <c r="Q10" s="616">
        <v>11</v>
      </c>
      <c r="R10" s="616">
        <v>16</v>
      </c>
      <c r="S10" s="616">
        <v>20</v>
      </c>
      <c r="T10" s="616">
        <v>34</v>
      </c>
      <c r="U10" s="616">
        <v>33</v>
      </c>
      <c r="V10" s="1"/>
      <c r="W10" s="1"/>
      <c r="X10" s="1"/>
      <c r="Y10" s="1"/>
      <c r="Z10" s="1"/>
      <c r="AA10" s="1"/>
    </row>
    <row r="11" spans="1:27">
      <c r="A11" s="1"/>
      <c r="C11" s="1"/>
      <c r="D11" s="1"/>
      <c r="E11" s="1"/>
      <c r="F11" s="1"/>
      <c r="G11" s="1"/>
      <c r="H11" s="1"/>
      <c r="I11" s="1"/>
      <c r="J11" s="1"/>
      <c r="K11" s="1"/>
      <c r="L11" s="1"/>
      <c r="M11" s="1"/>
      <c r="N11" s="1"/>
      <c r="O11" s="1"/>
      <c r="P11" s="1"/>
      <c r="Q11" s="1"/>
      <c r="R11" s="1"/>
      <c r="S11" s="1"/>
      <c r="T11" s="1"/>
      <c r="U11" s="1"/>
      <c r="V11" s="1"/>
      <c r="W11" s="1"/>
      <c r="X11" s="1"/>
      <c r="Y11" s="1"/>
      <c r="Z11" s="1"/>
      <c r="AA11" s="1"/>
    </row>
    <row r="12" spans="1:27">
      <c r="A12" s="1"/>
      <c r="B12" s="4" t="s">
        <v>18</v>
      </c>
      <c r="C12" s="1"/>
      <c r="D12" s="1"/>
      <c r="E12" s="1"/>
      <c r="F12" s="1"/>
      <c r="G12" s="1"/>
      <c r="H12" s="1"/>
      <c r="I12" s="1"/>
      <c r="J12" s="1"/>
      <c r="K12" s="1"/>
      <c r="L12" s="1"/>
      <c r="M12" s="1"/>
      <c r="N12" s="1"/>
      <c r="O12" s="1"/>
      <c r="P12" s="1"/>
      <c r="Q12" s="1"/>
      <c r="R12" s="1"/>
      <c r="S12" s="1"/>
      <c r="T12" s="1"/>
      <c r="U12" s="1"/>
      <c r="V12" s="1"/>
      <c r="W12" s="1"/>
      <c r="X12" s="1"/>
      <c r="Y12" s="1"/>
      <c r="Z12" s="1"/>
      <c r="AA12" s="1"/>
    </row>
    <row r="13" spans="1:27">
      <c r="A13" s="1"/>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c r="A14" s="1"/>
      <c r="B14" s="1"/>
      <c r="C14" s="742" t="s">
        <v>1151</v>
      </c>
      <c r="D14" s="740"/>
      <c r="E14" s="740"/>
      <c r="F14" s="740"/>
      <c r="G14" s="740"/>
      <c r="H14" s="740"/>
      <c r="I14" s="740"/>
      <c r="J14" s="740"/>
      <c r="K14" s="740"/>
      <c r="L14" s="1"/>
      <c r="M14" s="1"/>
      <c r="N14" s="1"/>
      <c r="O14" s="1"/>
      <c r="P14" s="1"/>
      <c r="Q14" s="1"/>
      <c r="R14" s="1"/>
      <c r="S14" s="1"/>
      <c r="T14" s="1"/>
      <c r="U14" s="1"/>
      <c r="V14" s="1"/>
      <c r="W14" s="1"/>
      <c r="X14" s="1"/>
      <c r="Y14" s="1"/>
      <c r="Z14" s="1"/>
      <c r="AA14" s="1"/>
    </row>
    <row r="15" spans="1:27" s="494" customFormat="1">
      <c r="A15" s="1"/>
      <c r="B15" s="1"/>
      <c r="C15" s="740" t="s">
        <v>1017</v>
      </c>
      <c r="D15" s="740"/>
      <c r="E15" s="740"/>
      <c r="F15" s="740"/>
      <c r="G15" s="740"/>
      <c r="H15" s="740"/>
      <c r="I15" s="740"/>
      <c r="J15" s="740"/>
      <c r="K15" s="740"/>
      <c r="L15" s="1"/>
      <c r="M15" s="1"/>
      <c r="N15" s="1"/>
      <c r="O15" s="1"/>
      <c r="P15" s="1"/>
      <c r="Q15" s="1"/>
      <c r="R15" s="1"/>
      <c r="S15" s="1"/>
      <c r="T15" s="1"/>
      <c r="U15" s="1"/>
      <c r="V15" s="1"/>
      <c r="W15" s="1"/>
      <c r="X15" s="1"/>
      <c r="Y15" s="1"/>
      <c r="Z15" s="1"/>
      <c r="AA15" s="1"/>
    </row>
    <row r="16" spans="1:27">
      <c r="A16" s="1"/>
      <c r="B16" s="1"/>
      <c r="C16" s="740" t="s">
        <v>491</v>
      </c>
      <c r="D16" s="740"/>
      <c r="E16" s="740"/>
      <c r="F16" s="740"/>
      <c r="G16" s="740"/>
      <c r="H16" s="740"/>
      <c r="I16" s="740"/>
      <c r="J16" s="740"/>
      <c r="K16" s="740"/>
      <c r="L16" s="1"/>
      <c r="M16" s="1"/>
      <c r="N16" s="1"/>
      <c r="O16" s="1"/>
      <c r="P16" s="1"/>
      <c r="Q16" s="1"/>
      <c r="R16" s="1"/>
      <c r="S16" s="1"/>
      <c r="T16" s="1"/>
      <c r="U16" s="1"/>
      <c r="V16" s="1"/>
      <c r="W16" s="1"/>
      <c r="X16" s="1"/>
      <c r="Y16" s="1"/>
      <c r="Z16" s="1"/>
      <c r="AA16" s="1"/>
    </row>
    <row r="17" spans="1:27">
      <c r="A17" s="1"/>
      <c r="B17" s="1"/>
      <c r="C17" s="740" t="s">
        <v>1072</v>
      </c>
      <c r="D17" s="740"/>
      <c r="E17" s="740"/>
      <c r="F17" s="740"/>
      <c r="G17" s="740"/>
      <c r="H17" s="740"/>
      <c r="I17" s="740"/>
      <c r="J17" s="740"/>
      <c r="K17" s="740"/>
      <c r="L17" s="1"/>
      <c r="M17" s="1"/>
      <c r="N17" s="1"/>
      <c r="O17" s="1"/>
      <c r="P17" s="1"/>
      <c r="Q17" s="1"/>
      <c r="R17" s="1"/>
      <c r="S17" s="1"/>
      <c r="T17" s="1"/>
      <c r="U17" s="1"/>
      <c r="V17" s="1"/>
      <c r="W17" s="1"/>
      <c r="X17" s="1"/>
      <c r="Y17" s="1"/>
      <c r="Z17" s="1"/>
      <c r="AA17" s="1"/>
    </row>
    <row r="18" spans="1:27">
      <c r="A18" s="1"/>
      <c r="B18" s="1"/>
      <c r="C18" s="740" t="s">
        <v>1073</v>
      </c>
      <c r="D18" s="740"/>
      <c r="E18" s="740"/>
      <c r="F18" s="740"/>
      <c r="G18" s="740"/>
      <c r="H18" s="740"/>
      <c r="I18" s="740"/>
      <c r="J18" s="740"/>
      <c r="K18" s="740"/>
      <c r="L18" s="1"/>
      <c r="M18" s="1"/>
      <c r="N18" s="1"/>
      <c r="O18" s="1"/>
      <c r="P18" s="1"/>
      <c r="Q18" s="1"/>
      <c r="R18" s="1"/>
      <c r="S18" s="1"/>
      <c r="T18" s="1"/>
      <c r="U18" s="1"/>
      <c r="V18" s="1"/>
      <c r="W18" s="1"/>
      <c r="X18" s="1"/>
      <c r="Y18" s="1"/>
      <c r="Z18" s="1"/>
      <c r="AA18" s="1"/>
    </row>
    <row r="19" spans="1:27">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c r="A20" s="1"/>
      <c r="B20" s="1"/>
      <c r="C20" s="1" t="s">
        <v>1159</v>
      </c>
      <c r="D20" s="1"/>
      <c r="E20" s="1"/>
      <c r="F20" s="1"/>
      <c r="G20" s="1"/>
      <c r="H20" s="1"/>
      <c r="I20" s="1"/>
      <c r="J20" s="1"/>
      <c r="K20" s="1"/>
      <c r="L20" s="1"/>
      <c r="M20" s="1"/>
      <c r="N20" s="1"/>
      <c r="O20" s="1"/>
      <c r="P20" s="1"/>
      <c r="Q20" s="1"/>
      <c r="R20" s="1"/>
      <c r="S20" s="1"/>
      <c r="T20" s="1"/>
      <c r="U20" s="1"/>
      <c r="V20" s="1"/>
      <c r="W20" s="1"/>
      <c r="X20" s="1"/>
      <c r="Y20" s="1"/>
      <c r="Z20" s="1"/>
      <c r="AA20" s="1"/>
    </row>
    <row r="21" spans="1:27">
      <c r="A21" s="1"/>
      <c r="B21" s="1"/>
      <c r="C21" s="1" t="s">
        <v>1166</v>
      </c>
      <c r="D21" s="1"/>
      <c r="E21" s="1"/>
      <c r="F21" s="1"/>
      <c r="G21" s="1"/>
      <c r="H21" s="1"/>
      <c r="I21" s="1"/>
      <c r="J21" s="1"/>
      <c r="K21" s="1"/>
      <c r="L21" s="1"/>
      <c r="M21" s="1"/>
      <c r="N21" s="1"/>
      <c r="O21" s="1"/>
      <c r="P21" s="1"/>
      <c r="Q21" s="1"/>
      <c r="R21" s="1"/>
      <c r="S21" s="1"/>
      <c r="T21" s="1"/>
      <c r="U21" s="1"/>
      <c r="V21" s="1"/>
      <c r="W21" s="1"/>
      <c r="X21" s="1"/>
      <c r="Y21" s="1"/>
      <c r="Z21" s="1"/>
      <c r="AA21" s="1"/>
    </row>
    <row r="22" spans="1:27">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c r="A37" s="1"/>
      <c r="B37" s="1"/>
      <c r="C37" s="1"/>
      <c r="D37" s="1"/>
      <c r="E37" s="1"/>
      <c r="F37" s="1"/>
      <c r="G37" s="1"/>
      <c r="H37" s="1"/>
      <c r="I37" s="1"/>
      <c r="J37" s="1"/>
      <c r="K37" s="1"/>
      <c r="L37" s="1"/>
      <c r="M37" s="1"/>
      <c r="N37" s="1"/>
      <c r="O37" s="1"/>
      <c r="P37" s="1"/>
      <c r="Q37" s="1"/>
      <c r="R37" s="1"/>
      <c r="S37" s="1"/>
      <c r="T37" s="1"/>
      <c r="U37" s="1"/>
      <c r="V37" s="1"/>
      <c r="W37" s="1"/>
      <c r="X37" s="1"/>
      <c r="Y37" s="1"/>
      <c r="Z37" s="1"/>
      <c r="AA37" s="1"/>
    </row>
  </sheetData>
  <hyperlinks>
    <hyperlink ref="M1" location="innehåll!A1" display="Tillbaka till innehållsförteckning"/>
  </hyperlinks>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workbookViewId="0">
      <selection activeCell="E1" sqref="E1"/>
    </sheetView>
  </sheetViews>
  <sheetFormatPr defaultColWidth="9.140625" defaultRowHeight="15"/>
  <cols>
    <col min="1" max="1" width="9.140625" style="494"/>
    <col min="2" max="2" width="47.85546875" style="494" customWidth="1"/>
    <col min="3" max="5" width="24.140625" style="494" customWidth="1"/>
    <col min="6" max="7" width="9.140625" style="494"/>
    <col min="8" max="8" width="26.42578125" style="494" customWidth="1"/>
    <col min="9" max="16384" width="9.140625" style="494"/>
  </cols>
  <sheetData>
    <row r="1" spans="1:18">
      <c r="A1" s="1"/>
      <c r="B1" s="1"/>
      <c r="C1" s="1"/>
      <c r="D1" s="1"/>
      <c r="E1" s="70" t="s">
        <v>173</v>
      </c>
      <c r="F1" s="1"/>
      <c r="G1" s="1"/>
      <c r="I1" s="1"/>
      <c r="J1" s="1"/>
      <c r="K1" s="1"/>
      <c r="L1" s="1"/>
      <c r="M1" s="1"/>
      <c r="N1" s="1"/>
      <c r="O1" s="1"/>
      <c r="P1" s="1"/>
      <c r="Q1" s="1"/>
      <c r="R1" s="1"/>
    </row>
    <row r="2" spans="1:18">
      <c r="A2" s="1"/>
      <c r="B2" s="1"/>
      <c r="C2" s="1"/>
      <c r="D2" s="1"/>
      <c r="E2" s="1"/>
      <c r="F2" s="1"/>
      <c r="G2" s="1"/>
      <c r="H2" s="1"/>
      <c r="I2" s="1"/>
      <c r="J2" s="1"/>
      <c r="K2" s="1"/>
      <c r="L2" s="1"/>
      <c r="M2" s="1"/>
      <c r="N2" s="1"/>
      <c r="O2" s="1"/>
      <c r="P2" s="1"/>
      <c r="Q2" s="1"/>
      <c r="R2" s="1"/>
    </row>
    <row r="3" spans="1:18">
      <c r="A3" s="1"/>
      <c r="B3" s="364" t="s">
        <v>1409</v>
      </c>
      <c r="C3" s="43"/>
      <c r="D3" s="43"/>
      <c r="E3" s="43"/>
      <c r="F3" s="1"/>
      <c r="G3" s="1"/>
      <c r="H3" s="1"/>
      <c r="I3" s="1"/>
      <c r="J3" s="1"/>
      <c r="K3" s="1"/>
      <c r="L3" s="1"/>
      <c r="M3" s="1"/>
      <c r="N3" s="1"/>
      <c r="O3" s="1"/>
      <c r="P3" s="1"/>
      <c r="Q3" s="1"/>
      <c r="R3" s="1"/>
    </row>
    <row r="4" spans="1:18">
      <c r="A4" s="1"/>
      <c r="B4" s="366" t="s">
        <v>1007</v>
      </c>
      <c r="C4" s="43"/>
      <c r="D4" s="43"/>
      <c r="E4" s="43"/>
      <c r="F4" s="1"/>
      <c r="G4" s="1"/>
      <c r="H4" s="1"/>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c r="A6" s="1"/>
      <c r="B6" s="214"/>
      <c r="C6" s="340" t="s">
        <v>1021</v>
      </c>
      <c r="D6" s="796" t="s">
        <v>1025</v>
      </c>
      <c r="E6" s="1"/>
      <c r="F6" s="1"/>
      <c r="G6" s="1"/>
      <c r="H6" s="1"/>
      <c r="I6" s="1"/>
      <c r="J6" s="1"/>
      <c r="K6" s="1"/>
      <c r="L6" s="1"/>
      <c r="M6" s="1"/>
      <c r="N6" s="1"/>
      <c r="O6" s="1"/>
      <c r="P6" s="1"/>
      <c r="Q6" s="1"/>
      <c r="R6" s="1"/>
    </row>
    <row r="7" spans="1:18">
      <c r="A7" s="1"/>
      <c r="B7" s="336" t="s">
        <v>442</v>
      </c>
      <c r="C7" s="155">
        <v>21</v>
      </c>
      <c r="D7" s="155">
        <v>26</v>
      </c>
      <c r="E7" s="1"/>
      <c r="F7" s="1"/>
      <c r="G7" s="1"/>
      <c r="H7" s="1"/>
      <c r="I7" s="1"/>
      <c r="J7" s="1"/>
      <c r="K7" s="1"/>
      <c r="L7" s="1"/>
      <c r="M7" s="1"/>
      <c r="N7" s="1"/>
      <c r="O7" s="1"/>
      <c r="P7" s="1"/>
      <c r="Q7" s="1"/>
      <c r="R7" s="1"/>
    </row>
    <row r="8" spans="1:18">
      <c r="A8" s="1"/>
      <c r="B8" s="337" t="s">
        <v>440</v>
      </c>
      <c r="C8" s="264">
        <v>29</v>
      </c>
      <c r="D8" s="264">
        <v>38</v>
      </c>
      <c r="E8" s="1"/>
      <c r="F8" s="1"/>
      <c r="G8" s="1"/>
      <c r="H8" s="1"/>
      <c r="I8" s="1"/>
      <c r="J8" s="1"/>
      <c r="K8" s="1"/>
      <c r="L8" s="1"/>
      <c r="M8" s="1"/>
      <c r="N8" s="1"/>
      <c r="O8" s="1"/>
      <c r="P8" s="1"/>
      <c r="Q8" s="1"/>
      <c r="R8" s="1"/>
    </row>
    <row r="9" spans="1:18">
      <c r="A9" s="1"/>
      <c r="B9" s="255" t="s">
        <v>65</v>
      </c>
      <c r="C9" s="263">
        <v>27</v>
      </c>
      <c r="D9" s="263">
        <v>24</v>
      </c>
      <c r="E9" s="1"/>
      <c r="F9" s="1"/>
      <c r="G9" s="1"/>
      <c r="H9" s="1"/>
      <c r="I9" s="1"/>
      <c r="J9" s="1"/>
      <c r="K9" s="1"/>
      <c r="L9" s="1"/>
      <c r="M9" s="1"/>
      <c r="N9" s="1"/>
      <c r="O9" s="1"/>
      <c r="P9" s="1"/>
      <c r="Q9" s="1"/>
      <c r="R9" s="1"/>
    </row>
    <row r="10" spans="1:18">
      <c r="A10" s="1"/>
      <c r="B10" s="253" t="s">
        <v>63</v>
      </c>
      <c r="C10" s="264">
        <v>7</v>
      </c>
      <c r="D10" s="264">
        <v>4</v>
      </c>
      <c r="E10" s="1"/>
      <c r="F10" s="1"/>
      <c r="G10" s="1"/>
      <c r="H10" s="1"/>
      <c r="I10" s="1"/>
      <c r="J10" s="1"/>
      <c r="K10" s="1"/>
      <c r="L10" s="1"/>
      <c r="M10" s="1"/>
      <c r="N10" s="1"/>
      <c r="O10" s="1"/>
      <c r="P10" s="1"/>
      <c r="Q10" s="1"/>
      <c r="R10" s="1"/>
    </row>
    <row r="11" spans="1:18">
      <c r="A11" s="1"/>
      <c r="B11" s="255" t="s">
        <v>66</v>
      </c>
      <c r="C11" s="263">
        <v>16</v>
      </c>
      <c r="D11" s="263">
        <v>11</v>
      </c>
      <c r="E11" s="1"/>
      <c r="F11" s="1"/>
      <c r="G11" s="1"/>
      <c r="H11" s="1"/>
      <c r="I11" s="1"/>
      <c r="J11" s="1"/>
      <c r="K11" s="1"/>
      <c r="L11" s="1"/>
      <c r="M11" s="1"/>
      <c r="N11" s="1"/>
      <c r="O11" s="1"/>
      <c r="P11" s="1"/>
      <c r="Q11" s="1"/>
      <c r="R11" s="1"/>
    </row>
    <row r="12" spans="1:18">
      <c r="A12" s="1"/>
      <c r="B12" s="1"/>
      <c r="C12" s="1"/>
      <c r="D12" s="1"/>
      <c r="E12" s="1"/>
      <c r="F12" s="1"/>
      <c r="G12" s="1"/>
      <c r="H12" s="1"/>
      <c r="I12" s="1"/>
      <c r="J12" s="1"/>
      <c r="K12" s="1"/>
      <c r="L12" s="1"/>
      <c r="M12" s="1"/>
      <c r="N12" s="1"/>
      <c r="O12" s="1"/>
      <c r="P12" s="1"/>
      <c r="Q12" s="1"/>
      <c r="R12" s="1"/>
    </row>
    <row r="13" spans="1:18">
      <c r="A13" s="1"/>
      <c r="B13" s="121" t="s">
        <v>985</v>
      </c>
      <c r="C13" s="1"/>
      <c r="D13" s="1"/>
      <c r="E13" s="1"/>
      <c r="F13" s="1"/>
      <c r="G13" s="1"/>
      <c r="H13" s="1"/>
      <c r="I13" s="1"/>
      <c r="J13" s="1"/>
      <c r="K13" s="1"/>
      <c r="L13" s="1"/>
      <c r="M13" s="1"/>
      <c r="N13" s="1"/>
      <c r="O13" s="1"/>
      <c r="P13" s="1"/>
      <c r="Q13" s="1"/>
      <c r="R13" s="1"/>
    </row>
    <row r="14" spans="1:18">
      <c r="A14" s="1"/>
      <c r="B14" s="1"/>
      <c r="C14" s="1"/>
      <c r="D14" s="1"/>
      <c r="E14" s="1"/>
      <c r="F14" s="1"/>
      <c r="G14" s="1"/>
      <c r="H14" s="1"/>
      <c r="I14" s="1"/>
      <c r="J14" s="1"/>
      <c r="K14" s="1"/>
      <c r="L14" s="1"/>
      <c r="M14" s="1"/>
      <c r="N14" s="1"/>
      <c r="O14" s="1"/>
      <c r="P14" s="1"/>
      <c r="Q14" s="1"/>
      <c r="R14" s="1"/>
    </row>
    <row r="15" spans="1:18">
      <c r="A15" s="1"/>
      <c r="B15" s="1"/>
      <c r="C15" s="1"/>
      <c r="D15" s="1"/>
      <c r="E15" s="1"/>
      <c r="F15" s="1"/>
      <c r="G15" s="1"/>
      <c r="H15" s="1"/>
      <c r="I15" s="1"/>
      <c r="J15" s="1"/>
      <c r="K15" s="1"/>
      <c r="L15" s="1"/>
      <c r="M15" s="1"/>
      <c r="N15" s="1"/>
      <c r="O15" s="1"/>
      <c r="P15" s="1"/>
      <c r="Q15" s="1"/>
      <c r="R15" s="1"/>
    </row>
    <row r="16" spans="1:18">
      <c r="A16" s="1"/>
      <c r="B16" s="742" t="s">
        <v>1151</v>
      </c>
      <c r="C16" s="740"/>
      <c r="D16" s="740"/>
      <c r="E16" s="740"/>
      <c r="F16" s="1"/>
      <c r="G16" s="1"/>
      <c r="H16" s="1"/>
      <c r="I16" s="1"/>
      <c r="J16" s="1"/>
      <c r="K16" s="1"/>
      <c r="L16" s="1"/>
      <c r="M16" s="1"/>
      <c r="N16" s="1"/>
      <c r="O16" s="1"/>
      <c r="P16" s="1"/>
      <c r="Q16" s="1"/>
      <c r="R16" s="1"/>
    </row>
    <row r="17" spans="1:18">
      <c r="A17" s="1"/>
      <c r="B17" s="740" t="s">
        <v>1047</v>
      </c>
      <c r="C17" s="740"/>
      <c r="D17" s="740"/>
      <c r="E17" s="740"/>
      <c r="F17" s="1"/>
      <c r="G17" s="1"/>
      <c r="H17" s="1"/>
      <c r="I17" s="1"/>
      <c r="J17" s="1"/>
      <c r="K17" s="1"/>
      <c r="L17" s="1"/>
      <c r="M17" s="1"/>
      <c r="N17" s="1"/>
      <c r="O17" s="1"/>
      <c r="P17" s="1"/>
      <c r="Q17" s="1"/>
      <c r="R17" s="1"/>
    </row>
    <row r="18" spans="1:18">
      <c r="A18" s="1"/>
      <c r="B18" s="740" t="s">
        <v>1033</v>
      </c>
      <c r="C18" s="740"/>
      <c r="D18" s="740"/>
      <c r="E18" s="740"/>
      <c r="F18" s="1"/>
      <c r="G18" s="1"/>
      <c r="H18" s="1"/>
      <c r="I18" s="1"/>
      <c r="J18" s="1"/>
      <c r="K18" s="1"/>
      <c r="L18" s="1"/>
      <c r="M18" s="1"/>
      <c r="N18" s="1"/>
      <c r="O18" s="1"/>
      <c r="P18" s="1"/>
      <c r="Q18" s="1"/>
      <c r="R18" s="1"/>
    </row>
    <row r="19" spans="1:18">
      <c r="A19" s="1"/>
      <c r="B19" s="740" t="s">
        <v>1034</v>
      </c>
      <c r="C19" s="740"/>
      <c r="D19" s="740"/>
      <c r="E19" s="740"/>
      <c r="F19" s="1"/>
      <c r="G19" s="1"/>
      <c r="H19" s="1"/>
      <c r="I19" s="1"/>
      <c r="J19" s="1"/>
      <c r="K19" s="1"/>
      <c r="L19" s="1"/>
      <c r="M19" s="1"/>
      <c r="N19" s="1"/>
      <c r="O19" s="1"/>
      <c r="P19" s="1"/>
      <c r="Q19" s="1"/>
      <c r="R19" s="1"/>
    </row>
    <row r="20" spans="1:18">
      <c r="A20" s="1"/>
      <c r="B20" s="740" t="s">
        <v>1035</v>
      </c>
      <c r="C20" s="740"/>
      <c r="D20" s="740"/>
      <c r="E20" s="740"/>
      <c r="F20" s="1"/>
      <c r="G20" s="1"/>
      <c r="H20" s="1"/>
      <c r="I20" s="1"/>
      <c r="J20" s="1"/>
      <c r="K20" s="1"/>
      <c r="L20" s="1"/>
      <c r="M20" s="1"/>
      <c r="N20" s="1"/>
      <c r="O20" s="1"/>
      <c r="P20" s="1"/>
      <c r="Q20" s="1"/>
      <c r="R20" s="1"/>
    </row>
    <row r="21" spans="1:18">
      <c r="A21" s="1"/>
      <c r="B21" s="740"/>
      <c r="C21" s="740"/>
      <c r="D21" s="740"/>
      <c r="E21" s="740"/>
      <c r="F21" s="1"/>
      <c r="G21" s="1"/>
      <c r="H21" s="1"/>
      <c r="I21" s="1"/>
      <c r="J21" s="1"/>
      <c r="K21" s="1"/>
      <c r="L21" s="1"/>
      <c r="M21" s="1"/>
      <c r="N21" s="1"/>
      <c r="O21" s="1"/>
      <c r="P21" s="1"/>
      <c r="Q21" s="1"/>
      <c r="R21" s="1"/>
    </row>
    <row r="22" spans="1:18">
      <c r="A22" s="1"/>
      <c r="B22" s="1"/>
      <c r="C22" s="1"/>
      <c r="D22" s="1"/>
      <c r="E22" s="1"/>
      <c r="F22" s="1"/>
      <c r="G22" s="1"/>
      <c r="H22" s="1"/>
      <c r="I22" s="1"/>
      <c r="J22" s="1"/>
      <c r="K22" s="1"/>
      <c r="L22" s="1"/>
      <c r="M22" s="1"/>
      <c r="N22" s="1"/>
      <c r="O22" s="1"/>
      <c r="P22" s="1"/>
      <c r="Q22" s="1"/>
      <c r="R22" s="1"/>
    </row>
    <row r="23" spans="1:18">
      <c r="A23" s="1"/>
      <c r="B23" s="1" t="s">
        <v>1159</v>
      </c>
      <c r="C23" s="1"/>
      <c r="D23" s="1"/>
      <c r="E23" s="1"/>
      <c r="F23" s="1"/>
      <c r="G23" s="1"/>
      <c r="H23" s="1"/>
      <c r="I23" s="1"/>
      <c r="J23" s="1"/>
      <c r="K23" s="1"/>
      <c r="L23" s="1"/>
      <c r="M23" s="1"/>
      <c r="N23" s="1"/>
      <c r="O23" s="1"/>
      <c r="P23" s="1"/>
      <c r="Q23" s="1"/>
      <c r="R23" s="1"/>
    </row>
    <row r="24" spans="1:18">
      <c r="A24" s="1"/>
      <c r="B24" s="1" t="s">
        <v>1166</v>
      </c>
      <c r="C24" s="1"/>
      <c r="D24" s="1"/>
      <c r="E24" s="1"/>
      <c r="F24" s="1"/>
      <c r="G24" s="1"/>
      <c r="H24" s="1"/>
      <c r="I24" s="1"/>
      <c r="J24" s="1"/>
      <c r="K24" s="1"/>
      <c r="L24" s="1"/>
      <c r="M24" s="1"/>
      <c r="N24" s="1"/>
      <c r="O24" s="1"/>
      <c r="P24" s="1"/>
      <c r="Q24" s="1"/>
      <c r="R24" s="1"/>
    </row>
    <row r="25" spans="1:18">
      <c r="A25" s="1"/>
      <c r="B25" s="1"/>
      <c r="C25" s="1"/>
      <c r="D25" s="1"/>
      <c r="E25" s="1"/>
      <c r="F25" s="1"/>
      <c r="G25" s="1"/>
      <c r="H25" s="1"/>
      <c r="I25" s="1"/>
      <c r="J25" s="1"/>
      <c r="K25" s="1"/>
      <c r="L25" s="1"/>
      <c r="M25" s="1"/>
      <c r="N25" s="1"/>
      <c r="O25" s="1"/>
      <c r="P25" s="1"/>
      <c r="Q25" s="1"/>
      <c r="R25" s="1"/>
    </row>
    <row r="26" spans="1:18">
      <c r="A26" s="1"/>
      <c r="B26" s="1"/>
      <c r="C26" s="1"/>
      <c r="D26" s="1"/>
      <c r="E26" s="1"/>
      <c r="F26" s="1"/>
      <c r="G26" s="1"/>
      <c r="H26" s="1"/>
      <c r="I26" s="1"/>
      <c r="J26" s="1"/>
      <c r="K26" s="1"/>
      <c r="L26" s="1"/>
      <c r="M26" s="1"/>
      <c r="N26" s="1"/>
      <c r="O26" s="1"/>
      <c r="P26" s="1"/>
      <c r="Q26" s="1"/>
      <c r="R26" s="1"/>
    </row>
    <row r="27" spans="1:18">
      <c r="A27" s="1"/>
      <c r="C27" s="1"/>
      <c r="D27" s="1"/>
      <c r="E27" s="1"/>
      <c r="F27" s="1"/>
      <c r="G27" s="1"/>
      <c r="H27" s="1"/>
      <c r="I27" s="1"/>
      <c r="J27" s="1"/>
      <c r="K27" s="1"/>
      <c r="L27" s="1"/>
      <c r="M27" s="1"/>
      <c r="N27" s="1"/>
      <c r="O27" s="1"/>
      <c r="P27" s="1"/>
      <c r="Q27" s="1"/>
      <c r="R27" s="1"/>
    </row>
    <row r="28" spans="1:18">
      <c r="A28" s="1"/>
      <c r="B28" s="1"/>
      <c r="C28" s="1"/>
      <c r="D28" s="1"/>
      <c r="E28" s="1"/>
      <c r="F28" s="1"/>
      <c r="G28" s="1"/>
      <c r="H28" s="1"/>
      <c r="I28" s="1"/>
      <c r="J28" s="1"/>
      <c r="K28" s="1"/>
      <c r="L28" s="1"/>
      <c r="M28" s="1"/>
      <c r="N28" s="1"/>
      <c r="O28" s="1"/>
      <c r="P28" s="1"/>
      <c r="Q28" s="1"/>
      <c r="R28" s="1"/>
    </row>
    <row r="29" spans="1:18">
      <c r="A29" s="1"/>
      <c r="B29" s="1"/>
      <c r="C29" s="1"/>
      <c r="D29" s="1"/>
      <c r="E29" s="1"/>
      <c r="F29" s="1"/>
      <c r="G29" s="1"/>
      <c r="H29" s="1"/>
      <c r="I29" s="1"/>
      <c r="J29" s="1"/>
      <c r="K29" s="1"/>
      <c r="L29" s="1"/>
      <c r="M29" s="1"/>
      <c r="N29" s="1"/>
      <c r="O29" s="1"/>
      <c r="P29" s="1"/>
      <c r="Q29" s="1"/>
      <c r="R29" s="1"/>
    </row>
    <row r="30" spans="1:18">
      <c r="A30" s="1"/>
      <c r="B30" s="1"/>
      <c r="C30" s="1"/>
      <c r="D30" s="1"/>
      <c r="E30" s="1"/>
      <c r="F30" s="1"/>
      <c r="G30" s="1"/>
      <c r="H30" s="1"/>
      <c r="I30" s="1"/>
      <c r="J30" s="1"/>
      <c r="K30" s="1"/>
      <c r="L30" s="1"/>
      <c r="M30" s="1"/>
      <c r="N30" s="1"/>
      <c r="O30" s="1"/>
      <c r="P30" s="1"/>
      <c r="Q30" s="1"/>
      <c r="R30" s="1"/>
    </row>
    <row r="31" spans="1:18">
      <c r="A31" s="1"/>
      <c r="B31" s="1"/>
      <c r="C31" s="1"/>
      <c r="D31" s="1"/>
      <c r="E31" s="1"/>
      <c r="F31" s="1"/>
      <c r="G31" s="1"/>
      <c r="H31" s="1"/>
      <c r="I31" s="1"/>
      <c r="J31" s="1"/>
      <c r="K31" s="1"/>
      <c r="L31" s="1"/>
      <c r="M31" s="1"/>
      <c r="N31" s="1"/>
      <c r="O31" s="1"/>
      <c r="P31" s="1"/>
      <c r="Q31" s="1"/>
      <c r="R31" s="1"/>
    </row>
    <row r="32" spans="1:18">
      <c r="A32" s="1"/>
      <c r="B32" s="1"/>
      <c r="C32" s="1"/>
      <c r="D32" s="1"/>
      <c r="E32" s="1"/>
      <c r="F32" s="1"/>
      <c r="G32" s="1"/>
      <c r="H32" s="1"/>
      <c r="I32" s="1"/>
      <c r="J32" s="1"/>
      <c r="K32" s="1"/>
      <c r="L32" s="1"/>
      <c r="M32" s="1"/>
      <c r="N32" s="1"/>
      <c r="O32" s="1"/>
      <c r="P32" s="1"/>
      <c r="Q32" s="1"/>
      <c r="R32" s="1"/>
    </row>
    <row r="33" spans="1:18">
      <c r="A33" s="1"/>
      <c r="B33" s="1"/>
      <c r="C33" s="1"/>
      <c r="D33" s="1"/>
      <c r="E33" s="1"/>
      <c r="F33" s="1"/>
      <c r="G33" s="1"/>
      <c r="H33" s="1"/>
      <c r="I33" s="1"/>
      <c r="J33" s="1"/>
      <c r="K33" s="1"/>
      <c r="L33" s="1"/>
      <c r="M33" s="1"/>
      <c r="N33" s="1"/>
      <c r="O33" s="1"/>
      <c r="P33" s="1"/>
      <c r="Q33" s="1"/>
      <c r="R33" s="1"/>
    </row>
    <row r="34" spans="1:18">
      <c r="A34" s="1"/>
      <c r="B34" s="1"/>
      <c r="C34" s="1"/>
      <c r="D34" s="1"/>
      <c r="E34" s="1"/>
      <c r="F34" s="1"/>
      <c r="G34" s="1"/>
      <c r="H34" s="1"/>
      <c r="I34" s="1"/>
      <c r="J34" s="1"/>
      <c r="K34" s="1"/>
      <c r="L34" s="1"/>
      <c r="M34" s="1"/>
      <c r="N34" s="1"/>
      <c r="O34" s="1"/>
      <c r="P34" s="1"/>
      <c r="Q34" s="1"/>
      <c r="R34" s="1"/>
    </row>
    <row r="35" spans="1:18">
      <c r="A35" s="1"/>
      <c r="B35" s="1"/>
      <c r="C35" s="1"/>
      <c r="D35" s="1"/>
      <c r="E35" s="1"/>
      <c r="F35" s="1"/>
      <c r="G35" s="1"/>
      <c r="H35" s="1"/>
      <c r="I35" s="1"/>
      <c r="J35" s="1"/>
      <c r="K35" s="1"/>
      <c r="L35" s="1"/>
      <c r="M35" s="1"/>
      <c r="N35" s="1"/>
      <c r="O35" s="1"/>
      <c r="P35" s="1"/>
      <c r="Q35" s="1"/>
      <c r="R35" s="1"/>
    </row>
    <row r="36" spans="1:18">
      <c r="A36" s="1"/>
      <c r="B36" s="1"/>
      <c r="C36" s="1"/>
      <c r="D36" s="1"/>
      <c r="E36" s="1"/>
      <c r="F36" s="1"/>
      <c r="G36" s="1"/>
      <c r="H36" s="1"/>
      <c r="I36" s="1"/>
      <c r="J36" s="1"/>
      <c r="K36" s="1"/>
      <c r="L36" s="1"/>
      <c r="M36" s="1"/>
      <c r="N36" s="1"/>
      <c r="O36" s="1"/>
      <c r="P36" s="1"/>
      <c r="Q36" s="1"/>
      <c r="R36" s="1"/>
    </row>
    <row r="37" spans="1:18">
      <c r="A37" s="1"/>
      <c r="B37" s="1"/>
      <c r="C37" s="1"/>
      <c r="D37" s="1"/>
      <c r="E37" s="1"/>
      <c r="F37" s="1"/>
      <c r="G37" s="1"/>
      <c r="H37" s="1"/>
      <c r="I37" s="1"/>
      <c r="J37" s="1"/>
      <c r="K37" s="1"/>
      <c r="L37" s="1"/>
      <c r="M37" s="1"/>
      <c r="N37" s="1"/>
      <c r="O37" s="1"/>
      <c r="P37" s="1"/>
      <c r="Q37" s="1"/>
      <c r="R37" s="1"/>
    </row>
    <row r="38" spans="1:18">
      <c r="A38" s="1"/>
      <c r="B38" s="1"/>
      <c r="C38" s="1"/>
      <c r="D38" s="1"/>
      <c r="E38" s="1"/>
      <c r="F38" s="1"/>
      <c r="G38" s="1"/>
      <c r="H38" s="1"/>
      <c r="I38" s="1"/>
      <c r="J38" s="1"/>
      <c r="K38" s="1"/>
      <c r="L38" s="1"/>
      <c r="M38" s="1"/>
      <c r="N38" s="1"/>
      <c r="O38" s="1"/>
      <c r="P38" s="1"/>
      <c r="Q38" s="1"/>
      <c r="R38" s="1"/>
    </row>
    <row r="39" spans="1:18">
      <c r="A39" s="1"/>
      <c r="B39" s="1"/>
      <c r="C39" s="1"/>
      <c r="D39" s="1"/>
      <c r="E39" s="1"/>
      <c r="F39" s="1"/>
      <c r="G39" s="1"/>
      <c r="H39" s="1"/>
      <c r="I39" s="1"/>
      <c r="J39" s="1"/>
      <c r="K39" s="1"/>
      <c r="L39" s="1"/>
      <c r="M39" s="1"/>
      <c r="N39" s="1"/>
      <c r="O39" s="1"/>
      <c r="P39" s="1"/>
      <c r="Q39" s="1"/>
      <c r="R39" s="1"/>
    </row>
    <row r="40" spans="1:18">
      <c r="A40" s="1"/>
      <c r="B40" s="1"/>
      <c r="C40" s="1"/>
      <c r="D40" s="1"/>
      <c r="E40" s="1"/>
      <c r="F40" s="1"/>
      <c r="G40" s="1"/>
      <c r="H40" s="1"/>
      <c r="I40" s="1"/>
      <c r="J40" s="1"/>
      <c r="K40" s="1"/>
      <c r="L40" s="1"/>
      <c r="M40" s="1"/>
      <c r="N40" s="1"/>
      <c r="O40" s="1"/>
      <c r="P40" s="1"/>
      <c r="Q40" s="1"/>
      <c r="R40" s="1"/>
    </row>
    <row r="41" spans="1:18">
      <c r="A41" s="1"/>
      <c r="B41" s="1"/>
      <c r="C41" s="1"/>
      <c r="D41" s="1"/>
      <c r="E41" s="1"/>
      <c r="F41" s="1"/>
      <c r="G41" s="1"/>
      <c r="H41" s="1"/>
      <c r="I41" s="1"/>
      <c r="J41" s="1"/>
      <c r="K41" s="1"/>
      <c r="L41" s="1"/>
      <c r="M41" s="1"/>
      <c r="N41" s="1"/>
      <c r="O41" s="1"/>
      <c r="P41" s="1"/>
      <c r="Q41" s="1"/>
      <c r="R41" s="1"/>
    </row>
    <row r="42" spans="1:18">
      <c r="A42" s="1"/>
      <c r="B42" s="1"/>
      <c r="C42" s="1"/>
      <c r="D42" s="1"/>
      <c r="E42" s="1"/>
      <c r="F42" s="1"/>
      <c r="G42" s="1"/>
      <c r="H42" s="1"/>
      <c r="I42" s="1"/>
      <c r="J42" s="1"/>
      <c r="K42" s="1"/>
      <c r="L42" s="1"/>
      <c r="M42" s="1"/>
      <c r="N42" s="1"/>
      <c r="O42" s="1"/>
      <c r="P42" s="1"/>
      <c r="Q42" s="1"/>
      <c r="R42" s="1"/>
    </row>
    <row r="43" spans="1:18">
      <c r="A43" s="1"/>
      <c r="B43" s="1"/>
      <c r="C43" s="1"/>
      <c r="D43" s="1"/>
      <c r="E43" s="1"/>
      <c r="F43" s="1"/>
      <c r="G43" s="1"/>
      <c r="H43" s="1"/>
      <c r="I43" s="1"/>
      <c r="J43" s="1"/>
      <c r="K43" s="1"/>
      <c r="L43" s="1"/>
      <c r="M43" s="1"/>
      <c r="N43" s="1"/>
      <c r="O43" s="1"/>
      <c r="P43" s="1"/>
      <c r="Q43" s="1"/>
      <c r="R43" s="1"/>
    </row>
    <row r="44" spans="1:18">
      <c r="A44" s="1"/>
      <c r="B44" s="1"/>
      <c r="C44" s="1"/>
      <c r="D44" s="1"/>
      <c r="E44" s="1"/>
      <c r="F44" s="1"/>
      <c r="G44" s="1"/>
      <c r="H44" s="1"/>
      <c r="I44" s="1"/>
      <c r="J44" s="1"/>
      <c r="K44" s="1"/>
      <c r="L44" s="1"/>
      <c r="M44" s="1"/>
      <c r="N44" s="1"/>
      <c r="O44" s="1"/>
      <c r="P44" s="1"/>
      <c r="Q44" s="1"/>
      <c r="R44" s="1"/>
    </row>
    <row r="45" spans="1:18">
      <c r="A45" s="1"/>
      <c r="B45" s="1"/>
      <c r="C45" s="1"/>
      <c r="D45" s="1"/>
      <c r="E45" s="1"/>
      <c r="F45" s="1"/>
      <c r="G45" s="1"/>
      <c r="H45" s="1"/>
      <c r="I45" s="1"/>
      <c r="J45" s="1"/>
      <c r="K45" s="1"/>
      <c r="L45" s="1"/>
      <c r="M45" s="1"/>
      <c r="N45" s="1"/>
      <c r="O45" s="1"/>
      <c r="P45" s="1"/>
      <c r="Q45" s="1"/>
      <c r="R45" s="1"/>
    </row>
    <row r="46" spans="1:18">
      <c r="A46" s="1"/>
      <c r="B46" s="1"/>
      <c r="C46" s="1"/>
      <c r="D46" s="1"/>
      <c r="E46" s="1"/>
      <c r="F46" s="1"/>
      <c r="G46" s="1"/>
      <c r="H46" s="1"/>
      <c r="I46" s="1"/>
      <c r="J46" s="1"/>
      <c r="K46" s="1"/>
      <c r="L46" s="1"/>
      <c r="M46" s="1"/>
      <c r="N46" s="1"/>
      <c r="O46" s="1"/>
      <c r="P46" s="1"/>
      <c r="Q46" s="1"/>
      <c r="R46" s="1"/>
    </row>
  </sheetData>
  <hyperlinks>
    <hyperlink ref="E1" location="innehåll!A1" display="Tillbaka till innehållsförteckning"/>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workbookViewId="0">
      <selection activeCell="F19" sqref="F19"/>
    </sheetView>
  </sheetViews>
  <sheetFormatPr defaultColWidth="9.140625" defaultRowHeight="15"/>
  <cols>
    <col min="1" max="1" width="3.85546875" style="723" customWidth="1"/>
    <col min="2" max="2" width="22.85546875" style="723" customWidth="1"/>
    <col min="3" max="12" width="15.7109375" style="723" customWidth="1"/>
    <col min="13" max="16384" width="9.140625" style="723"/>
  </cols>
  <sheetData>
    <row r="1" spans="1:15">
      <c r="A1" s="1"/>
      <c r="B1" s="1"/>
      <c r="C1" s="1"/>
      <c r="D1" s="1"/>
      <c r="E1" s="1"/>
      <c r="F1" s="1"/>
      <c r="G1" s="1"/>
      <c r="H1" s="70" t="s">
        <v>173</v>
      </c>
      <c r="I1" s="1"/>
      <c r="J1" s="1"/>
      <c r="K1" s="1"/>
      <c r="L1" s="1"/>
      <c r="M1" s="1"/>
      <c r="N1" s="1"/>
      <c r="O1" s="1"/>
    </row>
    <row r="2" spans="1:15">
      <c r="A2" s="1"/>
      <c r="B2" s="1"/>
      <c r="C2" s="1"/>
      <c r="D2" s="1"/>
      <c r="E2" s="1"/>
      <c r="F2" s="1"/>
      <c r="G2" s="1"/>
      <c r="H2" s="1"/>
      <c r="I2" s="1"/>
      <c r="J2" s="1"/>
      <c r="K2" s="1"/>
      <c r="L2" s="1"/>
      <c r="M2" s="1"/>
      <c r="N2" s="1"/>
      <c r="O2" s="1"/>
    </row>
    <row r="3" spans="1:15">
      <c r="A3" s="1"/>
      <c r="B3" s="657" t="s">
        <v>1032</v>
      </c>
      <c r="C3" s="652"/>
      <c r="D3" s="623"/>
      <c r="E3" s="623"/>
      <c r="F3" s="623"/>
      <c r="G3" s="6"/>
      <c r="H3" s="6"/>
      <c r="I3" s="43"/>
      <c r="J3" s="43"/>
      <c r="K3" s="43"/>
      <c r="L3" s="43"/>
      <c r="M3" s="1"/>
      <c r="N3" s="1"/>
      <c r="O3" s="1"/>
    </row>
    <row r="4" spans="1:15">
      <c r="A4" s="1"/>
      <c r="B4" s="665" t="s">
        <v>405</v>
      </c>
      <c r="C4" s="661"/>
      <c r="D4" s="626"/>
      <c r="E4" s="626"/>
      <c r="F4" s="626"/>
      <c r="G4" s="6"/>
      <c r="H4" s="6"/>
      <c r="I4" s="43"/>
      <c r="J4" s="43"/>
      <c r="K4" s="43"/>
      <c r="L4" s="43"/>
      <c r="M4" s="1"/>
      <c r="N4" s="1"/>
      <c r="O4" s="1"/>
    </row>
    <row r="5" spans="1:15">
      <c r="A5" s="1"/>
      <c r="B5" s="24" t="s">
        <v>1098</v>
      </c>
      <c r="C5" s="634" t="s">
        <v>65</v>
      </c>
      <c r="D5" s="635"/>
      <c r="E5" s="634" t="s">
        <v>79</v>
      </c>
      <c r="F5" s="635"/>
      <c r="G5" s="634" t="s">
        <v>77</v>
      </c>
      <c r="H5" s="635"/>
      <c r="I5" s="634" t="s">
        <v>1060</v>
      </c>
      <c r="J5" s="634"/>
      <c r="K5" s="634" t="s">
        <v>1059</v>
      </c>
      <c r="L5" s="634"/>
      <c r="M5" s="1"/>
      <c r="N5" s="1"/>
      <c r="O5" s="1"/>
    </row>
    <row r="6" spans="1:15">
      <c r="A6" s="1"/>
      <c r="B6" s="668"/>
      <c r="C6" s="641" t="s">
        <v>1058</v>
      </c>
      <c r="D6" s="641" t="s">
        <v>997</v>
      </c>
      <c r="E6" s="641" t="s">
        <v>1058</v>
      </c>
      <c r="F6" s="641" t="s">
        <v>997</v>
      </c>
      <c r="G6" s="641" t="s">
        <v>1058</v>
      </c>
      <c r="H6" s="696" t="s">
        <v>997</v>
      </c>
      <c r="I6" s="641" t="s">
        <v>1058</v>
      </c>
      <c r="J6" s="641" t="s">
        <v>997</v>
      </c>
      <c r="K6" s="641" t="s">
        <v>1058</v>
      </c>
      <c r="L6" s="641" t="s">
        <v>997</v>
      </c>
      <c r="M6" s="1"/>
      <c r="N6" s="1"/>
      <c r="O6" s="1"/>
    </row>
    <row r="7" spans="1:15">
      <c r="A7" s="1"/>
      <c r="B7" s="669" t="s">
        <v>1103</v>
      </c>
      <c r="C7" s="616">
        <v>26</v>
      </c>
      <c r="D7" s="616">
        <v>27</v>
      </c>
      <c r="E7" s="616">
        <v>8</v>
      </c>
      <c r="F7" s="616">
        <v>4</v>
      </c>
      <c r="G7" s="616">
        <v>17</v>
      </c>
      <c r="H7" s="671">
        <v>16</v>
      </c>
      <c r="I7" s="616">
        <v>19</v>
      </c>
      <c r="J7" s="616">
        <v>21</v>
      </c>
      <c r="K7" s="616">
        <v>32</v>
      </c>
      <c r="L7" s="616">
        <v>29</v>
      </c>
      <c r="M7" s="1"/>
      <c r="N7" s="1"/>
      <c r="O7" s="1"/>
    </row>
    <row r="8" spans="1:15">
      <c r="A8" s="1"/>
      <c r="B8" s="670" t="s">
        <v>1100</v>
      </c>
      <c r="C8" s="617">
        <v>20</v>
      </c>
      <c r="D8" s="575">
        <v>24</v>
      </c>
      <c r="E8" s="617">
        <v>6</v>
      </c>
      <c r="F8" s="580">
        <v>4</v>
      </c>
      <c r="G8" s="617">
        <v>13</v>
      </c>
      <c r="H8" s="690">
        <v>11</v>
      </c>
      <c r="I8" s="617">
        <v>28</v>
      </c>
      <c r="J8" s="575">
        <v>26</v>
      </c>
      <c r="K8" s="617">
        <v>47</v>
      </c>
      <c r="L8" s="575">
        <v>38</v>
      </c>
      <c r="M8" s="1"/>
      <c r="N8" s="1"/>
      <c r="O8" s="1"/>
    </row>
    <row r="9" spans="1:15">
      <c r="A9" s="1"/>
      <c r="B9" s="1"/>
      <c r="C9" s="11"/>
      <c r="D9" s="11"/>
      <c r="E9" s="11"/>
      <c r="F9" s="11"/>
      <c r="G9" s="1"/>
      <c r="H9" s="1"/>
      <c r="I9" s="1"/>
      <c r="J9" s="1"/>
      <c r="K9" s="1"/>
      <c r="L9" s="1"/>
      <c r="M9" s="1"/>
      <c r="N9" s="1"/>
      <c r="O9" s="1"/>
    </row>
    <row r="10" spans="1:15">
      <c r="A10" s="1"/>
      <c r="B10" s="1" t="s">
        <v>80</v>
      </c>
      <c r="C10" s="1"/>
      <c r="D10" s="1"/>
      <c r="E10" s="1"/>
      <c r="F10" s="1"/>
      <c r="G10" s="1"/>
      <c r="H10" s="1"/>
      <c r="I10" s="1"/>
      <c r="J10" s="1"/>
      <c r="K10" s="1"/>
      <c r="L10" s="1"/>
      <c r="M10" s="1"/>
      <c r="N10" s="1"/>
      <c r="O10" s="1"/>
    </row>
    <row r="11" spans="1:15">
      <c r="A11" s="1"/>
      <c r="B11" s="1"/>
      <c r="C11" s="1"/>
      <c r="D11" s="1"/>
      <c r="E11" s="1"/>
      <c r="F11" s="1"/>
      <c r="G11" s="1"/>
      <c r="H11" s="1"/>
      <c r="I11" s="1"/>
      <c r="J11" s="1"/>
      <c r="K11" s="1"/>
      <c r="L11" s="1"/>
      <c r="M11" s="1"/>
      <c r="N11" s="1"/>
      <c r="O11" s="1"/>
    </row>
    <row r="12" spans="1:15">
      <c r="A12" s="1"/>
      <c r="B12" s="1"/>
      <c r="C12" s="1"/>
      <c r="D12" s="742" t="s">
        <v>1207</v>
      </c>
      <c r="E12" s="740"/>
      <c r="F12" s="740"/>
      <c r="G12" s="740"/>
      <c r="H12" s="740"/>
      <c r="I12" s="740"/>
      <c r="J12" s="1"/>
      <c r="K12" s="1"/>
      <c r="L12" s="1"/>
      <c r="M12" s="1"/>
      <c r="N12" s="1"/>
      <c r="O12" s="1"/>
    </row>
    <row r="13" spans="1:15">
      <c r="A13" s="1"/>
      <c r="B13" s="1"/>
      <c r="C13" s="1"/>
      <c r="D13" s="740" t="s">
        <v>1138</v>
      </c>
      <c r="E13" s="740"/>
      <c r="F13" s="740"/>
      <c r="G13" s="740"/>
      <c r="H13" s="740"/>
      <c r="I13" s="740"/>
      <c r="J13" s="1"/>
      <c r="K13" s="1"/>
      <c r="L13" s="1"/>
      <c r="M13" s="1"/>
      <c r="N13" s="1"/>
      <c r="O13" s="1"/>
    </row>
    <row r="14" spans="1:15">
      <c r="A14" s="1"/>
      <c r="B14" s="1"/>
      <c r="C14" s="1"/>
      <c r="D14" s="740" t="s">
        <v>1139</v>
      </c>
      <c r="E14" s="740"/>
      <c r="F14" s="740"/>
      <c r="G14" s="740"/>
      <c r="H14" s="740"/>
      <c r="I14" s="740"/>
      <c r="J14" s="1"/>
      <c r="K14" s="1"/>
      <c r="L14" s="1"/>
      <c r="M14" s="1"/>
      <c r="N14" s="1"/>
      <c r="O14" s="1"/>
    </row>
    <row r="15" spans="1:15">
      <c r="A15" s="1"/>
      <c r="B15" s="1"/>
      <c r="C15" s="1"/>
      <c r="D15" s="1"/>
      <c r="E15" s="1"/>
      <c r="F15" s="1"/>
      <c r="G15" s="1"/>
      <c r="H15" s="1"/>
      <c r="I15" s="1"/>
      <c r="J15" s="1"/>
      <c r="K15" s="1"/>
      <c r="L15" s="1"/>
      <c r="M15" s="1"/>
      <c r="N15" s="1"/>
      <c r="O15" s="1"/>
    </row>
    <row r="16" spans="1:15">
      <c r="A16" s="1"/>
      <c r="B16" s="1"/>
      <c r="C16" s="1"/>
      <c r="D16" s="1" t="s">
        <v>1159</v>
      </c>
      <c r="E16" s="1"/>
      <c r="F16" s="1"/>
      <c r="G16" s="1"/>
      <c r="H16" s="1"/>
      <c r="I16" s="1"/>
      <c r="J16" s="1"/>
      <c r="K16" s="1"/>
      <c r="L16" s="1"/>
      <c r="M16" s="1"/>
      <c r="N16" s="1"/>
      <c r="O16" s="1"/>
    </row>
    <row r="17" spans="1:15">
      <c r="A17" s="1"/>
      <c r="B17" s="1"/>
      <c r="C17" s="1"/>
      <c r="D17" s="1" t="s">
        <v>1166</v>
      </c>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2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A28" s="1"/>
      <c r="B28" s="1"/>
      <c r="C28" s="1"/>
      <c r="D28" s="1"/>
      <c r="E28" s="1"/>
      <c r="F28" s="1"/>
      <c r="G28" s="1"/>
      <c r="H28" s="1"/>
      <c r="I28" s="1"/>
      <c r="J28" s="1"/>
      <c r="K28" s="1"/>
      <c r="L28" s="1"/>
      <c r="M28" s="1"/>
      <c r="N28" s="1"/>
      <c r="O28" s="1"/>
    </row>
    <row r="29" spans="1:15">
      <c r="A29" s="1"/>
      <c r="B29" s="1"/>
      <c r="C29" s="1"/>
      <c r="D29" s="1"/>
      <c r="E29" s="1"/>
      <c r="F29" s="1"/>
      <c r="G29" s="1"/>
      <c r="H29" s="1"/>
      <c r="I29" s="1"/>
      <c r="J29" s="1"/>
      <c r="K29" s="1"/>
      <c r="L29" s="1"/>
      <c r="M29" s="1"/>
      <c r="N29" s="1"/>
      <c r="O29" s="1"/>
    </row>
    <row r="30" spans="1:15">
      <c r="A30" s="1"/>
      <c r="B30" s="1"/>
      <c r="C30" s="1"/>
      <c r="D30" s="1"/>
      <c r="E30" s="1"/>
      <c r="F30" s="1"/>
      <c r="G30" s="1"/>
      <c r="H30" s="1"/>
      <c r="I30" s="1"/>
      <c r="J30" s="1"/>
      <c r="K30" s="1"/>
      <c r="L30" s="1"/>
      <c r="M30" s="1"/>
      <c r="N30" s="1"/>
      <c r="O30" s="1"/>
    </row>
    <row r="31" spans="1:15">
      <c r="A31" s="1"/>
      <c r="B31" s="1"/>
      <c r="C31" s="1"/>
      <c r="D31" s="1"/>
      <c r="E31" s="1"/>
      <c r="F31" s="1"/>
      <c r="G31" s="1"/>
      <c r="H31" s="1"/>
      <c r="I31" s="1"/>
      <c r="J31" s="1"/>
      <c r="K31" s="1"/>
      <c r="L31" s="1"/>
      <c r="M31" s="1"/>
      <c r="N31" s="1"/>
      <c r="O31" s="1"/>
    </row>
    <row r="32" spans="1:15">
      <c r="A32" s="1"/>
    </row>
    <row r="33" spans="1:1">
      <c r="A33" s="1"/>
    </row>
    <row r="34" spans="1:1">
      <c r="A34" s="1"/>
    </row>
    <row r="35" spans="1:1">
      <c r="A35" s="1"/>
    </row>
  </sheetData>
  <hyperlinks>
    <hyperlink ref="H1" location="innehåll!A1" display="Tillbaka till innehållsförteckning"/>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workbookViewId="0">
      <selection activeCell="E1" sqref="E1"/>
    </sheetView>
  </sheetViews>
  <sheetFormatPr defaultColWidth="9.140625" defaultRowHeight="15"/>
  <cols>
    <col min="1" max="1" width="9.140625" style="494"/>
    <col min="2" max="2" width="47.85546875" style="494" customWidth="1"/>
    <col min="3" max="5" width="24.140625" style="494" customWidth="1"/>
    <col min="6" max="7" width="9.140625" style="494"/>
    <col min="8" max="8" width="26.42578125" style="494" customWidth="1"/>
    <col min="9" max="16384" width="9.140625" style="494"/>
  </cols>
  <sheetData>
    <row r="1" spans="1:18">
      <c r="A1" s="1"/>
      <c r="B1" s="1"/>
      <c r="C1" s="1"/>
      <c r="D1" s="1"/>
      <c r="E1" s="70" t="s">
        <v>173</v>
      </c>
      <c r="F1" s="1"/>
      <c r="G1" s="1"/>
      <c r="I1" s="1"/>
      <c r="J1" s="1"/>
      <c r="K1" s="1"/>
      <c r="L1" s="1"/>
      <c r="M1" s="1"/>
      <c r="N1" s="1"/>
      <c r="O1" s="1"/>
      <c r="P1" s="1"/>
      <c r="Q1" s="1"/>
      <c r="R1" s="1"/>
    </row>
    <row r="2" spans="1:18">
      <c r="A2" s="1"/>
      <c r="B2" s="1"/>
      <c r="C2" s="1"/>
      <c r="D2" s="1"/>
      <c r="E2" s="1"/>
      <c r="F2" s="1"/>
      <c r="G2" s="1"/>
      <c r="H2" s="1"/>
      <c r="I2" s="1"/>
      <c r="J2" s="1"/>
      <c r="K2" s="1"/>
      <c r="L2" s="1"/>
      <c r="M2" s="1"/>
      <c r="N2" s="1"/>
      <c r="O2" s="1"/>
      <c r="P2" s="1"/>
      <c r="Q2" s="1"/>
      <c r="R2" s="1"/>
    </row>
    <row r="3" spans="1:18">
      <c r="A3" s="1"/>
      <c r="B3" s="364" t="s">
        <v>1045</v>
      </c>
      <c r="C3" s="43"/>
      <c r="D3" s="43"/>
      <c r="E3" s="43"/>
      <c r="F3" s="1"/>
      <c r="G3" s="1"/>
      <c r="H3" s="1"/>
      <c r="I3" s="1"/>
      <c r="J3" s="1"/>
      <c r="K3" s="1"/>
      <c r="L3" s="1"/>
      <c r="M3" s="1"/>
      <c r="N3" s="1"/>
      <c r="O3" s="1"/>
      <c r="P3" s="1"/>
      <c r="Q3" s="1"/>
      <c r="R3" s="1"/>
    </row>
    <row r="4" spans="1:18">
      <c r="A4" s="1"/>
      <c r="B4" s="366" t="s">
        <v>1007</v>
      </c>
      <c r="C4" s="43"/>
      <c r="D4" s="43"/>
      <c r="E4" s="43"/>
      <c r="F4" s="1"/>
      <c r="G4" s="1"/>
      <c r="H4" s="1"/>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ht="29.25">
      <c r="A6" s="1"/>
      <c r="B6" s="214"/>
      <c r="C6" s="693" t="s">
        <v>1046</v>
      </c>
      <c r="D6" s="796" t="s">
        <v>506</v>
      </c>
      <c r="E6" s="1"/>
      <c r="F6" s="1"/>
      <c r="G6" s="1"/>
      <c r="H6" s="1"/>
      <c r="I6" s="1"/>
      <c r="J6" s="1"/>
      <c r="K6" s="1"/>
      <c r="L6" s="1"/>
      <c r="M6" s="1"/>
      <c r="N6" s="1"/>
      <c r="O6" s="1"/>
      <c r="P6" s="1"/>
      <c r="Q6" s="1"/>
      <c r="R6" s="1"/>
    </row>
    <row r="7" spans="1:18">
      <c r="A7" s="1"/>
      <c r="B7" s="336" t="s">
        <v>442</v>
      </c>
      <c r="C7" s="155">
        <v>20</v>
      </c>
      <c r="D7" s="155">
        <v>27</v>
      </c>
      <c r="E7" s="1"/>
      <c r="F7" s="1"/>
      <c r="G7" s="1"/>
      <c r="H7" s="1"/>
      <c r="I7" s="1"/>
      <c r="J7" s="1"/>
      <c r="K7" s="1"/>
      <c r="L7" s="1"/>
      <c r="M7" s="1"/>
      <c r="N7" s="1"/>
      <c r="O7" s="1"/>
      <c r="P7" s="1"/>
      <c r="Q7" s="1"/>
      <c r="R7" s="1"/>
    </row>
    <row r="8" spans="1:18">
      <c r="A8" s="1"/>
      <c r="B8" s="337" t="s">
        <v>440</v>
      </c>
      <c r="C8" s="264">
        <v>27</v>
      </c>
      <c r="D8" s="264">
        <v>39</v>
      </c>
      <c r="E8" s="1"/>
      <c r="F8" s="1"/>
      <c r="G8" s="1"/>
      <c r="H8" s="1"/>
      <c r="I8" s="1"/>
      <c r="J8" s="1"/>
      <c r="K8" s="1"/>
      <c r="L8" s="1"/>
      <c r="M8" s="1"/>
      <c r="N8" s="1"/>
      <c r="O8" s="1"/>
      <c r="P8" s="1"/>
      <c r="Q8" s="1"/>
      <c r="R8" s="1"/>
    </row>
    <row r="9" spans="1:18">
      <c r="A9" s="1"/>
      <c r="B9" s="255" t="s">
        <v>65</v>
      </c>
      <c r="C9" s="263">
        <v>26</v>
      </c>
      <c r="D9" s="263">
        <v>27</v>
      </c>
      <c r="E9" s="1"/>
      <c r="F9" s="1"/>
      <c r="G9" s="1"/>
      <c r="H9" s="1"/>
      <c r="I9" s="1"/>
      <c r="J9" s="1"/>
      <c r="K9" s="1"/>
      <c r="L9" s="1"/>
      <c r="M9" s="1"/>
      <c r="N9" s="1"/>
      <c r="O9" s="1"/>
      <c r="P9" s="1"/>
      <c r="Q9" s="1"/>
      <c r="R9" s="1"/>
    </row>
    <row r="10" spans="1:18">
      <c r="A10" s="1"/>
      <c r="B10" s="253" t="s">
        <v>63</v>
      </c>
      <c r="C10" s="264">
        <v>6</v>
      </c>
      <c r="D10" s="264">
        <v>9</v>
      </c>
      <c r="E10" s="1"/>
      <c r="F10" s="1"/>
      <c r="G10" s="1"/>
      <c r="H10" s="1"/>
      <c r="I10" s="1"/>
      <c r="J10" s="1"/>
      <c r="K10" s="1"/>
      <c r="L10" s="1"/>
      <c r="M10" s="1"/>
      <c r="N10" s="1"/>
      <c r="O10" s="1"/>
      <c r="P10" s="1"/>
      <c r="Q10" s="1"/>
      <c r="R10" s="1"/>
    </row>
    <row r="11" spans="1:18">
      <c r="A11" s="1"/>
      <c r="B11" s="255" t="s">
        <v>66</v>
      </c>
      <c r="C11" s="263">
        <v>15</v>
      </c>
      <c r="D11" s="263">
        <v>17</v>
      </c>
      <c r="E11" s="1"/>
      <c r="F11" s="1"/>
      <c r="G11" s="1"/>
      <c r="H11" s="1"/>
      <c r="I11" s="1"/>
      <c r="J11" s="1"/>
      <c r="K11" s="1"/>
      <c r="L11" s="1"/>
      <c r="M11" s="1"/>
      <c r="N11" s="1"/>
      <c r="O11" s="1"/>
      <c r="P11" s="1"/>
      <c r="Q11" s="1"/>
      <c r="R11" s="1"/>
    </row>
    <row r="12" spans="1:18">
      <c r="A12" s="1"/>
      <c r="B12" s="1"/>
      <c r="C12" s="1"/>
      <c r="D12" s="1"/>
      <c r="E12" s="1"/>
      <c r="F12" s="1"/>
      <c r="G12" s="1"/>
      <c r="H12" s="1"/>
      <c r="I12" s="1"/>
      <c r="J12" s="1"/>
      <c r="K12" s="1"/>
      <c r="L12" s="1"/>
      <c r="M12" s="1"/>
      <c r="N12" s="1"/>
      <c r="O12" s="1"/>
      <c r="P12" s="1"/>
      <c r="Q12" s="1"/>
      <c r="R12" s="1"/>
    </row>
    <row r="13" spans="1:18">
      <c r="A13" s="1"/>
      <c r="B13" s="121" t="s">
        <v>985</v>
      </c>
      <c r="C13" s="1"/>
      <c r="D13" s="1"/>
      <c r="E13" s="1"/>
      <c r="F13" s="1"/>
      <c r="G13" s="1"/>
      <c r="H13" s="1"/>
      <c r="I13" s="1"/>
      <c r="J13" s="1"/>
      <c r="K13" s="1"/>
      <c r="L13" s="1"/>
      <c r="M13" s="1"/>
      <c r="N13" s="1"/>
      <c r="O13" s="1"/>
      <c r="P13" s="1"/>
      <c r="Q13" s="1"/>
      <c r="R13" s="1"/>
    </row>
    <row r="14" spans="1:18">
      <c r="A14" s="1"/>
      <c r="B14" s="1"/>
      <c r="C14" s="1"/>
      <c r="D14" s="1"/>
      <c r="E14" s="1"/>
      <c r="F14" s="1"/>
      <c r="G14" s="1"/>
      <c r="H14" s="1"/>
      <c r="I14" s="1"/>
      <c r="J14" s="1"/>
      <c r="K14" s="1"/>
      <c r="L14" s="1"/>
      <c r="M14" s="1"/>
      <c r="N14" s="1"/>
      <c r="O14" s="1"/>
      <c r="P14" s="1"/>
      <c r="Q14" s="1"/>
      <c r="R14" s="1"/>
    </row>
    <row r="15" spans="1:18">
      <c r="A15" s="1"/>
      <c r="B15" s="1"/>
      <c r="C15" s="1"/>
      <c r="D15" s="1"/>
      <c r="E15" s="1"/>
      <c r="F15" s="1"/>
      <c r="G15" s="1"/>
      <c r="H15" s="1"/>
      <c r="I15" s="1"/>
      <c r="J15" s="1"/>
      <c r="K15" s="1"/>
      <c r="L15" s="1"/>
      <c r="M15" s="1"/>
      <c r="N15" s="1"/>
      <c r="O15" s="1"/>
      <c r="P15" s="1"/>
      <c r="Q15" s="1"/>
      <c r="R15" s="1"/>
    </row>
    <row r="16" spans="1:18">
      <c r="A16" s="1"/>
      <c r="B16" s="742" t="s">
        <v>1151</v>
      </c>
      <c r="C16" s="740"/>
      <c r="D16" s="740"/>
      <c r="E16" s="740"/>
      <c r="F16" s="1"/>
      <c r="G16" s="1"/>
      <c r="H16" s="1"/>
      <c r="I16" s="1"/>
      <c r="J16" s="1"/>
      <c r="K16" s="1"/>
      <c r="L16" s="1"/>
      <c r="M16" s="1"/>
      <c r="N16" s="1"/>
      <c r="O16" s="1"/>
      <c r="P16" s="1"/>
      <c r="Q16" s="1"/>
      <c r="R16" s="1"/>
    </row>
    <row r="17" spans="1:18">
      <c r="A17" s="1"/>
      <c r="B17" s="740" t="s">
        <v>1047</v>
      </c>
      <c r="C17" s="740"/>
      <c r="D17" s="740"/>
      <c r="E17" s="740"/>
      <c r="F17" s="1"/>
      <c r="G17" s="1"/>
      <c r="H17" s="1"/>
      <c r="I17" s="1"/>
      <c r="J17" s="1"/>
      <c r="K17" s="1"/>
      <c r="L17" s="1"/>
      <c r="M17" s="1"/>
      <c r="N17" s="1"/>
      <c r="O17" s="1"/>
      <c r="P17" s="1"/>
      <c r="Q17" s="1"/>
      <c r="R17" s="1"/>
    </row>
    <row r="18" spans="1:18">
      <c r="A18" s="1"/>
      <c r="B18" s="740" t="s">
        <v>1048</v>
      </c>
      <c r="C18" s="740"/>
      <c r="D18" s="740"/>
      <c r="E18" s="740"/>
      <c r="F18" s="1"/>
      <c r="G18" s="1"/>
      <c r="H18" s="1"/>
      <c r="I18" s="1"/>
      <c r="J18" s="1"/>
      <c r="K18" s="1"/>
      <c r="L18" s="1"/>
      <c r="M18" s="1"/>
      <c r="N18" s="1"/>
      <c r="O18" s="1"/>
      <c r="P18" s="1"/>
      <c r="Q18" s="1"/>
      <c r="R18" s="1"/>
    </row>
    <row r="19" spans="1:18">
      <c r="A19" s="1"/>
      <c r="B19" s="740" t="s">
        <v>1410</v>
      </c>
      <c r="C19" s="740"/>
      <c r="D19" s="740"/>
      <c r="E19" s="740"/>
      <c r="F19" s="1"/>
      <c r="G19" s="1"/>
      <c r="H19" s="1"/>
      <c r="I19" s="1"/>
      <c r="J19" s="1"/>
      <c r="K19" s="1"/>
      <c r="L19" s="1"/>
      <c r="M19" s="1"/>
      <c r="N19" s="1"/>
      <c r="O19" s="1"/>
      <c r="P19" s="1"/>
      <c r="Q19" s="1"/>
      <c r="R19" s="1"/>
    </row>
    <row r="20" spans="1:18">
      <c r="A20" s="1"/>
      <c r="B20" s="1"/>
      <c r="C20" s="1"/>
      <c r="D20" s="1"/>
      <c r="E20" s="1"/>
      <c r="F20" s="1"/>
      <c r="G20" s="1"/>
      <c r="H20" s="1"/>
      <c r="I20" s="1"/>
      <c r="J20" s="1"/>
      <c r="K20" s="1"/>
      <c r="L20" s="1"/>
      <c r="M20" s="1"/>
      <c r="N20" s="1"/>
      <c r="O20" s="1"/>
      <c r="P20" s="1"/>
      <c r="Q20" s="1"/>
      <c r="R20" s="1"/>
    </row>
    <row r="21" spans="1:18">
      <c r="A21" s="1"/>
      <c r="B21" s="1" t="s">
        <v>1159</v>
      </c>
      <c r="C21" s="1"/>
      <c r="D21" s="1"/>
      <c r="E21" s="1"/>
      <c r="F21" s="1"/>
      <c r="G21" s="1"/>
      <c r="H21" s="1"/>
      <c r="I21" s="1"/>
      <c r="J21" s="1"/>
      <c r="K21" s="1"/>
      <c r="L21" s="1"/>
      <c r="M21" s="1"/>
      <c r="N21" s="1"/>
      <c r="O21" s="1"/>
      <c r="P21" s="1"/>
      <c r="Q21" s="1"/>
      <c r="R21" s="1"/>
    </row>
    <row r="22" spans="1:18">
      <c r="A22" s="1"/>
      <c r="B22" s="1" t="s">
        <v>1166</v>
      </c>
      <c r="C22" s="1"/>
      <c r="D22" s="1"/>
      <c r="E22" s="1"/>
      <c r="F22" s="1"/>
      <c r="G22" s="1"/>
      <c r="H22" s="1"/>
      <c r="I22" s="1"/>
      <c r="J22" s="1"/>
      <c r="K22" s="1"/>
      <c r="L22" s="1"/>
      <c r="M22" s="1"/>
      <c r="N22" s="1"/>
      <c r="O22" s="1"/>
      <c r="P22" s="1"/>
      <c r="Q22" s="1"/>
      <c r="R22" s="1"/>
    </row>
    <row r="23" spans="1:18">
      <c r="A23" s="1"/>
      <c r="B23" s="1"/>
      <c r="C23" s="1"/>
      <c r="D23" s="1"/>
      <c r="E23" s="1"/>
      <c r="F23" s="1"/>
      <c r="G23" s="1"/>
      <c r="H23" s="1"/>
      <c r="I23" s="1"/>
      <c r="J23" s="1"/>
      <c r="K23" s="1"/>
      <c r="L23" s="1"/>
      <c r="M23" s="1"/>
      <c r="N23" s="1"/>
      <c r="O23" s="1"/>
      <c r="P23" s="1"/>
      <c r="Q23" s="1"/>
      <c r="R23" s="1"/>
    </row>
    <row r="24" spans="1:18">
      <c r="A24" s="1"/>
      <c r="B24" s="1"/>
      <c r="C24" s="1"/>
      <c r="D24" s="1"/>
      <c r="E24" s="1"/>
      <c r="F24" s="1"/>
      <c r="G24" s="1"/>
      <c r="H24" s="1"/>
      <c r="I24" s="1"/>
      <c r="J24" s="1"/>
      <c r="K24" s="1"/>
      <c r="L24" s="1"/>
      <c r="M24" s="1"/>
      <c r="N24" s="1"/>
      <c r="O24" s="1"/>
      <c r="P24" s="1"/>
      <c r="Q24" s="1"/>
      <c r="R24" s="1"/>
    </row>
    <row r="25" spans="1:18">
      <c r="A25" s="1"/>
      <c r="C25" s="1"/>
      <c r="D25" s="1"/>
      <c r="E25" s="1"/>
      <c r="F25" s="1"/>
      <c r="G25" s="1"/>
      <c r="H25" s="1"/>
      <c r="I25" s="1"/>
      <c r="J25" s="1"/>
      <c r="K25" s="1"/>
      <c r="L25" s="1"/>
      <c r="M25" s="1"/>
      <c r="N25" s="1"/>
      <c r="O25" s="1"/>
      <c r="P25" s="1"/>
      <c r="Q25" s="1"/>
      <c r="R25" s="1"/>
    </row>
    <row r="26" spans="1:18">
      <c r="A26" s="1"/>
      <c r="B26" s="1"/>
      <c r="C26" s="1"/>
      <c r="D26" s="1"/>
      <c r="E26" s="1"/>
      <c r="F26" s="1"/>
      <c r="G26" s="1"/>
      <c r="H26" s="1"/>
      <c r="I26" s="1"/>
      <c r="J26" s="1"/>
      <c r="K26" s="1"/>
      <c r="L26" s="1"/>
      <c r="M26" s="1"/>
      <c r="N26" s="1"/>
      <c r="O26" s="1"/>
      <c r="P26" s="1"/>
      <c r="Q26" s="1"/>
      <c r="R26" s="1"/>
    </row>
    <row r="27" spans="1:18">
      <c r="A27" s="1"/>
      <c r="B27" s="1"/>
      <c r="C27" s="1"/>
      <c r="D27" s="1"/>
      <c r="E27" s="1"/>
      <c r="F27" s="1"/>
      <c r="G27" s="1"/>
      <c r="H27" s="1"/>
      <c r="I27" s="1"/>
      <c r="J27" s="1"/>
      <c r="K27" s="1"/>
      <c r="L27" s="1"/>
      <c r="M27" s="1"/>
      <c r="N27" s="1"/>
      <c r="O27" s="1"/>
      <c r="P27" s="1"/>
      <c r="Q27" s="1"/>
      <c r="R27" s="1"/>
    </row>
    <row r="28" spans="1:18">
      <c r="A28" s="1"/>
      <c r="B28" s="1"/>
      <c r="C28" s="1"/>
      <c r="D28" s="1"/>
      <c r="E28" s="1"/>
      <c r="F28" s="1"/>
      <c r="G28" s="1"/>
      <c r="H28" s="1"/>
      <c r="I28" s="1"/>
      <c r="J28" s="1"/>
      <c r="K28" s="1"/>
      <c r="L28" s="1"/>
      <c r="M28" s="1"/>
      <c r="N28" s="1"/>
      <c r="O28" s="1"/>
      <c r="P28" s="1"/>
      <c r="Q28" s="1"/>
      <c r="R28" s="1"/>
    </row>
    <row r="29" spans="1:18">
      <c r="A29" s="1"/>
      <c r="B29" s="1"/>
      <c r="C29" s="1"/>
      <c r="D29" s="1"/>
      <c r="E29" s="1"/>
      <c r="F29" s="1"/>
      <c r="G29" s="1"/>
      <c r="H29" s="1"/>
      <c r="I29" s="1"/>
      <c r="J29" s="1"/>
      <c r="K29" s="1"/>
      <c r="L29" s="1"/>
      <c r="M29" s="1"/>
      <c r="N29" s="1"/>
      <c r="O29" s="1"/>
      <c r="P29" s="1"/>
      <c r="Q29" s="1"/>
      <c r="R29" s="1"/>
    </row>
    <row r="30" spans="1:18">
      <c r="A30" s="1"/>
      <c r="B30" s="1"/>
      <c r="C30" s="1"/>
      <c r="D30" s="1"/>
      <c r="E30" s="1"/>
      <c r="F30" s="1"/>
      <c r="G30" s="1"/>
      <c r="H30" s="1"/>
      <c r="I30" s="1"/>
      <c r="J30" s="1"/>
      <c r="K30" s="1"/>
      <c r="L30" s="1"/>
      <c r="M30" s="1"/>
      <c r="N30" s="1"/>
      <c r="O30" s="1"/>
      <c r="P30" s="1"/>
      <c r="Q30" s="1"/>
      <c r="R30" s="1"/>
    </row>
    <row r="31" spans="1:18">
      <c r="A31" s="1"/>
      <c r="B31" s="1"/>
      <c r="C31" s="1"/>
      <c r="D31" s="1"/>
      <c r="E31" s="1"/>
      <c r="F31" s="1"/>
      <c r="G31" s="1"/>
      <c r="H31" s="1"/>
      <c r="I31" s="1"/>
      <c r="J31" s="1"/>
      <c r="K31" s="1"/>
      <c r="L31" s="1"/>
      <c r="M31" s="1"/>
      <c r="N31" s="1"/>
      <c r="O31" s="1"/>
      <c r="P31" s="1"/>
      <c r="Q31" s="1"/>
      <c r="R31" s="1"/>
    </row>
    <row r="32" spans="1:18">
      <c r="A32" s="1"/>
      <c r="B32" s="1"/>
      <c r="C32" s="1"/>
      <c r="D32" s="1"/>
      <c r="E32" s="1"/>
      <c r="F32" s="1"/>
      <c r="G32" s="1"/>
      <c r="H32" s="1"/>
      <c r="I32" s="1"/>
      <c r="J32" s="1"/>
      <c r="K32" s="1"/>
      <c r="L32" s="1"/>
      <c r="M32" s="1"/>
      <c r="N32" s="1"/>
      <c r="O32" s="1"/>
      <c r="P32" s="1"/>
      <c r="Q32" s="1"/>
      <c r="R32" s="1"/>
    </row>
    <row r="33" spans="1:18">
      <c r="A33" s="1"/>
      <c r="B33" s="1"/>
      <c r="C33" s="1"/>
      <c r="D33" s="1"/>
      <c r="E33" s="1"/>
      <c r="F33" s="1"/>
      <c r="G33" s="1"/>
      <c r="H33" s="1"/>
      <c r="I33" s="1"/>
      <c r="J33" s="1"/>
      <c r="K33" s="1"/>
      <c r="L33" s="1"/>
      <c r="M33" s="1"/>
      <c r="N33" s="1"/>
      <c r="O33" s="1"/>
      <c r="P33" s="1"/>
      <c r="Q33" s="1"/>
      <c r="R33" s="1"/>
    </row>
    <row r="34" spans="1:18">
      <c r="A34" s="1"/>
      <c r="B34" s="1"/>
      <c r="C34" s="1"/>
      <c r="D34" s="1"/>
      <c r="E34" s="1"/>
      <c r="F34" s="1"/>
      <c r="G34" s="1"/>
      <c r="H34" s="1"/>
      <c r="I34" s="1"/>
      <c r="J34" s="1"/>
      <c r="K34" s="1"/>
      <c r="L34" s="1"/>
      <c r="M34" s="1"/>
      <c r="N34" s="1"/>
      <c r="O34" s="1"/>
      <c r="P34" s="1"/>
      <c r="Q34" s="1"/>
      <c r="R34" s="1"/>
    </row>
    <row r="35" spans="1:18">
      <c r="A35" s="1"/>
      <c r="B35" s="1"/>
      <c r="C35" s="1"/>
      <c r="D35" s="1"/>
      <c r="E35" s="1"/>
      <c r="F35" s="1"/>
      <c r="G35" s="1"/>
      <c r="H35" s="1"/>
      <c r="I35" s="1"/>
      <c r="J35" s="1"/>
      <c r="K35" s="1"/>
      <c r="L35" s="1"/>
      <c r="M35" s="1"/>
      <c r="N35" s="1"/>
      <c r="O35" s="1"/>
      <c r="P35" s="1"/>
      <c r="Q35" s="1"/>
      <c r="R35" s="1"/>
    </row>
    <row r="36" spans="1:18">
      <c r="A36" s="1"/>
      <c r="B36" s="1"/>
      <c r="C36" s="1"/>
      <c r="D36" s="1"/>
      <c r="E36" s="1"/>
      <c r="F36" s="1"/>
      <c r="G36" s="1"/>
      <c r="H36" s="1"/>
      <c r="I36" s="1"/>
      <c r="J36" s="1"/>
      <c r="K36" s="1"/>
      <c r="L36" s="1"/>
      <c r="M36" s="1"/>
      <c r="N36" s="1"/>
      <c r="O36" s="1"/>
      <c r="P36" s="1"/>
      <c r="Q36" s="1"/>
      <c r="R36" s="1"/>
    </row>
    <row r="37" spans="1:18">
      <c r="A37" s="1"/>
      <c r="B37" s="1"/>
      <c r="C37" s="1"/>
      <c r="D37" s="1"/>
      <c r="E37" s="1"/>
      <c r="F37" s="1"/>
      <c r="G37" s="1"/>
      <c r="H37" s="1"/>
      <c r="I37" s="1"/>
      <c r="J37" s="1"/>
      <c r="K37" s="1"/>
      <c r="L37" s="1"/>
      <c r="M37" s="1"/>
      <c r="N37" s="1"/>
      <c r="O37" s="1"/>
      <c r="P37" s="1"/>
      <c r="Q37" s="1"/>
      <c r="R37" s="1"/>
    </row>
    <row r="38" spans="1:18">
      <c r="A38" s="1"/>
      <c r="B38" s="1"/>
      <c r="C38" s="1"/>
      <c r="D38" s="1"/>
      <c r="E38" s="1"/>
      <c r="F38" s="1"/>
      <c r="G38" s="1"/>
      <c r="H38" s="1"/>
      <c r="I38" s="1"/>
      <c r="J38" s="1"/>
      <c r="K38" s="1"/>
      <c r="L38" s="1"/>
      <c r="M38" s="1"/>
      <c r="N38" s="1"/>
      <c r="O38" s="1"/>
      <c r="P38" s="1"/>
      <c r="Q38" s="1"/>
      <c r="R38" s="1"/>
    </row>
    <row r="39" spans="1:18">
      <c r="A39" s="1"/>
      <c r="B39" s="1"/>
      <c r="C39" s="1"/>
      <c r="D39" s="1"/>
      <c r="E39" s="1"/>
      <c r="F39" s="1"/>
      <c r="G39" s="1"/>
      <c r="H39" s="1"/>
      <c r="I39" s="1"/>
      <c r="J39" s="1"/>
      <c r="K39" s="1"/>
      <c r="L39" s="1"/>
      <c r="M39" s="1"/>
      <c r="N39" s="1"/>
      <c r="O39" s="1"/>
      <c r="P39" s="1"/>
      <c r="Q39" s="1"/>
      <c r="R39" s="1"/>
    </row>
    <row r="40" spans="1:18">
      <c r="A40" s="1"/>
      <c r="B40" s="1"/>
      <c r="C40" s="1"/>
      <c r="D40" s="1"/>
      <c r="E40" s="1"/>
      <c r="F40" s="1"/>
      <c r="G40" s="1"/>
      <c r="H40" s="1"/>
      <c r="I40" s="1"/>
      <c r="J40" s="1"/>
      <c r="K40" s="1"/>
      <c r="L40" s="1"/>
      <c r="M40" s="1"/>
      <c r="N40" s="1"/>
      <c r="O40" s="1"/>
      <c r="P40" s="1"/>
      <c r="Q40" s="1"/>
      <c r="R40" s="1"/>
    </row>
    <row r="41" spans="1:18">
      <c r="A41" s="1"/>
      <c r="B41" s="1"/>
      <c r="C41" s="1"/>
      <c r="D41" s="1"/>
      <c r="E41" s="1"/>
      <c r="F41" s="1"/>
      <c r="G41" s="1"/>
      <c r="H41" s="1"/>
      <c r="I41" s="1"/>
      <c r="J41" s="1"/>
      <c r="K41" s="1"/>
      <c r="L41" s="1"/>
      <c r="M41" s="1"/>
      <c r="N41" s="1"/>
      <c r="O41" s="1"/>
      <c r="P41" s="1"/>
      <c r="Q41" s="1"/>
      <c r="R41" s="1"/>
    </row>
    <row r="42" spans="1:18">
      <c r="A42" s="1"/>
      <c r="B42" s="1"/>
      <c r="C42" s="1"/>
      <c r="D42" s="1"/>
      <c r="E42" s="1"/>
      <c r="F42" s="1"/>
      <c r="G42" s="1"/>
      <c r="H42" s="1"/>
      <c r="I42" s="1"/>
      <c r="J42" s="1"/>
      <c r="K42" s="1"/>
      <c r="L42" s="1"/>
      <c r="M42" s="1"/>
      <c r="N42" s="1"/>
      <c r="O42" s="1"/>
      <c r="P42" s="1"/>
      <c r="Q42" s="1"/>
      <c r="R42" s="1"/>
    </row>
    <row r="43" spans="1:18">
      <c r="A43" s="1"/>
      <c r="B43" s="1"/>
      <c r="C43" s="1"/>
      <c r="D43" s="1"/>
      <c r="E43" s="1"/>
      <c r="F43" s="1"/>
      <c r="G43" s="1"/>
      <c r="H43" s="1"/>
      <c r="I43" s="1"/>
      <c r="J43" s="1"/>
      <c r="K43" s="1"/>
      <c r="L43" s="1"/>
      <c r="M43" s="1"/>
      <c r="N43" s="1"/>
      <c r="O43" s="1"/>
      <c r="P43" s="1"/>
      <c r="Q43" s="1"/>
      <c r="R43" s="1"/>
    </row>
    <row r="44" spans="1:18">
      <c r="A44" s="1"/>
      <c r="B44" s="1"/>
      <c r="C44" s="1"/>
      <c r="D44" s="1"/>
      <c r="E44" s="1"/>
      <c r="F44" s="1"/>
      <c r="G44" s="1"/>
      <c r="H44" s="1"/>
      <c r="I44" s="1"/>
      <c r="J44" s="1"/>
      <c r="K44" s="1"/>
      <c r="L44" s="1"/>
      <c r="M44" s="1"/>
      <c r="N44" s="1"/>
      <c r="O44" s="1"/>
      <c r="P44" s="1"/>
      <c r="Q44" s="1"/>
      <c r="R44" s="1"/>
    </row>
  </sheetData>
  <hyperlinks>
    <hyperlink ref="E1" location="innehåll!A1" display="Tillbaka till innehållsförteckning"/>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6"/>
  <sheetViews>
    <sheetView workbookViewId="0">
      <selection activeCell="H1" sqref="H1"/>
    </sheetView>
  </sheetViews>
  <sheetFormatPr defaultColWidth="9.140625" defaultRowHeight="15"/>
  <cols>
    <col min="1" max="1" width="3.85546875" style="494" customWidth="1"/>
    <col min="2" max="2" width="22.85546875" style="494" customWidth="1"/>
    <col min="3" max="12" width="15.7109375" style="494" customWidth="1"/>
    <col min="13" max="16384" width="9.140625" style="494"/>
  </cols>
  <sheetData>
    <row r="1" spans="1:20">
      <c r="A1" s="1"/>
      <c r="B1" s="1"/>
      <c r="C1" s="1"/>
      <c r="D1" s="1"/>
      <c r="E1" s="1"/>
      <c r="F1" s="1"/>
      <c r="G1" s="1"/>
      <c r="H1" s="70" t="s">
        <v>173</v>
      </c>
      <c r="I1" s="1"/>
      <c r="J1" s="1"/>
      <c r="K1" s="1"/>
      <c r="L1" s="1"/>
      <c r="M1" s="1"/>
      <c r="N1" s="1"/>
      <c r="O1" s="1"/>
      <c r="P1" s="1"/>
      <c r="Q1" s="1"/>
      <c r="R1" s="1"/>
      <c r="S1" s="1"/>
      <c r="T1" s="1"/>
    </row>
    <row r="2" spans="1:20">
      <c r="A2" s="1"/>
      <c r="B2" s="1"/>
      <c r="C2" s="1"/>
      <c r="D2" s="1"/>
      <c r="E2" s="1"/>
      <c r="F2" s="1"/>
      <c r="G2" s="1"/>
      <c r="H2" s="1"/>
      <c r="I2" s="1"/>
      <c r="J2" s="1"/>
      <c r="K2" s="1"/>
      <c r="L2" s="1"/>
      <c r="M2" s="1"/>
      <c r="N2" s="1"/>
      <c r="O2" s="1"/>
      <c r="P2" s="1"/>
      <c r="Q2" s="1"/>
      <c r="R2" s="1"/>
      <c r="S2" s="1"/>
      <c r="T2" s="1"/>
    </row>
    <row r="3" spans="1:20">
      <c r="A3" s="1"/>
      <c r="B3" s="657" t="s">
        <v>1057</v>
      </c>
      <c r="C3" s="652"/>
      <c r="D3" s="623"/>
      <c r="E3" s="623"/>
      <c r="F3" s="623"/>
      <c r="G3" s="6"/>
      <c r="H3" s="6"/>
      <c r="I3" s="43"/>
      <c r="J3" s="43"/>
      <c r="K3" s="43"/>
      <c r="L3" s="43"/>
      <c r="M3" s="1"/>
      <c r="N3" s="1"/>
      <c r="O3" s="1"/>
      <c r="P3" s="1"/>
      <c r="Q3" s="1"/>
      <c r="R3" s="1"/>
      <c r="S3" s="1"/>
      <c r="T3" s="1"/>
    </row>
    <row r="4" spans="1:20">
      <c r="A4" s="1"/>
      <c r="B4" s="665" t="s">
        <v>405</v>
      </c>
      <c r="C4" s="661"/>
      <c r="D4" s="626"/>
      <c r="E4" s="626"/>
      <c r="F4" s="626"/>
      <c r="G4" s="6"/>
      <c r="H4" s="6"/>
      <c r="I4" s="43"/>
      <c r="J4" s="43"/>
      <c r="K4" s="43"/>
      <c r="L4" s="43"/>
      <c r="M4" s="1"/>
      <c r="N4" s="1"/>
      <c r="O4" s="1"/>
      <c r="P4" s="1"/>
      <c r="Q4" s="1"/>
      <c r="R4" s="1"/>
      <c r="S4" s="1"/>
      <c r="T4" s="1"/>
    </row>
    <row r="5" spans="1:20">
      <c r="A5" s="1"/>
      <c r="B5" s="24"/>
      <c r="C5" s="634" t="s">
        <v>65</v>
      </c>
      <c r="D5" s="635"/>
      <c r="E5" s="634" t="s">
        <v>79</v>
      </c>
      <c r="F5" s="635"/>
      <c r="G5" s="634" t="s">
        <v>77</v>
      </c>
      <c r="H5" s="635"/>
      <c r="I5" s="634" t="s">
        <v>1060</v>
      </c>
      <c r="J5" s="634"/>
      <c r="K5" s="634" t="s">
        <v>1059</v>
      </c>
      <c r="L5" s="634"/>
      <c r="M5" s="1"/>
      <c r="N5" s="1"/>
      <c r="O5" s="1"/>
      <c r="P5" s="1"/>
      <c r="Q5" s="1"/>
      <c r="R5" s="1"/>
      <c r="S5" s="1"/>
      <c r="T5" s="1"/>
    </row>
    <row r="6" spans="1:20">
      <c r="A6" s="1"/>
      <c r="B6" s="668"/>
      <c r="C6" s="641" t="s">
        <v>1058</v>
      </c>
      <c r="D6" s="641" t="s">
        <v>997</v>
      </c>
      <c r="E6" s="641" t="s">
        <v>1058</v>
      </c>
      <c r="F6" s="641" t="s">
        <v>997</v>
      </c>
      <c r="G6" s="641" t="s">
        <v>1058</v>
      </c>
      <c r="H6" s="696" t="s">
        <v>997</v>
      </c>
      <c r="I6" s="641" t="s">
        <v>1058</v>
      </c>
      <c r="J6" s="641" t="s">
        <v>997</v>
      </c>
      <c r="K6" s="641" t="s">
        <v>1058</v>
      </c>
      <c r="L6" s="641" t="s">
        <v>997</v>
      </c>
      <c r="M6" s="1"/>
      <c r="N6" s="1"/>
      <c r="O6" s="1"/>
      <c r="P6" s="1"/>
      <c r="Q6" s="1"/>
      <c r="R6" s="1"/>
      <c r="S6" s="1"/>
      <c r="T6" s="1"/>
    </row>
    <row r="7" spans="1:20">
      <c r="A7" s="1"/>
      <c r="B7" s="669" t="s">
        <v>1053</v>
      </c>
      <c r="C7" s="616">
        <v>26</v>
      </c>
      <c r="D7" s="616">
        <v>26</v>
      </c>
      <c r="E7" s="616">
        <v>6</v>
      </c>
      <c r="F7" s="616">
        <v>9</v>
      </c>
      <c r="G7" s="616">
        <v>15</v>
      </c>
      <c r="H7" s="671">
        <v>15</v>
      </c>
      <c r="I7" s="616">
        <v>19</v>
      </c>
      <c r="J7" s="616">
        <v>20</v>
      </c>
      <c r="K7" s="616">
        <v>31</v>
      </c>
      <c r="L7" s="616">
        <v>27</v>
      </c>
      <c r="M7" s="1"/>
      <c r="N7" s="1"/>
      <c r="O7" s="1"/>
      <c r="P7" s="1"/>
      <c r="Q7" s="1"/>
      <c r="R7" s="1"/>
      <c r="S7" s="1"/>
      <c r="T7" s="1"/>
    </row>
    <row r="8" spans="1:20">
      <c r="A8" s="1"/>
      <c r="B8" s="670" t="s">
        <v>506</v>
      </c>
      <c r="C8" s="617">
        <v>27</v>
      </c>
      <c r="D8" s="575">
        <v>27</v>
      </c>
      <c r="E8" s="617">
        <v>9</v>
      </c>
      <c r="F8" s="580">
        <v>9</v>
      </c>
      <c r="G8" s="617">
        <v>17</v>
      </c>
      <c r="H8" s="690">
        <v>17</v>
      </c>
      <c r="I8" s="617">
        <v>23</v>
      </c>
      <c r="J8" s="575">
        <v>27</v>
      </c>
      <c r="K8" s="617">
        <v>41</v>
      </c>
      <c r="L8" s="575">
        <v>39</v>
      </c>
      <c r="M8" s="1"/>
      <c r="N8" s="1"/>
      <c r="O8" s="1"/>
      <c r="P8" s="1"/>
      <c r="Q8" s="1"/>
      <c r="R8" s="1"/>
      <c r="S8" s="1"/>
      <c r="T8" s="1"/>
    </row>
    <row r="9" spans="1:20">
      <c r="A9" s="1"/>
      <c r="B9" s="1"/>
      <c r="C9" s="11"/>
      <c r="D9" s="11"/>
      <c r="E9" s="11"/>
      <c r="F9" s="11"/>
      <c r="G9" s="1"/>
      <c r="H9" s="1"/>
      <c r="I9" s="1"/>
      <c r="J9" s="1"/>
      <c r="K9" s="1"/>
      <c r="L9" s="1"/>
      <c r="M9" s="1"/>
      <c r="N9" s="1"/>
      <c r="O9" s="1"/>
      <c r="P9" s="1"/>
      <c r="Q9" s="1"/>
      <c r="R9" s="1"/>
      <c r="S9" s="1"/>
      <c r="T9" s="1"/>
    </row>
    <row r="10" spans="1:20">
      <c r="A10" s="1"/>
      <c r="B10" s="1" t="s">
        <v>80</v>
      </c>
      <c r="C10" s="11"/>
      <c r="D10" s="11"/>
      <c r="E10" s="11"/>
      <c r="F10" s="11"/>
      <c r="G10" s="1"/>
      <c r="H10" s="1"/>
      <c r="I10" s="1"/>
      <c r="J10" s="1"/>
      <c r="K10" s="1"/>
      <c r="L10" s="1"/>
      <c r="M10" s="1"/>
      <c r="N10" s="1"/>
      <c r="O10" s="1"/>
      <c r="P10" s="1"/>
      <c r="Q10" s="1"/>
      <c r="R10" s="1"/>
      <c r="S10" s="1"/>
      <c r="T10" s="1"/>
    </row>
    <row r="11" spans="1:20">
      <c r="A11" s="1"/>
      <c r="B11" s="1"/>
      <c r="C11" s="1"/>
      <c r="D11" s="1"/>
      <c r="E11" s="1"/>
      <c r="F11" s="1"/>
      <c r="G11" s="1"/>
      <c r="H11" s="1"/>
      <c r="I11" s="1"/>
      <c r="J11" s="1"/>
      <c r="K11" s="1"/>
      <c r="L11" s="1"/>
      <c r="M11" s="1"/>
      <c r="N11" s="1"/>
      <c r="O11" s="1"/>
      <c r="P11" s="1"/>
      <c r="Q11" s="1"/>
      <c r="R11" s="1"/>
      <c r="S11" s="1"/>
      <c r="T11" s="1"/>
    </row>
    <row r="12" spans="1:20">
      <c r="A12" s="1"/>
      <c r="B12" s="1"/>
      <c r="C12" s="1"/>
      <c r="D12" s="742" t="s">
        <v>1207</v>
      </c>
      <c r="E12" s="740"/>
      <c r="F12" s="740"/>
      <c r="G12" s="740"/>
      <c r="H12" s="740"/>
      <c r="I12" s="740"/>
      <c r="J12" s="1"/>
      <c r="K12" s="1"/>
      <c r="L12" s="1"/>
      <c r="M12" s="1"/>
      <c r="N12" s="1"/>
      <c r="O12" s="1"/>
      <c r="P12" s="1"/>
      <c r="Q12" s="1"/>
      <c r="R12" s="1"/>
      <c r="S12" s="1"/>
      <c r="T12" s="1"/>
    </row>
    <row r="13" spans="1:20">
      <c r="A13" s="1"/>
      <c r="B13" s="1"/>
      <c r="C13" s="1"/>
      <c r="D13" s="740" t="s">
        <v>1147</v>
      </c>
      <c r="E13" s="740"/>
      <c r="F13" s="740"/>
      <c r="G13" s="740"/>
      <c r="H13" s="740"/>
      <c r="I13" s="740"/>
      <c r="J13" s="1"/>
      <c r="K13" s="1"/>
      <c r="L13" s="1"/>
      <c r="M13" s="1"/>
      <c r="N13" s="1"/>
      <c r="O13" s="1"/>
      <c r="P13" s="1"/>
      <c r="Q13" s="1"/>
      <c r="R13" s="1"/>
      <c r="S13" s="1"/>
      <c r="T13" s="1"/>
    </row>
    <row r="14" spans="1:20">
      <c r="A14" s="1"/>
      <c r="B14" s="1"/>
      <c r="C14" s="1"/>
      <c r="D14" s="740" t="s">
        <v>1148</v>
      </c>
      <c r="E14" s="740"/>
      <c r="F14" s="740"/>
      <c r="G14" s="740"/>
      <c r="H14" s="740"/>
      <c r="I14" s="740"/>
      <c r="J14" s="1"/>
      <c r="K14" s="1"/>
      <c r="L14" s="1"/>
      <c r="M14" s="1"/>
      <c r="N14" s="1"/>
      <c r="O14" s="1"/>
      <c r="P14" s="1"/>
      <c r="Q14" s="1"/>
      <c r="R14" s="1"/>
      <c r="S14" s="1"/>
      <c r="T14" s="1"/>
    </row>
    <row r="15" spans="1:20">
      <c r="A15" s="1"/>
      <c r="B15" s="1"/>
      <c r="C15" s="1"/>
      <c r="D15" s="151"/>
      <c r="E15" s="1"/>
      <c r="F15" s="1"/>
      <c r="G15" s="1"/>
      <c r="H15" s="1"/>
      <c r="I15" s="1"/>
      <c r="J15" s="1"/>
      <c r="K15" s="1"/>
      <c r="L15" s="1"/>
      <c r="M15" s="1"/>
      <c r="N15" s="1"/>
      <c r="O15" s="1"/>
      <c r="P15" s="1"/>
      <c r="Q15" s="1"/>
      <c r="R15" s="1"/>
      <c r="S15" s="1"/>
      <c r="T15" s="1"/>
    </row>
    <row r="16" spans="1:20">
      <c r="A16" s="1"/>
      <c r="B16" s="1"/>
      <c r="C16" s="1"/>
      <c r="D16" s="1" t="s">
        <v>1159</v>
      </c>
      <c r="E16" s="1"/>
      <c r="F16" s="1"/>
      <c r="G16" s="1"/>
      <c r="H16" s="1"/>
      <c r="I16" s="1"/>
      <c r="J16" s="1"/>
      <c r="K16" s="1"/>
      <c r="L16" s="1"/>
      <c r="M16" s="1"/>
      <c r="N16" s="1"/>
      <c r="O16" s="1"/>
      <c r="P16" s="1"/>
      <c r="Q16" s="1"/>
      <c r="R16" s="1"/>
      <c r="S16" s="1"/>
      <c r="T16" s="1"/>
    </row>
    <row r="17" spans="1:28">
      <c r="A17" s="1"/>
      <c r="B17" s="1"/>
      <c r="C17" s="1"/>
      <c r="D17" s="1" t="s">
        <v>1166</v>
      </c>
      <c r="E17" s="1"/>
      <c r="F17" s="1"/>
      <c r="G17" s="1"/>
      <c r="H17" s="1"/>
      <c r="I17" s="1"/>
      <c r="J17" s="1"/>
      <c r="K17" s="1"/>
      <c r="L17" s="1"/>
      <c r="M17" s="1"/>
      <c r="N17" s="1"/>
      <c r="O17" s="1"/>
      <c r="P17" s="1"/>
      <c r="Q17" s="1"/>
      <c r="R17" s="1"/>
      <c r="S17" s="1"/>
      <c r="T17" s="1"/>
    </row>
    <row r="18" spans="1:28">
      <c r="A18" s="1"/>
      <c r="B18" s="1"/>
      <c r="C18" s="1"/>
      <c r="D18" s="1"/>
      <c r="E18" s="1"/>
      <c r="F18" s="1"/>
      <c r="G18" s="1"/>
      <c r="H18" s="1"/>
      <c r="I18" s="1"/>
      <c r="J18" s="1"/>
      <c r="K18" s="1"/>
      <c r="L18" s="1"/>
      <c r="M18" s="1"/>
      <c r="N18" s="1"/>
      <c r="O18" s="1"/>
      <c r="P18" s="1"/>
      <c r="Q18" s="1"/>
      <c r="R18" s="1"/>
      <c r="S18" s="1"/>
      <c r="T18" s="1"/>
    </row>
    <row r="19" spans="1:28">
      <c r="A19" s="1"/>
      <c r="B19" s="1"/>
      <c r="C19" s="1"/>
      <c r="D19" s="1"/>
      <c r="E19" s="1"/>
      <c r="F19" s="1"/>
      <c r="G19" s="1"/>
      <c r="H19" s="1"/>
      <c r="I19" s="1"/>
      <c r="J19" s="1"/>
      <c r="K19" s="1"/>
      <c r="L19" s="1"/>
      <c r="M19" s="1"/>
      <c r="N19" s="1"/>
      <c r="O19" s="1"/>
      <c r="P19" s="1"/>
      <c r="Q19" s="1"/>
      <c r="R19" s="1"/>
      <c r="S19" s="1"/>
      <c r="T19" s="1"/>
    </row>
    <row r="20" spans="1:28">
      <c r="A20" s="1"/>
      <c r="B20" s="1"/>
      <c r="C20" s="1"/>
      <c r="D20" s="1"/>
      <c r="E20" s="1"/>
      <c r="F20" s="1"/>
      <c r="G20" s="1"/>
      <c r="H20" s="1"/>
      <c r="I20" s="1"/>
      <c r="J20" s="1"/>
      <c r="K20" s="1"/>
      <c r="L20" s="1"/>
      <c r="M20" s="1"/>
      <c r="N20" s="1"/>
      <c r="O20" s="1"/>
      <c r="P20" s="1"/>
      <c r="Q20" s="1"/>
      <c r="R20" s="1"/>
      <c r="S20" s="1"/>
      <c r="T20" s="1"/>
    </row>
    <row r="21" spans="1:28">
      <c r="A21" s="1"/>
      <c r="B21" s="1"/>
      <c r="C21" s="1"/>
      <c r="D21" s="1"/>
      <c r="E21" s="1"/>
      <c r="F21" s="1"/>
      <c r="G21" s="1"/>
      <c r="H21" s="1"/>
      <c r="I21" s="1"/>
      <c r="J21" s="1"/>
      <c r="K21" s="1"/>
      <c r="L21" s="1"/>
      <c r="M21" s="1"/>
      <c r="N21" s="1"/>
      <c r="O21" s="1"/>
      <c r="P21" s="1"/>
      <c r="Q21" s="1"/>
      <c r="R21" s="1"/>
      <c r="S21" s="1"/>
      <c r="T21" s="1"/>
    </row>
    <row r="22" spans="1:28">
      <c r="A22" s="1"/>
      <c r="B22" s="1"/>
      <c r="C22" s="1"/>
      <c r="D22" s="1"/>
      <c r="E22" s="1"/>
      <c r="F22" s="1"/>
      <c r="G22" s="1"/>
      <c r="H22" s="1"/>
      <c r="I22" s="1"/>
      <c r="J22" s="1"/>
      <c r="K22" s="1"/>
      <c r="L22" s="1"/>
      <c r="M22" s="1"/>
      <c r="N22" s="1"/>
      <c r="O22" s="1"/>
      <c r="P22" s="1"/>
      <c r="Q22" s="1"/>
      <c r="R22" s="1"/>
      <c r="S22" s="1"/>
      <c r="T22" s="1"/>
    </row>
    <row r="23" spans="1:28">
      <c r="A23" s="1"/>
      <c r="B23" s="1"/>
      <c r="C23" s="1"/>
      <c r="D23" s="1"/>
      <c r="E23" s="1"/>
      <c r="F23" s="1"/>
      <c r="G23" s="1"/>
      <c r="H23" s="1"/>
      <c r="I23" s="1"/>
      <c r="J23" s="1"/>
      <c r="K23" s="1"/>
      <c r="L23" s="1"/>
      <c r="M23" s="1"/>
      <c r="N23" s="1"/>
      <c r="O23" s="1"/>
      <c r="P23" s="1"/>
      <c r="Q23" s="1"/>
      <c r="R23" s="1"/>
      <c r="S23" s="1"/>
      <c r="T23" s="1"/>
    </row>
    <row r="24" spans="1:28">
      <c r="A24" s="1"/>
      <c r="B24" s="1"/>
      <c r="C24" s="1"/>
      <c r="D24" s="1"/>
      <c r="E24" s="1"/>
      <c r="F24" s="1"/>
      <c r="G24" s="1"/>
      <c r="H24" s="1"/>
      <c r="I24" s="1"/>
      <c r="J24" s="1"/>
      <c r="K24" s="1"/>
      <c r="L24" s="1"/>
      <c r="M24" s="1"/>
      <c r="N24" s="1"/>
      <c r="O24" s="1"/>
      <c r="P24" s="1"/>
      <c r="Q24" s="1"/>
      <c r="R24" s="1"/>
      <c r="S24" s="1"/>
      <c r="T24" s="1"/>
    </row>
    <row r="25" spans="1:28">
      <c r="A25" s="1"/>
      <c r="B25" s="1"/>
      <c r="C25" s="1"/>
      <c r="D25" s="1"/>
      <c r="E25" s="1"/>
      <c r="F25" s="1"/>
      <c r="G25" s="1"/>
      <c r="H25" s="1"/>
      <c r="I25" s="1"/>
      <c r="J25" s="1"/>
      <c r="K25" s="1"/>
      <c r="L25" s="1"/>
      <c r="M25" s="1"/>
      <c r="N25" s="1"/>
      <c r="O25" s="1"/>
      <c r="P25" s="1"/>
      <c r="Q25" s="1"/>
      <c r="R25" s="1"/>
      <c r="S25" s="1"/>
      <c r="T25" s="1"/>
    </row>
    <row r="26" spans="1:28">
      <c r="A26" s="1"/>
      <c r="B26" s="1"/>
      <c r="C26" s="1"/>
      <c r="D26" s="1"/>
      <c r="E26" s="1"/>
      <c r="F26" s="1"/>
      <c r="G26" s="1"/>
      <c r="H26" s="1"/>
      <c r="I26" s="1"/>
      <c r="J26" s="1"/>
      <c r="K26" s="1"/>
      <c r="L26" s="1"/>
      <c r="M26" s="1"/>
      <c r="N26" s="1"/>
      <c r="O26" s="1"/>
      <c r="P26" s="1"/>
      <c r="Q26" s="1"/>
      <c r="R26" s="1"/>
      <c r="S26" s="1"/>
      <c r="T26" s="1"/>
    </row>
    <row r="27" spans="1:28">
      <c r="A27" s="1"/>
      <c r="B27" s="1"/>
      <c r="C27" s="1"/>
      <c r="D27" s="1"/>
      <c r="E27" s="1"/>
      <c r="F27" s="1"/>
      <c r="G27" s="1"/>
      <c r="H27" s="1"/>
      <c r="I27" s="1"/>
      <c r="J27" s="1"/>
      <c r="K27" s="1"/>
      <c r="L27" s="1"/>
      <c r="M27" s="1"/>
      <c r="N27" s="1"/>
      <c r="O27" s="1"/>
      <c r="P27" s="1"/>
      <c r="Q27" s="1"/>
      <c r="R27" s="1"/>
      <c r="S27" s="1"/>
      <c r="T27" s="1"/>
    </row>
    <row r="28" spans="1:28">
      <c r="A28" s="1"/>
      <c r="B28" s="1"/>
      <c r="C28" s="1"/>
      <c r="D28" s="1"/>
      <c r="E28" s="1"/>
      <c r="F28" s="1"/>
      <c r="G28" s="1"/>
      <c r="H28" s="1"/>
      <c r="I28" s="1"/>
      <c r="J28" s="1"/>
      <c r="K28" s="1"/>
      <c r="L28" s="1"/>
      <c r="M28" s="1"/>
      <c r="N28" s="1"/>
      <c r="O28" s="1"/>
      <c r="P28" s="1"/>
      <c r="Q28" s="1"/>
      <c r="R28" s="1"/>
      <c r="S28" s="1"/>
      <c r="T28" s="1"/>
    </row>
    <row r="29" spans="1:28">
      <c r="A29" s="1"/>
      <c r="B29" s="1"/>
      <c r="C29" s="1"/>
      <c r="D29" s="1"/>
      <c r="E29" s="1"/>
      <c r="F29" s="1"/>
      <c r="G29" s="1"/>
      <c r="H29" s="1"/>
      <c r="I29" s="1"/>
      <c r="J29" s="1"/>
      <c r="K29" s="1"/>
      <c r="L29" s="1"/>
      <c r="M29" s="1"/>
      <c r="N29" s="1"/>
      <c r="O29" s="1"/>
      <c r="P29" s="1"/>
      <c r="Q29" s="1"/>
      <c r="R29" s="1"/>
      <c r="S29" s="1"/>
      <c r="T29" s="1"/>
    </row>
    <row r="30" spans="1:2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2:28">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2:28">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2:28">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2:28">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2:28">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2:28">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2:28">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2:28">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2:28">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2:28">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2:28">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2:28">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2:28">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2:28">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2:28">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2:28">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2:28">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2:28">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2:28">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2:28">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2:28">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2:28">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2:28">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2:28">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2:28">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2:28">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2:28">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2:28">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2:28">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2:28">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2:28">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2:28">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2:28">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2:28">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2:28">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2:28">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2:28">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2:28">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2:28">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2:28">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2:28">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2:28">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2:28">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2:28">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2:28">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2:28">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2:28">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2:28">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2:28">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2:28">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2:28">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2:28">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2:28">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2:28">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2:28">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2:28">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2:28">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2:28">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2:28">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2:28">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2:28">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2:28">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2:28">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2:28">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2:28">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2:28">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2:28">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2:28">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2:28">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2:28">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2:28">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2:28">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2:28">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2:28">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2:28">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2:28">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2:28">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2:28">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2:28">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2:28">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2:28">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2:28">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2:28">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2:28">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2:28">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2:28">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2:28">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2:28">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sheetData>
  <hyperlinks>
    <hyperlink ref="H1" location="innehåll!A1" display="Tillbaka till innehållsförteckning"/>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workbookViewId="0">
      <selection activeCell="K1" sqref="K1"/>
    </sheetView>
  </sheetViews>
  <sheetFormatPr defaultRowHeight="15"/>
  <sheetData>
    <row r="1" spans="1:20">
      <c r="A1" s="1"/>
      <c r="B1" s="1"/>
      <c r="C1" s="1"/>
      <c r="D1" s="1"/>
      <c r="E1" s="1"/>
      <c r="F1" s="1"/>
      <c r="G1" s="1"/>
      <c r="H1" s="1"/>
      <c r="I1" s="1"/>
      <c r="J1" s="1"/>
      <c r="K1" s="70" t="s">
        <v>173</v>
      </c>
      <c r="L1" s="1"/>
      <c r="M1" s="1"/>
      <c r="N1" s="1"/>
      <c r="O1" s="1"/>
      <c r="P1" s="1"/>
      <c r="Q1" s="1"/>
      <c r="R1" s="1"/>
      <c r="S1" s="1"/>
      <c r="T1" s="1"/>
    </row>
    <row r="2" spans="1:20">
      <c r="A2" s="1"/>
      <c r="B2" s="1"/>
      <c r="C2" s="1"/>
      <c r="D2" s="1"/>
      <c r="E2" s="1"/>
      <c r="F2" s="1"/>
      <c r="G2" s="1"/>
      <c r="H2" s="1"/>
      <c r="I2" s="1"/>
      <c r="J2" s="1"/>
      <c r="K2" s="1"/>
      <c r="L2" s="1"/>
      <c r="M2" s="1"/>
      <c r="N2" s="1"/>
      <c r="O2" s="1"/>
      <c r="P2" s="1"/>
      <c r="Q2" s="1"/>
      <c r="R2" s="1"/>
      <c r="S2" s="1"/>
      <c r="T2" s="1"/>
    </row>
    <row r="3" spans="1:20">
      <c r="A3" s="1"/>
      <c r="B3" s="1" t="s">
        <v>1084</v>
      </c>
      <c r="C3" s="1"/>
      <c r="D3" s="1"/>
      <c r="E3" s="1"/>
      <c r="F3" s="1"/>
      <c r="G3" s="1"/>
      <c r="H3" s="1"/>
      <c r="I3" s="53" t="s">
        <v>934</v>
      </c>
      <c r="J3" s="1"/>
      <c r="K3" s="1"/>
      <c r="L3" s="1"/>
      <c r="M3" s="1"/>
      <c r="N3" s="1"/>
      <c r="O3" s="1"/>
      <c r="P3" s="1"/>
      <c r="Q3" s="1"/>
      <c r="R3" s="1"/>
      <c r="S3" s="1"/>
      <c r="T3" s="1"/>
    </row>
    <row r="4" spans="1:20">
      <c r="A4" s="1"/>
      <c r="B4" s="1" t="s">
        <v>935</v>
      </c>
      <c r="C4" s="1"/>
      <c r="D4" s="1"/>
      <c r="E4" s="1"/>
      <c r="F4" s="1"/>
      <c r="G4" s="1"/>
      <c r="H4" s="1"/>
      <c r="I4" s="1"/>
      <c r="J4" s="1"/>
      <c r="K4" s="1"/>
      <c r="L4" s="1"/>
      <c r="M4" s="1"/>
      <c r="N4" s="1"/>
      <c r="O4" s="1"/>
      <c r="P4" s="1"/>
      <c r="Q4" s="1"/>
      <c r="R4" s="1"/>
      <c r="S4" s="1"/>
      <c r="T4" s="1"/>
    </row>
    <row r="5" spans="1:20">
      <c r="A5" s="1"/>
      <c r="B5" s="1"/>
      <c r="C5" s="1"/>
      <c r="D5" s="1"/>
      <c r="E5" s="1"/>
      <c r="F5" s="1"/>
      <c r="G5" s="1"/>
      <c r="H5" s="1"/>
      <c r="I5" s="1"/>
      <c r="J5" s="1"/>
      <c r="K5" s="1"/>
      <c r="L5" s="1"/>
      <c r="M5" s="1"/>
      <c r="N5" s="1"/>
      <c r="O5" s="1"/>
      <c r="P5" s="1"/>
      <c r="Q5" s="1"/>
      <c r="R5" s="1"/>
      <c r="S5" s="1"/>
      <c r="T5" s="1"/>
    </row>
    <row r="6" spans="1:20">
      <c r="A6" s="1"/>
      <c r="B6" s="1"/>
      <c r="C6" s="1"/>
      <c r="D6" s="1"/>
      <c r="E6" s="1"/>
      <c r="F6" s="1"/>
      <c r="G6" s="1"/>
      <c r="H6" s="1"/>
      <c r="I6" s="1"/>
      <c r="J6" s="1"/>
      <c r="K6" s="1"/>
      <c r="L6" s="1"/>
      <c r="M6" s="1"/>
      <c r="N6" s="1"/>
      <c r="O6" s="1"/>
      <c r="P6" s="1"/>
      <c r="Q6" s="1"/>
      <c r="R6" s="1"/>
      <c r="S6" s="1"/>
      <c r="T6" s="1"/>
    </row>
    <row r="7" spans="1:20">
      <c r="A7" s="1"/>
      <c r="B7" s="1"/>
      <c r="C7" s="1"/>
      <c r="D7" s="1"/>
      <c r="E7" s="1"/>
      <c r="F7" s="1"/>
      <c r="G7" s="1"/>
      <c r="H7" s="1"/>
      <c r="I7" s="1"/>
      <c r="J7" s="1"/>
      <c r="K7" s="1"/>
      <c r="L7" s="1"/>
      <c r="M7" s="1"/>
      <c r="N7" s="1"/>
      <c r="O7" s="1"/>
      <c r="P7" s="1"/>
      <c r="Q7" s="1"/>
      <c r="R7" s="1"/>
      <c r="S7" s="1"/>
      <c r="T7" s="1"/>
    </row>
    <row r="8" spans="1:20">
      <c r="A8" s="1"/>
      <c r="B8" s="1"/>
      <c r="C8" s="1"/>
      <c r="D8" s="1"/>
      <c r="E8" s="1"/>
      <c r="F8" s="1"/>
      <c r="G8" s="1"/>
      <c r="H8" s="1"/>
      <c r="I8" s="1"/>
      <c r="J8" s="1"/>
      <c r="K8" s="1"/>
      <c r="L8" s="1"/>
      <c r="M8" s="1"/>
      <c r="N8" s="1"/>
      <c r="O8" s="1"/>
      <c r="P8" s="1"/>
      <c r="Q8" s="1"/>
      <c r="R8" s="1"/>
      <c r="S8" s="1"/>
      <c r="T8" s="1"/>
    </row>
    <row r="9" spans="1:20">
      <c r="A9" s="1"/>
      <c r="B9" s="1"/>
      <c r="C9" s="1"/>
      <c r="D9" s="1"/>
      <c r="E9" s="1"/>
      <c r="F9" s="1"/>
      <c r="G9" s="1"/>
      <c r="H9" s="1"/>
      <c r="I9" s="1"/>
      <c r="J9" s="1"/>
      <c r="K9" s="1"/>
      <c r="L9" s="1"/>
      <c r="M9" s="1"/>
      <c r="N9" s="1"/>
      <c r="O9" s="1"/>
      <c r="P9" s="1"/>
      <c r="Q9" s="1"/>
      <c r="R9" s="1"/>
      <c r="S9" s="1"/>
      <c r="T9" s="1"/>
    </row>
    <row r="10" spans="1:20">
      <c r="A10" s="1"/>
      <c r="B10" s="1"/>
      <c r="C10" s="1"/>
      <c r="D10" s="1"/>
      <c r="E10" s="1"/>
      <c r="F10" s="1"/>
      <c r="G10" s="1"/>
      <c r="H10" s="1"/>
      <c r="I10" s="1"/>
      <c r="J10" s="1"/>
      <c r="K10" s="1"/>
      <c r="L10" s="1"/>
      <c r="M10" s="1"/>
      <c r="N10" s="1"/>
      <c r="O10" s="1"/>
      <c r="P10" s="1"/>
      <c r="Q10" s="1"/>
      <c r="R10" s="1"/>
      <c r="S10" s="1"/>
      <c r="T10" s="1"/>
    </row>
    <row r="11" spans="1:20">
      <c r="A11" s="1"/>
      <c r="B11" s="1"/>
      <c r="C11" s="1"/>
      <c r="D11" s="1"/>
      <c r="E11" s="1"/>
      <c r="F11" s="1"/>
      <c r="G11" s="1"/>
      <c r="H11" s="1"/>
      <c r="I11" s="1"/>
      <c r="J11" s="1"/>
      <c r="K11" s="1"/>
      <c r="L11" s="1"/>
      <c r="M11" s="1"/>
      <c r="N11" s="1"/>
      <c r="O11" s="1"/>
      <c r="P11" s="1"/>
      <c r="Q11" s="1"/>
      <c r="R11" s="1"/>
      <c r="S11" s="1"/>
      <c r="T11" s="1"/>
    </row>
    <row r="12" spans="1:20">
      <c r="A12" s="1"/>
      <c r="B12" s="1"/>
      <c r="C12" s="1"/>
      <c r="D12" s="1"/>
      <c r="E12" s="1"/>
      <c r="F12" s="1"/>
      <c r="G12" s="1"/>
      <c r="H12" s="1"/>
      <c r="I12" s="1"/>
      <c r="J12" s="1"/>
      <c r="K12" s="1"/>
      <c r="L12" s="1"/>
      <c r="M12" s="1"/>
      <c r="N12" s="1"/>
      <c r="O12" s="1"/>
      <c r="P12" s="1"/>
      <c r="Q12" s="1"/>
      <c r="R12" s="1"/>
      <c r="S12" s="1"/>
      <c r="T12" s="1"/>
    </row>
    <row r="13" spans="1:20">
      <c r="A13" s="1"/>
      <c r="B13" s="1"/>
      <c r="C13" s="1"/>
      <c r="D13" s="1"/>
      <c r="E13" s="1"/>
      <c r="F13" s="1"/>
      <c r="G13" s="1"/>
      <c r="H13" s="1"/>
      <c r="I13" s="1"/>
      <c r="J13" s="1"/>
      <c r="K13" s="1"/>
      <c r="L13" s="1"/>
      <c r="M13" s="1"/>
      <c r="N13" s="1"/>
      <c r="O13" s="1"/>
      <c r="P13" s="1"/>
      <c r="Q13" s="1"/>
      <c r="R13" s="1"/>
      <c r="S13" s="1"/>
      <c r="T13" s="1"/>
    </row>
    <row r="14" spans="1:20">
      <c r="A14" s="1"/>
      <c r="B14" s="1"/>
      <c r="C14" s="1"/>
      <c r="D14" s="1"/>
      <c r="E14" s="1"/>
      <c r="F14" s="1"/>
      <c r="G14" s="1"/>
      <c r="H14" s="1"/>
      <c r="I14" s="1"/>
      <c r="J14" s="1"/>
      <c r="K14" s="1"/>
      <c r="L14" s="1"/>
      <c r="M14" s="1"/>
      <c r="N14" s="1"/>
      <c r="O14" s="1"/>
      <c r="P14" s="1"/>
      <c r="Q14" s="1"/>
      <c r="R14" s="1"/>
      <c r="S14" s="1"/>
      <c r="T14" s="1"/>
    </row>
    <row r="15" spans="1:20">
      <c r="A15" s="1"/>
      <c r="B15" s="1"/>
      <c r="C15" s="1"/>
      <c r="D15" s="1"/>
      <c r="E15" s="1"/>
      <c r="F15" s="1"/>
      <c r="G15" s="1"/>
      <c r="H15" s="1"/>
      <c r="I15" s="1"/>
      <c r="J15" s="1"/>
      <c r="K15" s="1"/>
      <c r="L15" s="1"/>
      <c r="M15" s="1"/>
      <c r="N15" s="1"/>
      <c r="O15" s="1"/>
      <c r="P15" s="1"/>
      <c r="Q15" s="1"/>
      <c r="R15" s="1"/>
      <c r="S15" s="1"/>
      <c r="T15" s="1"/>
    </row>
    <row r="16" spans="1:20">
      <c r="A16" s="1"/>
      <c r="B16" s="1"/>
      <c r="C16" s="1"/>
      <c r="D16" s="1"/>
      <c r="E16" s="1"/>
      <c r="F16" s="1"/>
      <c r="G16" s="1"/>
      <c r="H16" s="1"/>
      <c r="I16" s="1"/>
      <c r="J16" s="1"/>
      <c r="K16" s="1"/>
      <c r="L16" s="1"/>
      <c r="M16" s="1"/>
      <c r="N16" s="1"/>
      <c r="O16" s="1"/>
      <c r="P16" s="1"/>
      <c r="Q16" s="1"/>
      <c r="R16" s="1"/>
      <c r="S16" s="1"/>
      <c r="T16" s="1"/>
    </row>
    <row r="17" spans="1:20">
      <c r="A17" s="1"/>
      <c r="B17" s="1"/>
      <c r="C17" s="1"/>
      <c r="D17" s="1"/>
      <c r="E17" s="1"/>
      <c r="F17" s="1"/>
      <c r="G17" s="1"/>
      <c r="H17" s="1"/>
      <c r="I17" s="1"/>
      <c r="J17" s="1"/>
      <c r="K17" s="1"/>
      <c r="L17" s="1"/>
      <c r="M17" s="1"/>
      <c r="N17" s="1"/>
      <c r="O17" s="1"/>
      <c r="P17" s="1"/>
      <c r="Q17" s="1"/>
      <c r="R17" s="1"/>
      <c r="S17" s="1"/>
      <c r="T17" s="1"/>
    </row>
    <row r="18" spans="1:20">
      <c r="A18" s="1"/>
      <c r="B18" s="1"/>
      <c r="C18" s="1"/>
      <c r="D18" s="1"/>
      <c r="E18" s="1"/>
      <c r="F18" s="1"/>
      <c r="G18" s="1"/>
      <c r="H18" s="1"/>
      <c r="I18" s="1"/>
      <c r="J18" s="1"/>
      <c r="K18" s="1"/>
      <c r="L18" s="1"/>
      <c r="M18" s="1"/>
      <c r="N18" s="1"/>
      <c r="O18" s="1"/>
      <c r="P18" s="1"/>
      <c r="Q18" s="1"/>
      <c r="R18" s="1"/>
      <c r="S18" s="1"/>
      <c r="T18" s="1"/>
    </row>
    <row r="19" spans="1:20">
      <c r="A19" s="1"/>
      <c r="B19" s="1"/>
      <c r="C19" s="1"/>
      <c r="D19" s="1"/>
      <c r="E19" s="1"/>
      <c r="F19" s="1"/>
      <c r="G19" s="1"/>
      <c r="H19" s="1"/>
      <c r="I19" s="1"/>
      <c r="J19" s="1"/>
      <c r="K19" s="1"/>
      <c r="L19" s="1"/>
      <c r="M19" s="1"/>
      <c r="N19" s="1"/>
      <c r="O19" s="1"/>
      <c r="P19" s="1"/>
      <c r="Q19" s="1"/>
      <c r="R19" s="1"/>
      <c r="S19" s="1"/>
      <c r="T19" s="1"/>
    </row>
    <row r="20" spans="1:20">
      <c r="A20" s="1"/>
      <c r="B20" s="1"/>
      <c r="C20" s="1"/>
      <c r="D20" s="1"/>
      <c r="E20" s="1"/>
      <c r="F20" s="1"/>
      <c r="G20" s="1"/>
      <c r="H20" s="1"/>
      <c r="I20" s="1"/>
      <c r="J20" s="1"/>
      <c r="K20" s="1"/>
      <c r="L20" s="1"/>
      <c r="M20" s="1"/>
      <c r="N20" s="1"/>
      <c r="O20" s="1"/>
      <c r="P20" s="1"/>
      <c r="Q20" s="1"/>
      <c r="R20" s="1"/>
      <c r="S20" s="1"/>
      <c r="T20" s="1"/>
    </row>
    <row r="21" spans="1:20">
      <c r="A21" s="1"/>
      <c r="B21" s="1"/>
      <c r="C21" s="1"/>
      <c r="D21" s="1"/>
      <c r="E21" s="1"/>
      <c r="F21" s="1"/>
      <c r="G21" s="1"/>
      <c r="H21" s="1"/>
      <c r="I21" s="1"/>
      <c r="J21" s="1"/>
      <c r="K21" s="1"/>
      <c r="L21" s="1"/>
      <c r="M21" s="1"/>
      <c r="N21" s="1"/>
      <c r="O21" s="1"/>
      <c r="P21" s="1"/>
      <c r="Q21" s="1"/>
      <c r="R21" s="1"/>
      <c r="S21" s="1"/>
      <c r="T21" s="1"/>
    </row>
    <row r="22" spans="1:20">
      <c r="A22" s="1"/>
      <c r="B22" s="1"/>
      <c r="C22" s="1"/>
      <c r="D22" s="1"/>
      <c r="E22" s="1"/>
      <c r="F22" s="1"/>
      <c r="G22" s="1"/>
      <c r="H22" s="1"/>
      <c r="I22" s="1"/>
      <c r="J22" s="1"/>
      <c r="K22" s="1"/>
      <c r="L22" s="1"/>
      <c r="M22" s="1"/>
      <c r="N22" s="1"/>
      <c r="O22" s="1"/>
      <c r="P22" s="1"/>
      <c r="Q22" s="1"/>
      <c r="R22" s="1"/>
      <c r="S22" s="1"/>
      <c r="T22" s="1"/>
    </row>
    <row r="23" spans="1:20">
      <c r="A23" s="1"/>
      <c r="B23" s="1"/>
      <c r="C23" s="1"/>
      <c r="D23" s="1"/>
      <c r="E23" s="1"/>
      <c r="F23" s="1"/>
      <c r="G23" s="1"/>
      <c r="H23" s="1"/>
      <c r="I23" s="1"/>
      <c r="J23" s="1"/>
      <c r="K23" s="1"/>
      <c r="L23" s="1"/>
      <c r="M23" s="1"/>
      <c r="N23" s="1"/>
      <c r="O23" s="1"/>
      <c r="P23" s="1"/>
      <c r="Q23" s="1"/>
      <c r="R23" s="1"/>
      <c r="S23" s="1"/>
      <c r="T23" s="1"/>
    </row>
    <row r="24" spans="1:20">
      <c r="A24" s="1"/>
      <c r="B24" s="1"/>
      <c r="C24" s="1"/>
      <c r="D24" s="1"/>
      <c r="E24" s="1"/>
      <c r="F24" s="1"/>
      <c r="G24" s="1"/>
      <c r="H24" s="1"/>
      <c r="I24" s="1"/>
      <c r="J24" s="1"/>
      <c r="K24" s="1"/>
      <c r="L24" s="1"/>
      <c r="M24" s="1"/>
      <c r="N24" s="1"/>
      <c r="O24" s="1"/>
      <c r="P24" s="1"/>
      <c r="Q24" s="1"/>
      <c r="R24" s="1"/>
      <c r="S24" s="1"/>
      <c r="T24" s="1"/>
    </row>
    <row r="25" spans="1:20">
      <c r="A25" s="1"/>
      <c r="B25" s="1"/>
      <c r="C25" s="1"/>
      <c r="D25" s="1"/>
      <c r="E25" s="1"/>
      <c r="F25" s="1"/>
      <c r="G25" s="1"/>
      <c r="H25" s="1"/>
      <c r="I25" s="1"/>
      <c r="J25" s="1"/>
      <c r="K25" s="1"/>
      <c r="L25" s="1"/>
      <c r="M25" s="1"/>
      <c r="N25" s="1"/>
      <c r="O25" s="1"/>
      <c r="P25" s="1"/>
      <c r="Q25" s="1"/>
      <c r="R25" s="1"/>
      <c r="S25" s="1"/>
      <c r="T25" s="1"/>
    </row>
    <row r="26" spans="1:20">
      <c r="A26" s="1"/>
      <c r="B26" s="1"/>
      <c r="C26" s="1"/>
      <c r="D26" s="1"/>
      <c r="E26" s="1"/>
      <c r="F26" s="1"/>
      <c r="G26" s="1"/>
      <c r="H26" s="1"/>
      <c r="I26" s="1"/>
      <c r="J26" s="1"/>
      <c r="K26" s="1"/>
      <c r="L26" s="1"/>
      <c r="M26" s="1"/>
      <c r="N26" s="1"/>
      <c r="O26" s="1"/>
      <c r="P26" s="1"/>
      <c r="Q26" s="1"/>
      <c r="R26" s="1"/>
      <c r="S26" s="1"/>
      <c r="T26" s="1"/>
    </row>
    <row r="27" spans="1:20">
      <c r="A27" s="1"/>
      <c r="B27" s="1"/>
      <c r="C27" s="1"/>
      <c r="D27" s="1"/>
      <c r="E27" s="1"/>
      <c r="F27" s="1"/>
      <c r="G27" s="1"/>
      <c r="H27" s="1"/>
      <c r="I27" s="1"/>
      <c r="J27" s="1"/>
      <c r="K27" s="1"/>
      <c r="L27" s="1"/>
      <c r="M27" s="1"/>
      <c r="N27" s="1"/>
      <c r="O27" s="1"/>
      <c r="P27" s="1"/>
      <c r="Q27" s="1"/>
      <c r="R27" s="1"/>
      <c r="S27" s="1"/>
      <c r="T27" s="1"/>
    </row>
    <row r="28" spans="1:20">
      <c r="A28" s="1"/>
      <c r="B28" s="1"/>
      <c r="C28" s="1"/>
      <c r="D28" s="1"/>
      <c r="E28" s="1"/>
      <c r="F28" s="1"/>
      <c r="G28" s="1"/>
      <c r="H28" s="1"/>
      <c r="I28" s="1"/>
      <c r="J28" s="1"/>
      <c r="K28" s="1"/>
      <c r="L28" s="1"/>
      <c r="M28" s="1"/>
      <c r="N28" s="1"/>
      <c r="O28" s="1"/>
      <c r="P28" s="1"/>
      <c r="Q28" s="1"/>
      <c r="R28" s="1"/>
      <c r="S28" s="1"/>
      <c r="T28" s="1"/>
    </row>
    <row r="29" spans="1:20">
      <c r="A29" s="1"/>
      <c r="B29" s="1"/>
      <c r="C29" s="1"/>
      <c r="D29" s="1"/>
      <c r="E29" s="1"/>
      <c r="F29" s="1"/>
      <c r="G29" s="1"/>
      <c r="H29" s="1"/>
      <c r="I29" s="1"/>
      <c r="J29" s="1"/>
      <c r="K29" s="1"/>
      <c r="L29" s="1"/>
      <c r="M29" s="1"/>
      <c r="N29" s="1"/>
      <c r="O29" s="1"/>
      <c r="P29" s="1"/>
      <c r="Q29" s="1"/>
      <c r="R29" s="1"/>
      <c r="S29" s="1"/>
      <c r="T29" s="1"/>
    </row>
    <row r="30" spans="1:20">
      <c r="A30" s="1"/>
      <c r="B30" s="1"/>
      <c r="C30" s="1"/>
      <c r="D30" s="1"/>
      <c r="E30" s="1"/>
      <c r="F30" s="1"/>
      <c r="G30" s="1"/>
      <c r="H30" s="1"/>
      <c r="I30" s="1"/>
      <c r="J30" s="1"/>
      <c r="K30" s="1"/>
      <c r="L30" s="1"/>
      <c r="M30" s="1"/>
      <c r="N30" s="1"/>
      <c r="O30" s="1"/>
      <c r="P30" s="1"/>
      <c r="Q30" s="1"/>
      <c r="R30" s="1"/>
      <c r="S30" s="1"/>
      <c r="T30" s="1"/>
    </row>
    <row r="31" spans="1:20">
      <c r="A31" s="1"/>
      <c r="B31" s="1"/>
      <c r="C31" s="1"/>
      <c r="D31" s="1"/>
      <c r="E31" s="1"/>
      <c r="F31" s="1"/>
      <c r="G31" s="1"/>
      <c r="H31" s="1"/>
      <c r="I31" s="1"/>
      <c r="J31" s="1"/>
      <c r="K31" s="1"/>
      <c r="L31" s="1"/>
      <c r="M31" s="1"/>
      <c r="N31" s="1"/>
      <c r="O31" s="1"/>
      <c r="P31" s="1"/>
      <c r="Q31" s="1"/>
      <c r="R31" s="1"/>
      <c r="S31" s="1"/>
      <c r="T31" s="1"/>
    </row>
    <row r="32" spans="1:20">
      <c r="A32" s="1"/>
      <c r="B32" s="1"/>
      <c r="C32" s="1"/>
      <c r="D32" s="1"/>
      <c r="E32" s="1"/>
      <c r="F32" s="1"/>
      <c r="G32" s="1"/>
      <c r="H32" s="1"/>
      <c r="I32" s="1"/>
      <c r="J32" s="1"/>
      <c r="K32" s="1"/>
      <c r="L32" s="1"/>
      <c r="M32" s="1"/>
      <c r="N32" s="1"/>
      <c r="O32" s="1"/>
      <c r="P32" s="1"/>
      <c r="Q32" s="1"/>
      <c r="R32" s="1"/>
      <c r="S32" s="1"/>
      <c r="T32" s="1"/>
    </row>
    <row r="33" spans="1:20">
      <c r="A33" s="1"/>
      <c r="B33" s="1"/>
      <c r="C33" s="1"/>
      <c r="D33" s="1"/>
      <c r="E33" s="1"/>
      <c r="F33" s="1"/>
      <c r="G33" s="1"/>
      <c r="H33" s="1"/>
      <c r="I33" s="1"/>
      <c r="J33" s="1"/>
      <c r="K33" s="1"/>
      <c r="L33" s="1"/>
      <c r="M33" s="1"/>
      <c r="N33" s="1"/>
      <c r="O33" s="1"/>
      <c r="P33" s="1"/>
      <c r="Q33" s="1"/>
      <c r="R33" s="1"/>
      <c r="S33" s="1"/>
      <c r="T33" s="1"/>
    </row>
    <row r="34" spans="1:20">
      <c r="A34" s="1"/>
      <c r="B34" s="1"/>
      <c r="C34" s="1"/>
      <c r="D34" s="1"/>
      <c r="E34" s="1"/>
      <c r="F34" s="1"/>
      <c r="G34" s="1"/>
      <c r="H34" s="1"/>
      <c r="I34" s="1"/>
      <c r="J34" s="1"/>
      <c r="K34" s="1"/>
      <c r="L34" s="1"/>
      <c r="M34" s="1"/>
      <c r="N34" s="1"/>
      <c r="O34" s="1"/>
      <c r="P34" s="1"/>
      <c r="Q34" s="1"/>
      <c r="R34" s="1"/>
      <c r="S34" s="1"/>
      <c r="T34" s="1"/>
    </row>
    <row r="35" spans="1:20">
      <c r="A35" s="1"/>
      <c r="B35" s="1"/>
      <c r="C35" s="1"/>
      <c r="D35" s="1"/>
      <c r="E35" s="1"/>
      <c r="F35" s="1"/>
      <c r="G35" s="1"/>
      <c r="H35" s="1"/>
      <c r="I35" s="1"/>
      <c r="J35" s="1"/>
      <c r="K35" s="1"/>
      <c r="L35" s="1"/>
      <c r="M35" s="1"/>
      <c r="N35" s="1"/>
      <c r="O35" s="1"/>
      <c r="P35" s="1"/>
      <c r="Q35" s="1"/>
      <c r="R35" s="1"/>
      <c r="S35" s="1"/>
      <c r="T35" s="1"/>
    </row>
    <row r="36" spans="1:20">
      <c r="A36" s="1"/>
      <c r="B36" s="1"/>
      <c r="C36" s="1"/>
      <c r="D36" s="1"/>
      <c r="E36" s="1"/>
      <c r="F36" s="1"/>
      <c r="G36" s="1"/>
      <c r="H36" s="1"/>
      <c r="I36" s="1"/>
      <c r="J36" s="1"/>
      <c r="K36" s="1"/>
      <c r="L36" s="1"/>
      <c r="M36" s="1"/>
      <c r="N36" s="1"/>
      <c r="O36" s="1"/>
      <c r="P36" s="1"/>
      <c r="Q36" s="1"/>
      <c r="R36" s="1"/>
      <c r="S36" s="1"/>
      <c r="T36" s="1"/>
    </row>
  </sheetData>
  <hyperlinks>
    <hyperlink ref="I3" location="'4AA'!A1" display="Länk"/>
    <hyperlink ref="K1" location="innehåll!A1" display="Tillbaka till innehållsförteckning"/>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1"/>
  <sheetViews>
    <sheetView workbookViewId="0">
      <selection activeCell="G1" sqref="G1"/>
    </sheetView>
  </sheetViews>
  <sheetFormatPr defaultRowHeight="15"/>
  <cols>
    <col min="1" max="1" width="18.140625" customWidth="1"/>
    <col min="2" max="2" width="27.7109375" customWidth="1"/>
    <col min="3" max="3" width="27.7109375" style="723" customWidth="1"/>
    <col min="13" max="13" width="23.28515625" customWidth="1"/>
  </cols>
  <sheetData>
    <row r="1" spans="1:30">
      <c r="A1" s="1"/>
      <c r="B1" s="1"/>
      <c r="C1" s="1"/>
      <c r="D1" s="1"/>
      <c r="E1" s="1"/>
      <c r="F1" s="1"/>
      <c r="G1" s="70" t="s">
        <v>173</v>
      </c>
      <c r="H1" s="1"/>
      <c r="I1" s="1"/>
      <c r="J1" s="1"/>
      <c r="K1" s="1"/>
      <c r="L1" s="1"/>
      <c r="M1" s="1"/>
      <c r="N1" s="1"/>
      <c r="O1" s="1"/>
      <c r="P1" s="1"/>
      <c r="Q1" s="1"/>
      <c r="R1" s="1"/>
      <c r="S1" s="1"/>
      <c r="T1" s="1"/>
      <c r="U1" s="1"/>
      <c r="V1" s="1"/>
      <c r="W1" s="1"/>
      <c r="X1" s="1"/>
      <c r="Y1" s="1"/>
      <c r="Z1" s="1"/>
      <c r="AA1" s="1"/>
      <c r="AB1" s="1"/>
      <c r="AC1" s="1"/>
      <c r="AD1" s="1"/>
    </row>
    <row r="2" spans="1:30">
      <c r="A2" s="2" t="s">
        <v>1168</v>
      </c>
      <c r="B2" s="2"/>
      <c r="C2" s="2"/>
      <c r="D2" s="2"/>
      <c r="E2" s="2"/>
      <c r="F2" s="2"/>
      <c r="G2" s="2"/>
      <c r="H2" s="6"/>
      <c r="I2" s="6"/>
      <c r="J2" s="6"/>
      <c r="K2" s="6"/>
      <c r="L2" s="2"/>
      <c r="M2" s="6"/>
      <c r="N2" s="6"/>
      <c r="O2" s="1"/>
      <c r="P2" s="1"/>
      <c r="Q2" s="1"/>
      <c r="R2" s="1"/>
      <c r="S2" s="1"/>
      <c r="T2" s="1"/>
      <c r="U2" s="1"/>
      <c r="V2" s="1"/>
      <c r="W2" s="1"/>
      <c r="X2" s="1"/>
      <c r="Y2" s="1"/>
      <c r="Z2" s="1"/>
      <c r="AA2" s="1"/>
      <c r="AB2" s="1"/>
      <c r="AC2" s="1"/>
      <c r="AD2" s="1"/>
    </row>
    <row r="3" spans="1:30">
      <c r="A3" s="6"/>
      <c r="B3" s="2"/>
      <c r="C3" s="2"/>
      <c r="D3" s="6"/>
      <c r="E3" s="6"/>
      <c r="F3" s="6"/>
      <c r="G3" s="512"/>
      <c r="H3" s="6"/>
      <c r="I3" s="6"/>
      <c r="J3" s="6"/>
      <c r="K3" s="6"/>
      <c r="L3" s="6"/>
      <c r="M3" s="6"/>
      <c r="N3" s="6"/>
      <c r="O3" s="1"/>
      <c r="P3" s="1"/>
      <c r="Q3" s="1"/>
      <c r="R3" s="1"/>
      <c r="S3" s="1"/>
      <c r="T3" s="1"/>
      <c r="U3" s="1"/>
      <c r="V3" s="1"/>
      <c r="W3" s="1"/>
      <c r="X3" s="1"/>
      <c r="Y3" s="1"/>
      <c r="Z3" s="1"/>
      <c r="AA3" s="1"/>
      <c r="AB3" s="1"/>
      <c r="AC3" s="1"/>
      <c r="AD3" s="1"/>
    </row>
    <row r="4" spans="1:30">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c r="A5" s="725"/>
      <c r="B5" s="80" t="s">
        <v>1085</v>
      </c>
      <c r="C5" s="80"/>
      <c r="D5" s="11"/>
      <c r="E5" s="1"/>
      <c r="F5" s="1"/>
      <c r="G5" s="1"/>
      <c r="H5" s="1"/>
      <c r="I5" s="1"/>
      <c r="J5" s="1"/>
      <c r="K5" s="1"/>
      <c r="L5" s="1"/>
      <c r="M5" s="1"/>
      <c r="N5" s="1"/>
      <c r="O5" s="1"/>
      <c r="P5" s="1"/>
      <c r="Q5" s="1"/>
      <c r="R5" s="1"/>
      <c r="S5" s="1"/>
      <c r="T5" s="1"/>
      <c r="U5" s="1"/>
      <c r="V5" s="1"/>
      <c r="W5" s="1"/>
      <c r="X5" s="1"/>
      <c r="Y5" s="1"/>
      <c r="Z5" s="1"/>
      <c r="AA5" s="1"/>
      <c r="AB5" s="1"/>
      <c r="AC5" s="1"/>
      <c r="AD5" s="1"/>
    </row>
    <row r="6" spans="1:30" s="723" customFormat="1">
      <c r="A6" s="725"/>
      <c r="B6" s="724" t="s">
        <v>1086</v>
      </c>
      <c r="C6" s="724" t="s">
        <v>1087</v>
      </c>
      <c r="D6" s="11"/>
      <c r="E6" s="740" t="s">
        <v>1151</v>
      </c>
      <c r="F6" s="740"/>
      <c r="G6" s="740"/>
      <c r="H6" s="740"/>
      <c r="I6" s="740"/>
      <c r="J6" s="740"/>
      <c r="K6" s="740"/>
      <c r="L6" s="1"/>
      <c r="M6" s="1"/>
      <c r="N6" s="1"/>
      <c r="O6" s="1"/>
      <c r="P6" s="1"/>
      <c r="Q6" s="1"/>
      <c r="R6" s="1"/>
      <c r="S6" s="1"/>
      <c r="T6" s="1"/>
      <c r="U6" s="1"/>
      <c r="V6" s="1"/>
      <c r="W6" s="1"/>
      <c r="X6" s="1"/>
      <c r="Y6" s="1"/>
      <c r="Z6" s="1"/>
      <c r="AA6" s="1"/>
      <c r="AB6" s="1"/>
      <c r="AC6" s="1"/>
      <c r="AD6" s="1"/>
    </row>
    <row r="7" spans="1:30">
      <c r="A7" s="726" t="s">
        <v>354</v>
      </c>
      <c r="B7" s="726">
        <v>35</v>
      </c>
      <c r="C7" s="726">
        <v>7</v>
      </c>
      <c r="D7" s="11"/>
      <c r="E7" s="740"/>
      <c r="F7" s="740"/>
      <c r="G7" s="740"/>
      <c r="H7" s="740"/>
      <c r="I7" s="740"/>
      <c r="J7" s="740"/>
      <c r="K7" s="740"/>
      <c r="L7" s="1"/>
      <c r="M7" s="1"/>
      <c r="N7" s="1"/>
      <c r="O7" s="1"/>
      <c r="P7" s="1"/>
      <c r="Q7" s="1"/>
      <c r="R7" s="1"/>
      <c r="S7" s="1"/>
      <c r="T7" s="1"/>
      <c r="U7" s="1"/>
      <c r="V7" s="1"/>
      <c r="W7" s="1"/>
      <c r="X7" s="1"/>
      <c r="Y7" s="1"/>
      <c r="Z7" s="1"/>
      <c r="AA7" s="1"/>
      <c r="AB7" s="1"/>
      <c r="AC7" s="1"/>
      <c r="AD7" s="1"/>
    </row>
    <row r="8" spans="1:30">
      <c r="A8" s="576" t="s">
        <v>8</v>
      </c>
      <c r="B8" s="575">
        <v>39</v>
      </c>
      <c r="C8" s="575">
        <v>10</v>
      </c>
      <c r="D8" s="11"/>
      <c r="E8" s="740" t="s">
        <v>1092</v>
      </c>
      <c r="F8" s="740"/>
      <c r="G8" s="740"/>
      <c r="H8" s="740"/>
      <c r="I8" s="740"/>
      <c r="J8" s="740"/>
      <c r="K8" s="740"/>
      <c r="L8" s="1"/>
      <c r="M8" s="1"/>
      <c r="N8" s="1"/>
      <c r="O8" s="1"/>
      <c r="P8" s="1"/>
      <c r="Q8" s="1"/>
      <c r="R8" s="1"/>
      <c r="S8" s="1"/>
      <c r="T8" s="1"/>
      <c r="U8" s="1"/>
      <c r="V8" s="1"/>
      <c r="W8" s="1"/>
      <c r="X8" s="1"/>
      <c r="Y8" s="1"/>
      <c r="Z8" s="1"/>
      <c r="AA8" s="1"/>
      <c r="AB8" s="1"/>
      <c r="AC8" s="1"/>
      <c r="AD8" s="1"/>
    </row>
    <row r="9" spans="1:30">
      <c r="A9" s="726" t="s">
        <v>10</v>
      </c>
      <c r="B9" s="726">
        <v>31</v>
      </c>
      <c r="C9" s="726">
        <v>3</v>
      </c>
      <c r="D9" s="11"/>
      <c r="E9" s="1"/>
      <c r="F9" s="1"/>
      <c r="G9" s="1"/>
      <c r="H9" s="1"/>
      <c r="I9" s="1"/>
      <c r="J9" s="1"/>
      <c r="K9" s="1"/>
      <c r="L9" s="1"/>
      <c r="M9" s="1"/>
      <c r="N9" s="1"/>
      <c r="O9" s="1"/>
      <c r="P9" s="1"/>
      <c r="Q9" s="1"/>
      <c r="R9" s="1"/>
      <c r="S9" s="1"/>
      <c r="T9" s="1"/>
      <c r="U9" s="1"/>
      <c r="V9" s="1"/>
      <c r="W9" s="1"/>
      <c r="X9" s="1"/>
      <c r="Y9" s="1"/>
      <c r="Z9" s="1"/>
      <c r="AA9" s="1"/>
      <c r="AB9" s="1"/>
      <c r="AC9" s="1"/>
      <c r="AD9" s="1"/>
    </row>
    <row r="10" spans="1:30">
      <c r="A10" s="1"/>
      <c r="B10" s="1"/>
      <c r="C10" s="1"/>
      <c r="D10" s="1"/>
      <c r="E10" s="137" t="s">
        <v>1159</v>
      </c>
      <c r="F10" s="1"/>
      <c r="G10" s="1"/>
      <c r="H10" s="1"/>
      <c r="I10" s="1"/>
      <c r="J10" s="1"/>
      <c r="K10" s="1"/>
      <c r="L10" s="1"/>
      <c r="M10" s="1"/>
      <c r="N10" s="1"/>
      <c r="O10" s="1"/>
      <c r="P10" s="1"/>
      <c r="Q10" s="1"/>
      <c r="R10" s="1"/>
      <c r="S10" s="1"/>
      <c r="T10" s="1"/>
      <c r="U10" s="1"/>
      <c r="V10" s="1"/>
      <c r="W10" s="1"/>
      <c r="X10" s="1"/>
      <c r="Y10" s="1"/>
      <c r="Z10" s="1"/>
      <c r="AA10" s="1"/>
      <c r="AB10" s="1"/>
      <c r="AC10" s="1"/>
      <c r="AD10" s="1"/>
    </row>
    <row r="11" spans="1:30">
      <c r="A11" s="4" t="s">
        <v>916</v>
      </c>
      <c r="B11" s="1"/>
      <c r="C11" s="1"/>
      <c r="D11" s="1"/>
      <c r="E11" s="137" t="s">
        <v>1166</v>
      </c>
      <c r="F11" s="1"/>
      <c r="G11" s="1"/>
      <c r="H11" s="1"/>
      <c r="I11" s="1"/>
      <c r="J11" s="1"/>
      <c r="K11" s="1"/>
      <c r="L11" s="1"/>
      <c r="M11" s="1"/>
      <c r="N11" s="1"/>
      <c r="O11" s="1"/>
      <c r="P11" s="1"/>
      <c r="Q11" s="1"/>
      <c r="R11" s="1"/>
      <c r="S11" s="1"/>
      <c r="T11" s="1"/>
      <c r="U11" s="1"/>
      <c r="V11" s="1"/>
      <c r="W11" s="1"/>
      <c r="X11" s="1"/>
      <c r="Y11" s="1"/>
      <c r="Z11" s="1"/>
      <c r="AA11" s="1"/>
      <c r="AB11" s="1"/>
      <c r="AC11" s="1"/>
      <c r="AD11" s="1"/>
    </row>
    <row r="12" spans="1:30">
      <c r="A12" s="1"/>
      <c r="B12" s="1"/>
      <c r="C12" s="1"/>
      <c r="D12" s="1"/>
      <c r="E12" s="11"/>
      <c r="F12" s="1"/>
      <c r="G12" s="11"/>
      <c r="H12" s="11"/>
      <c r="I12" s="11"/>
      <c r="J12" s="11"/>
      <c r="K12" s="11"/>
      <c r="L12" s="1"/>
      <c r="M12" s="1"/>
      <c r="N12" s="1"/>
      <c r="O12" s="1"/>
      <c r="P12" s="1"/>
      <c r="Q12" s="1"/>
      <c r="R12" s="1"/>
      <c r="S12" s="1"/>
      <c r="T12" s="1"/>
      <c r="U12" s="1"/>
      <c r="V12" s="1"/>
      <c r="W12" s="1"/>
      <c r="X12" s="1"/>
      <c r="Y12" s="1"/>
      <c r="Z12" s="1"/>
      <c r="AA12" s="1"/>
      <c r="AB12" s="1"/>
      <c r="AC12" s="1"/>
      <c r="AD12" s="1"/>
    </row>
    <row r="13" spans="1:30">
      <c r="A13" s="1"/>
      <c r="B13" s="1"/>
      <c r="C13" s="1"/>
      <c r="D13" s="1"/>
      <c r="E13" s="1"/>
      <c r="F13" s="1"/>
      <c r="G13" s="11"/>
      <c r="H13" s="11"/>
      <c r="I13" s="11"/>
      <c r="J13" s="11"/>
      <c r="K13" s="11"/>
      <c r="L13" s="1"/>
      <c r="M13" s="1"/>
      <c r="N13" s="1"/>
      <c r="O13" s="1"/>
      <c r="P13" s="1"/>
      <c r="Q13" s="1"/>
      <c r="R13" s="1"/>
      <c r="S13" s="1"/>
      <c r="T13" s="1"/>
      <c r="U13" s="1"/>
      <c r="V13" s="1"/>
      <c r="W13" s="1"/>
      <c r="X13" s="1"/>
      <c r="Y13" s="1"/>
      <c r="Z13" s="1"/>
      <c r="AA13" s="1"/>
      <c r="AB13" s="1"/>
      <c r="AC13" s="1"/>
      <c r="AD13" s="1"/>
    </row>
    <row r="14" spans="1:30">
      <c r="A14" s="1"/>
      <c r="B14" s="1"/>
      <c r="C14" s="1"/>
      <c r="D14" s="1"/>
      <c r="E14" s="1"/>
      <c r="F14" s="1"/>
      <c r="G14" s="11"/>
      <c r="H14" s="11"/>
      <c r="I14" s="11"/>
      <c r="J14" s="11"/>
      <c r="K14" s="11"/>
      <c r="L14" s="1"/>
      <c r="M14" s="1"/>
      <c r="N14" s="1"/>
      <c r="O14" s="1"/>
      <c r="P14" s="1"/>
      <c r="Q14" s="1"/>
      <c r="R14" s="1"/>
      <c r="S14" s="1"/>
      <c r="T14" s="1"/>
      <c r="U14" s="1"/>
      <c r="V14" s="1"/>
      <c r="W14" s="1"/>
      <c r="X14" s="1"/>
      <c r="Y14" s="1"/>
      <c r="Z14" s="1"/>
      <c r="AA14" s="1"/>
      <c r="AB14" s="1"/>
      <c r="AC14" s="1"/>
      <c r="AD14" s="1"/>
    </row>
    <row r="15" spans="1:30" ht="15.75">
      <c r="A15" s="1"/>
      <c r="B15" s="197" t="s">
        <v>1167</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ht="15.75">
      <c r="A16" s="1"/>
      <c r="B16" s="197" t="s">
        <v>1170</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sheetData>
  <hyperlinks>
    <hyperlink ref="G1" location="innehåll!A1" display="Tillbaka till innehållsförteckning"/>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0"/>
  <sheetViews>
    <sheetView workbookViewId="0">
      <selection activeCell="G1" sqref="G1"/>
    </sheetView>
  </sheetViews>
  <sheetFormatPr defaultColWidth="9.140625" defaultRowHeight="15"/>
  <cols>
    <col min="1" max="1" width="18.5703125" style="723" customWidth="1"/>
    <col min="2" max="3" width="15.7109375" style="723" customWidth="1"/>
    <col min="4" max="11" width="9.140625" style="723"/>
    <col min="12" max="12" width="18.5703125" style="723" customWidth="1"/>
    <col min="13" max="16384" width="9.140625" style="723"/>
  </cols>
  <sheetData>
    <row r="1" spans="1:29">
      <c r="A1" s="1"/>
      <c r="B1" s="1"/>
      <c r="C1" s="1"/>
      <c r="D1" s="1"/>
      <c r="E1" s="1"/>
      <c r="F1" s="1"/>
      <c r="G1" s="70" t="s">
        <v>173</v>
      </c>
      <c r="H1" s="1"/>
      <c r="I1" s="1"/>
      <c r="J1" s="1"/>
      <c r="K1" s="1"/>
      <c r="L1" s="1"/>
      <c r="M1" s="1"/>
      <c r="N1" s="1"/>
      <c r="O1" s="1"/>
      <c r="P1" s="1"/>
      <c r="Q1" s="1"/>
      <c r="R1" s="1"/>
      <c r="S1" s="1"/>
      <c r="T1" s="1"/>
      <c r="U1" s="1"/>
      <c r="V1" s="1"/>
      <c r="W1" s="1"/>
      <c r="X1" s="1"/>
      <c r="Y1" s="1"/>
      <c r="Z1" s="1"/>
      <c r="AA1" s="1"/>
      <c r="AB1" s="1"/>
      <c r="AC1" s="1"/>
    </row>
    <row r="2" spans="1:29">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1"/>
      <c r="C3" s="1"/>
      <c r="D3" s="1"/>
      <c r="E3" s="1"/>
      <c r="F3" s="1"/>
      <c r="G3" s="1"/>
      <c r="H3" s="1"/>
      <c r="I3" s="1"/>
      <c r="J3" s="1"/>
      <c r="K3" s="1"/>
      <c r="L3" s="1"/>
      <c r="M3" s="1"/>
      <c r="N3" s="1"/>
      <c r="O3" s="1"/>
      <c r="P3" s="1"/>
      <c r="Q3" s="1"/>
      <c r="R3" s="1"/>
      <c r="S3" s="1"/>
      <c r="T3" s="1"/>
      <c r="U3" s="1"/>
      <c r="V3" s="1"/>
      <c r="W3" s="1"/>
      <c r="X3" s="1"/>
      <c r="Y3" s="1"/>
      <c r="Z3" s="1"/>
      <c r="AA3" s="1"/>
      <c r="AB3" s="1"/>
      <c r="AC3" s="1"/>
    </row>
    <row r="4" spans="1:29">
      <c r="A4" s="509" t="s">
        <v>1088</v>
      </c>
      <c r="B4" s="515"/>
      <c r="C4" s="664"/>
      <c r="D4" s="511"/>
      <c r="E4" s="511"/>
      <c r="F4" s="511"/>
      <c r="G4" s="511"/>
      <c r="H4" s="511"/>
      <c r="I4" s="511"/>
      <c r="J4" s="511"/>
      <c r="K4" s="511"/>
      <c r="L4" s="511"/>
      <c r="M4" s="1"/>
      <c r="N4" s="1"/>
      <c r="O4" s="1"/>
      <c r="P4" s="1"/>
      <c r="Q4" s="1"/>
      <c r="R4" s="1"/>
      <c r="S4" s="1"/>
      <c r="T4" s="1"/>
      <c r="U4" s="1"/>
      <c r="V4" s="1"/>
      <c r="W4" s="1"/>
      <c r="X4" s="1"/>
      <c r="Y4" s="1"/>
      <c r="Z4" s="1"/>
      <c r="AA4" s="1"/>
      <c r="AB4" s="1"/>
      <c r="AC4" s="1"/>
    </row>
    <row r="5" spans="1:29">
      <c r="A5" s="368" t="s">
        <v>915</v>
      </c>
      <c r="B5" s="2"/>
      <c r="C5" s="2"/>
      <c r="D5" s="6"/>
      <c r="E5" s="6"/>
      <c r="F5" s="6"/>
      <c r="G5" s="6"/>
      <c r="H5" s="6"/>
      <c r="I5" s="6"/>
      <c r="J5" s="6"/>
      <c r="K5" s="6"/>
      <c r="L5" s="6"/>
      <c r="M5" s="1"/>
      <c r="N5" s="1"/>
      <c r="O5" s="1"/>
      <c r="P5" s="1"/>
      <c r="Q5" s="1"/>
      <c r="R5" s="1"/>
      <c r="S5" s="1"/>
      <c r="T5" s="1"/>
      <c r="U5" s="1"/>
      <c r="V5" s="1"/>
      <c r="W5" s="1"/>
      <c r="X5" s="1"/>
      <c r="Y5" s="1"/>
      <c r="Z5" s="1"/>
      <c r="AA5" s="1"/>
      <c r="AB5" s="1"/>
      <c r="AC5" s="1"/>
    </row>
    <row r="6" spans="1:29">
      <c r="A6" s="28"/>
      <c r="B6" s="724" t="s">
        <v>1086</v>
      </c>
      <c r="C6" s="724" t="s">
        <v>1090</v>
      </c>
      <c r="D6" s="1"/>
      <c r="E6" s="1"/>
      <c r="F6" s="1"/>
      <c r="G6" s="1"/>
      <c r="H6" s="1"/>
      <c r="I6" s="1"/>
      <c r="J6" s="1"/>
      <c r="K6" s="1"/>
      <c r="L6" s="1"/>
      <c r="M6" s="1"/>
      <c r="N6" s="1"/>
      <c r="O6" s="1"/>
      <c r="P6" s="1"/>
      <c r="Q6" s="1"/>
      <c r="R6" s="1"/>
      <c r="S6" s="1"/>
      <c r="T6" s="1"/>
      <c r="U6" s="1"/>
      <c r="V6" s="1"/>
      <c r="W6" s="1"/>
      <c r="X6" s="1"/>
      <c r="Y6" s="1"/>
      <c r="Z6" s="1"/>
      <c r="AA6" s="1"/>
      <c r="AB6" s="1"/>
      <c r="AC6" s="1"/>
    </row>
    <row r="7" spans="1:29" ht="26.25">
      <c r="A7" s="203" t="s">
        <v>379</v>
      </c>
      <c r="B7" s="257">
        <v>39</v>
      </c>
      <c r="C7" s="257">
        <v>9</v>
      </c>
      <c r="D7" s="1"/>
      <c r="E7" s="743" t="s">
        <v>1151</v>
      </c>
      <c r="F7" s="740"/>
      <c r="G7" s="740"/>
      <c r="H7" s="740"/>
      <c r="I7" s="1"/>
      <c r="J7" s="1"/>
      <c r="K7" s="1"/>
      <c r="L7" s="1"/>
      <c r="M7" s="1"/>
      <c r="N7" s="1"/>
      <c r="O7" s="1"/>
      <c r="P7" s="1"/>
      <c r="Q7" s="1"/>
      <c r="R7" s="1"/>
      <c r="S7" s="1"/>
      <c r="T7" s="1"/>
      <c r="U7" s="1"/>
      <c r="V7" s="1"/>
      <c r="W7" s="1"/>
      <c r="X7" s="1"/>
      <c r="Y7" s="1"/>
      <c r="Z7" s="1"/>
      <c r="AA7" s="1"/>
      <c r="AB7" s="1"/>
      <c r="AC7" s="1"/>
    </row>
    <row r="8" spans="1:29" ht="26.25">
      <c r="A8" s="143" t="s">
        <v>921</v>
      </c>
      <c r="B8" s="142">
        <v>39</v>
      </c>
      <c r="C8" s="142">
        <v>10</v>
      </c>
      <c r="D8" s="1"/>
      <c r="E8" s="740" t="s">
        <v>1183</v>
      </c>
      <c r="F8" s="740"/>
      <c r="G8" s="740"/>
      <c r="H8" s="740"/>
      <c r="I8" s="1"/>
      <c r="J8" s="1"/>
      <c r="K8" s="1"/>
      <c r="L8" s="1"/>
      <c r="M8" s="1"/>
      <c r="N8" s="1"/>
      <c r="O8" s="1"/>
      <c r="P8" s="1"/>
      <c r="Q8" s="1"/>
      <c r="R8" s="1"/>
      <c r="S8" s="1"/>
      <c r="T8" s="1"/>
      <c r="U8" s="1"/>
      <c r="V8" s="1"/>
      <c r="W8" s="1"/>
      <c r="X8" s="1"/>
      <c r="Y8" s="1"/>
      <c r="Z8" s="1"/>
      <c r="AA8" s="1"/>
      <c r="AB8" s="1"/>
      <c r="AC8" s="1"/>
    </row>
    <row r="9" spans="1:29">
      <c r="A9" s="1"/>
      <c r="B9" s="75"/>
      <c r="C9" s="75"/>
      <c r="D9" s="1"/>
      <c r="E9" s="1"/>
      <c r="F9" s="1"/>
      <c r="G9" s="1"/>
      <c r="H9" s="1"/>
      <c r="I9" s="1"/>
      <c r="J9" s="1"/>
      <c r="K9" s="1"/>
      <c r="L9" s="1"/>
      <c r="M9" s="1"/>
      <c r="N9" s="1"/>
      <c r="O9" s="1"/>
      <c r="P9" s="1"/>
      <c r="Q9" s="1"/>
      <c r="R9" s="1"/>
      <c r="S9" s="1"/>
      <c r="T9" s="1"/>
      <c r="U9" s="1"/>
      <c r="V9" s="1"/>
      <c r="W9" s="1"/>
      <c r="X9" s="1"/>
      <c r="Y9" s="1"/>
      <c r="Z9" s="1"/>
      <c r="AA9" s="1"/>
      <c r="AB9" s="1"/>
      <c r="AC9" s="1"/>
    </row>
    <row r="10" spans="1:29">
      <c r="A10" s="1" t="s">
        <v>155</v>
      </c>
      <c r="B10" s="75"/>
      <c r="C10" s="75"/>
      <c r="D10" s="1"/>
      <c r="E10" s="1" t="s">
        <v>1159</v>
      </c>
      <c r="F10" s="1"/>
      <c r="G10" s="1"/>
      <c r="H10" s="1"/>
      <c r="I10" s="1"/>
      <c r="J10" s="1"/>
      <c r="K10" s="1"/>
      <c r="L10" s="1"/>
      <c r="M10" s="1"/>
      <c r="N10" s="1"/>
      <c r="O10" s="1"/>
      <c r="P10" s="1"/>
      <c r="Q10" s="1"/>
      <c r="R10" s="1"/>
      <c r="S10" s="1"/>
      <c r="T10" s="1"/>
      <c r="U10" s="1"/>
      <c r="V10" s="1"/>
      <c r="W10" s="1"/>
      <c r="X10" s="1"/>
      <c r="Y10" s="1"/>
      <c r="Z10" s="1"/>
      <c r="AA10" s="1"/>
      <c r="AB10" s="1"/>
      <c r="AC10" s="1"/>
    </row>
    <row r="11" spans="1:29">
      <c r="A11" s="1"/>
      <c r="B11" s="75"/>
      <c r="C11" s="75"/>
      <c r="D11" s="1"/>
      <c r="E11" s="1" t="s">
        <v>1166</v>
      </c>
      <c r="F11" s="1"/>
      <c r="G11" s="1"/>
      <c r="H11" s="1"/>
      <c r="I11" s="1"/>
      <c r="J11" s="1"/>
      <c r="K11" s="1"/>
      <c r="L11" s="1"/>
      <c r="M11" s="1"/>
      <c r="N11" s="1"/>
      <c r="O11" s="1"/>
      <c r="P11" s="1"/>
      <c r="Q11" s="1"/>
      <c r="R11" s="1"/>
      <c r="S11" s="1"/>
      <c r="T11" s="1"/>
      <c r="U11" s="1"/>
      <c r="V11" s="1"/>
      <c r="W11" s="1"/>
      <c r="X11" s="1"/>
      <c r="Y11" s="1"/>
      <c r="Z11" s="1"/>
      <c r="AA11" s="1"/>
      <c r="AB11" s="1"/>
      <c r="AC11" s="1"/>
    </row>
    <row r="12" spans="1:29">
      <c r="A12" s="1"/>
      <c r="B12" s="75"/>
      <c r="C12" s="75"/>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c r="A13" s="519" t="s">
        <v>1089</v>
      </c>
      <c r="B13" s="520"/>
      <c r="C13" s="520"/>
      <c r="D13" s="6"/>
      <c r="E13" s="6"/>
      <c r="F13" s="6"/>
      <c r="G13" s="6"/>
      <c r="H13" s="6"/>
      <c r="I13" s="6"/>
      <c r="J13" s="6"/>
      <c r="K13" s="6"/>
      <c r="L13" s="6"/>
      <c r="M13" s="1"/>
      <c r="N13" s="1"/>
      <c r="O13" s="1"/>
      <c r="P13" s="1"/>
      <c r="Q13" s="1"/>
      <c r="R13" s="1"/>
      <c r="S13" s="1"/>
      <c r="T13" s="1"/>
      <c r="U13" s="1"/>
      <c r="V13" s="1"/>
      <c r="W13" s="1"/>
      <c r="X13" s="1"/>
      <c r="Y13" s="1"/>
      <c r="Z13" s="1"/>
      <c r="AA13" s="1"/>
      <c r="AB13" s="1"/>
      <c r="AC13" s="1"/>
    </row>
    <row r="14" spans="1:29">
      <c r="A14" s="368" t="s">
        <v>914</v>
      </c>
      <c r="B14" s="523"/>
      <c r="C14" s="520"/>
      <c r="D14" s="6"/>
      <c r="E14" s="6"/>
      <c r="F14" s="6"/>
      <c r="G14" s="6"/>
      <c r="H14" s="6"/>
      <c r="I14" s="6"/>
      <c r="J14" s="6"/>
      <c r="K14" s="6"/>
      <c r="L14" s="6"/>
      <c r="M14" s="1"/>
      <c r="N14" s="1"/>
      <c r="O14" s="1"/>
      <c r="P14" s="1"/>
      <c r="Q14" s="1"/>
      <c r="R14" s="1"/>
      <c r="S14" s="1"/>
      <c r="T14" s="1"/>
      <c r="U14" s="1"/>
      <c r="V14" s="1"/>
      <c r="W14" s="1"/>
      <c r="X14" s="1"/>
      <c r="Y14" s="1"/>
      <c r="Z14" s="1"/>
      <c r="AA14" s="1"/>
      <c r="AB14" s="1"/>
      <c r="AC14" s="1"/>
    </row>
    <row r="15" spans="1:29">
      <c r="A15" s="28"/>
      <c r="B15" s="724" t="s">
        <v>1086</v>
      </c>
      <c r="C15" s="724" t="s">
        <v>1090</v>
      </c>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ht="26.25">
      <c r="A16" s="729" t="s">
        <v>381</v>
      </c>
      <c r="B16" s="257">
        <v>27</v>
      </c>
      <c r="C16" s="257">
        <v>5</v>
      </c>
      <c r="D16" s="1"/>
      <c r="E16" s="740" t="s">
        <v>1151</v>
      </c>
      <c r="F16" s="740"/>
      <c r="G16" s="740"/>
      <c r="H16" s="740"/>
      <c r="I16" s="740"/>
      <c r="J16" s="740"/>
      <c r="K16" s="740"/>
      <c r="L16" s="740"/>
      <c r="M16" s="1"/>
      <c r="N16" s="1"/>
      <c r="O16" s="1"/>
      <c r="P16" s="1"/>
      <c r="Q16" s="1"/>
      <c r="R16" s="1"/>
      <c r="S16" s="1"/>
      <c r="T16" s="1"/>
      <c r="U16" s="1"/>
      <c r="V16" s="1"/>
      <c r="W16" s="1"/>
      <c r="X16" s="1"/>
      <c r="Y16" s="1"/>
      <c r="Z16" s="1"/>
      <c r="AA16" s="1"/>
      <c r="AB16" s="1"/>
      <c r="AC16" s="1"/>
    </row>
    <row r="17" spans="1:29" ht="26.25">
      <c r="A17" s="724" t="s">
        <v>923</v>
      </c>
      <c r="B17" s="142">
        <v>31</v>
      </c>
      <c r="C17" s="142">
        <v>3</v>
      </c>
      <c r="D17" s="1"/>
      <c r="E17" s="740" t="s">
        <v>1190</v>
      </c>
      <c r="F17" s="740"/>
      <c r="G17" s="740"/>
      <c r="H17" s="740"/>
      <c r="I17" s="740"/>
      <c r="J17" s="740"/>
      <c r="K17" s="740"/>
      <c r="L17" s="740"/>
      <c r="M17" s="1"/>
      <c r="N17" s="1"/>
      <c r="O17" s="1"/>
      <c r="P17" s="1"/>
      <c r="Q17" s="1"/>
      <c r="R17" s="1"/>
      <c r="S17" s="1"/>
      <c r="T17" s="1"/>
      <c r="U17" s="1"/>
      <c r="V17" s="1"/>
      <c r="W17" s="1"/>
      <c r="X17" s="1"/>
      <c r="Y17" s="1"/>
      <c r="Z17" s="1"/>
      <c r="AA17" s="1"/>
      <c r="AB17" s="1"/>
      <c r="AC17" s="1"/>
    </row>
    <row r="18" spans="1:29">
      <c r="A18" s="1"/>
      <c r="B18" s="1"/>
      <c r="C18" s="1"/>
      <c r="D18" s="1"/>
      <c r="E18" s="740" t="s">
        <v>1191</v>
      </c>
      <c r="F18" s="740"/>
      <c r="G18" s="740"/>
      <c r="H18" s="740"/>
      <c r="I18" s="740"/>
      <c r="J18" s="740"/>
      <c r="K18" s="740"/>
      <c r="L18" s="740"/>
      <c r="M18" s="1"/>
      <c r="N18" s="1"/>
      <c r="O18" s="1"/>
      <c r="P18" s="1"/>
      <c r="Q18" s="1"/>
      <c r="R18" s="1"/>
      <c r="S18" s="1"/>
      <c r="T18" s="1"/>
      <c r="U18" s="1"/>
      <c r="V18" s="1"/>
      <c r="W18" s="1"/>
      <c r="X18" s="1"/>
      <c r="Y18" s="1"/>
      <c r="Z18" s="1"/>
      <c r="AA18" s="1"/>
      <c r="AB18" s="1"/>
      <c r="AC18" s="1"/>
    </row>
    <row r="19" spans="1:29">
      <c r="A19" s="1" t="s">
        <v>155</v>
      </c>
      <c r="B19" s="1"/>
      <c r="C19" s="1"/>
      <c r="D19" s="1"/>
      <c r="E19" s="740"/>
      <c r="F19" s="740"/>
      <c r="G19" s="740"/>
      <c r="H19" s="740"/>
      <c r="I19" s="740"/>
      <c r="J19" s="740"/>
      <c r="K19" s="740"/>
      <c r="L19" s="740"/>
      <c r="M19" s="1"/>
      <c r="N19" s="1"/>
      <c r="O19" s="1"/>
      <c r="P19" s="1"/>
      <c r="Q19" s="1"/>
      <c r="R19" s="1"/>
      <c r="S19" s="1"/>
      <c r="T19" s="1"/>
      <c r="U19" s="1"/>
      <c r="V19" s="1"/>
      <c r="W19" s="1"/>
      <c r="X19" s="1"/>
      <c r="Y19" s="1"/>
      <c r="Z19" s="1"/>
      <c r="AA19" s="1"/>
      <c r="AB19" s="1"/>
      <c r="AC19" s="1"/>
    </row>
    <row r="20" spans="1:2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1:29">
      <c r="A21" s="1"/>
      <c r="B21" s="1"/>
      <c r="C21" s="1"/>
      <c r="D21" s="1"/>
      <c r="E21" s="1" t="s">
        <v>1159</v>
      </c>
      <c r="F21" s="1"/>
      <c r="G21" s="1"/>
      <c r="H21" s="1"/>
      <c r="I21" s="1"/>
      <c r="J21" s="1"/>
      <c r="K21" s="1"/>
      <c r="L21" s="1"/>
      <c r="M21" s="1"/>
      <c r="N21" s="1"/>
      <c r="O21" s="1"/>
      <c r="P21" s="1"/>
      <c r="Q21" s="1"/>
      <c r="R21" s="1"/>
      <c r="S21" s="1"/>
      <c r="T21" s="1"/>
      <c r="U21" s="1"/>
      <c r="V21" s="1"/>
      <c r="W21" s="1"/>
      <c r="X21" s="1"/>
      <c r="Y21" s="1"/>
      <c r="Z21" s="1"/>
      <c r="AA21" s="1"/>
      <c r="AB21" s="1"/>
      <c r="AC21" s="1"/>
    </row>
    <row r="22" spans="1:29">
      <c r="A22" s="1"/>
      <c r="B22" s="1"/>
      <c r="C22" s="1"/>
      <c r="D22" s="1"/>
      <c r="E22" s="1" t="s">
        <v>1192</v>
      </c>
      <c r="F22" s="1"/>
      <c r="G22" s="1"/>
      <c r="H22" s="1"/>
      <c r="I22" s="1"/>
      <c r="J22" s="1"/>
      <c r="K22" s="1"/>
      <c r="L22" s="1"/>
      <c r="M22" s="1"/>
      <c r="N22" s="1"/>
      <c r="O22" s="1"/>
      <c r="P22" s="1"/>
      <c r="Q22" s="1"/>
      <c r="R22" s="1"/>
      <c r="S22" s="1"/>
      <c r="T22" s="1"/>
      <c r="U22" s="1"/>
      <c r="V22" s="1"/>
      <c r="W22" s="1"/>
      <c r="X22" s="1"/>
      <c r="Y22" s="1"/>
      <c r="Z22" s="1"/>
      <c r="AA22" s="1"/>
      <c r="AB22" s="1"/>
      <c r="AC22" s="1"/>
    </row>
    <row r="23" spans="1:29">
      <c r="A23" s="1"/>
      <c r="B23" s="1"/>
      <c r="C23" s="1"/>
      <c r="D23" s="1"/>
      <c r="E23" s="1" t="s">
        <v>1186</v>
      </c>
      <c r="F23" s="1"/>
      <c r="G23" s="1"/>
      <c r="H23" s="1"/>
      <c r="I23" s="1"/>
      <c r="J23" s="1"/>
      <c r="K23" s="1"/>
      <c r="L23" s="1"/>
      <c r="M23" s="1"/>
      <c r="N23" s="1"/>
      <c r="O23" s="1"/>
      <c r="P23" s="1"/>
      <c r="Q23" s="1"/>
      <c r="R23" s="1"/>
      <c r="S23" s="1"/>
      <c r="T23" s="1"/>
      <c r="U23" s="1"/>
      <c r="V23" s="1"/>
      <c r="W23" s="1"/>
      <c r="X23" s="1"/>
      <c r="Y23" s="1"/>
      <c r="Z23" s="1"/>
      <c r="AA23" s="1"/>
      <c r="AB23" s="1"/>
      <c r="AC23" s="1"/>
    </row>
    <row r="24" spans="1:2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sheetData>
  <hyperlinks>
    <hyperlink ref="G1" location="innehåll!A1" display="Tillbaka till innehållsförteckning"/>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workbookViewId="0">
      <selection activeCell="M1" sqref="M1"/>
    </sheetView>
  </sheetViews>
  <sheetFormatPr defaultRowHeight="15"/>
  <cols>
    <col min="2" max="2" width="24.85546875" customWidth="1"/>
    <col min="15" max="15" width="17.28515625" customWidth="1"/>
    <col min="16" max="16" width="30.42578125" customWidth="1"/>
    <col min="17" max="17" width="29.28515625" customWidth="1"/>
    <col min="18" max="18" width="27.5703125" customWidth="1"/>
    <col min="19" max="19" width="27.28515625" customWidth="1"/>
  </cols>
  <sheetData>
    <row r="1" spans="1:35">
      <c r="A1" s="1"/>
      <c r="B1" s="1"/>
      <c r="C1" s="1"/>
      <c r="D1" s="1"/>
      <c r="E1" s="1"/>
      <c r="F1" s="1"/>
      <c r="G1" s="1"/>
      <c r="H1" s="1"/>
      <c r="I1" s="1"/>
      <c r="J1" s="1"/>
      <c r="K1" s="1"/>
      <c r="L1" s="1"/>
      <c r="M1" s="70" t="s">
        <v>173</v>
      </c>
      <c r="N1" s="1"/>
      <c r="O1" s="1"/>
      <c r="P1" s="1"/>
      <c r="Q1" s="1"/>
      <c r="R1" s="1"/>
      <c r="S1" s="1"/>
      <c r="T1" s="1"/>
      <c r="U1" s="1"/>
      <c r="V1" s="1"/>
      <c r="W1" s="1"/>
      <c r="X1" s="1"/>
      <c r="Y1" s="1"/>
      <c r="Z1" s="1"/>
      <c r="AA1" s="1"/>
      <c r="AB1" s="1"/>
      <c r="AC1" s="1"/>
      <c r="AD1" s="1"/>
      <c r="AE1" s="1"/>
      <c r="AF1" s="1"/>
      <c r="AG1" s="1"/>
      <c r="AH1" s="1"/>
      <c r="AI1" s="1"/>
    </row>
    <row r="2" spans="1:35" s="425" customFormat="1">
      <c r="A2" s="1"/>
      <c r="B2" s="1"/>
      <c r="C2" s="1"/>
      <c r="D2" s="1"/>
      <c r="E2" s="1"/>
      <c r="F2" s="1"/>
      <c r="G2" s="1"/>
      <c r="H2" s="1"/>
      <c r="I2" s="1"/>
      <c r="J2" s="1"/>
      <c r="K2" s="1"/>
      <c r="L2" s="1"/>
      <c r="M2" s="70"/>
      <c r="N2" s="1"/>
      <c r="O2" s="1"/>
      <c r="P2" s="1"/>
      <c r="Q2" s="1"/>
      <c r="R2" s="1"/>
      <c r="S2" s="1"/>
      <c r="T2" s="1"/>
      <c r="U2" s="1"/>
      <c r="V2" s="1"/>
      <c r="W2" s="1"/>
      <c r="X2" s="1"/>
      <c r="Y2" s="1"/>
      <c r="Z2" s="1"/>
      <c r="AA2" s="1"/>
      <c r="AB2" s="1"/>
      <c r="AC2" s="1"/>
      <c r="AD2" s="1"/>
      <c r="AE2" s="1"/>
      <c r="AF2" s="1"/>
      <c r="AG2" s="1"/>
      <c r="AH2" s="1"/>
      <c r="AI2" s="1"/>
    </row>
    <row r="3" spans="1:35">
      <c r="A3" s="1"/>
      <c r="B3" s="440" t="s">
        <v>669</v>
      </c>
      <c r="C3" s="190"/>
      <c r="D3" s="189"/>
      <c r="E3" s="189"/>
      <c r="F3" s="189"/>
      <c r="G3" s="189"/>
      <c r="H3" s="189"/>
      <c r="I3" s="189"/>
      <c r="J3" s="189"/>
      <c r="K3" s="189"/>
      <c r="L3" s="189"/>
      <c r="M3" s="1"/>
      <c r="N3" s="1"/>
      <c r="O3" s="1"/>
      <c r="P3" s="440" t="s">
        <v>669</v>
      </c>
      <c r="Q3" s="190"/>
      <c r="R3" s="189"/>
      <c r="S3" s="189"/>
      <c r="T3" s="1"/>
      <c r="U3" s="1"/>
      <c r="V3" s="1"/>
      <c r="W3" s="1"/>
      <c r="X3" s="1"/>
      <c r="Y3" s="1"/>
      <c r="Z3" s="1"/>
      <c r="AA3" s="1"/>
      <c r="AB3" s="1"/>
      <c r="AC3" s="1"/>
      <c r="AD3" s="1"/>
      <c r="AE3" s="1"/>
      <c r="AF3" s="1"/>
      <c r="AG3" s="1"/>
      <c r="AH3" s="1"/>
      <c r="AI3" s="1"/>
    </row>
    <row r="4" spans="1:35">
      <c r="A4" s="1"/>
      <c r="B4" s="207"/>
      <c r="C4" s="119"/>
      <c r="D4" s="119"/>
      <c r="E4" s="119"/>
      <c r="F4" s="119"/>
      <c r="G4" s="119"/>
      <c r="H4" s="119"/>
      <c r="I4" s="119"/>
      <c r="J4" s="119"/>
      <c r="K4" s="119"/>
      <c r="L4" s="119"/>
      <c r="M4" s="1"/>
      <c r="N4" s="1"/>
      <c r="O4" s="1"/>
      <c r="P4" s="207"/>
      <c r="Q4" s="119"/>
      <c r="R4" s="119"/>
      <c r="S4" s="119"/>
      <c r="T4" s="1"/>
      <c r="U4" s="1"/>
      <c r="V4" s="1"/>
      <c r="W4" s="1"/>
      <c r="X4" s="1"/>
      <c r="Y4" s="1"/>
      <c r="Z4" s="1"/>
      <c r="AA4" s="1"/>
      <c r="AB4" s="1"/>
      <c r="AC4" s="1"/>
      <c r="AD4" s="1"/>
      <c r="AE4" s="1"/>
      <c r="AF4" s="1"/>
      <c r="AG4" s="1"/>
      <c r="AH4" s="1"/>
      <c r="AI4" s="1"/>
    </row>
    <row r="5" spans="1:35" s="425" customFormat="1">
      <c r="A5" s="1"/>
      <c r="B5" s="444"/>
      <c r="C5" s="445"/>
      <c r="D5" s="10"/>
      <c r="E5" s="10"/>
      <c r="F5" s="10"/>
      <c r="G5" s="10"/>
      <c r="H5" s="10"/>
      <c r="I5" s="10"/>
      <c r="J5" s="10"/>
      <c r="K5" s="10"/>
      <c r="L5" s="10"/>
      <c r="M5" s="1"/>
      <c r="N5" s="1"/>
      <c r="O5" s="1"/>
      <c r="P5" s="444"/>
      <c r="Q5" s="445"/>
      <c r="R5" s="445"/>
      <c r="S5" s="445"/>
      <c r="T5" s="1"/>
      <c r="U5" s="1"/>
      <c r="V5" s="1"/>
      <c r="W5" s="1"/>
      <c r="X5" s="1"/>
      <c r="Y5" s="1"/>
      <c r="Z5" s="1"/>
      <c r="AA5" s="1"/>
      <c r="AB5" s="1"/>
      <c r="AC5" s="1"/>
      <c r="AD5" s="1"/>
      <c r="AE5" s="1"/>
      <c r="AF5" s="1"/>
      <c r="AG5" s="1"/>
      <c r="AH5" s="1"/>
      <c r="AI5" s="1"/>
    </row>
    <row r="6" spans="1:35" ht="48.75" customHeight="1">
      <c r="A6" s="1"/>
      <c r="B6" s="439" t="s">
        <v>329</v>
      </c>
      <c r="C6" s="439">
        <v>18</v>
      </c>
      <c r="D6" s="1"/>
      <c r="E6" s="1"/>
      <c r="F6" s="1"/>
      <c r="G6" s="1"/>
      <c r="H6" s="1"/>
      <c r="I6" s="1"/>
      <c r="J6" s="1"/>
      <c r="K6" s="1"/>
      <c r="L6" s="1"/>
      <c r="M6" s="1"/>
      <c r="N6" s="1"/>
      <c r="O6" s="41"/>
      <c r="P6" s="446" t="s">
        <v>673</v>
      </c>
      <c r="Q6" s="446" t="s">
        <v>674</v>
      </c>
      <c r="R6" s="446" t="s">
        <v>675</v>
      </c>
      <c r="S6" s="446" t="s">
        <v>676</v>
      </c>
      <c r="T6" s="1"/>
      <c r="U6" s="1"/>
      <c r="V6" s="1"/>
      <c r="W6" s="1"/>
      <c r="X6" s="1"/>
      <c r="Y6" s="1"/>
      <c r="Z6" s="1"/>
      <c r="AA6" s="1"/>
      <c r="AB6" s="1"/>
      <c r="AC6" s="1"/>
      <c r="AD6" s="1"/>
      <c r="AE6" s="1"/>
      <c r="AF6" s="1"/>
      <c r="AG6" s="1"/>
      <c r="AH6" s="1"/>
      <c r="AI6" s="1"/>
    </row>
    <row r="7" spans="1:35">
      <c r="A7" s="1"/>
      <c r="B7" s="442" t="s">
        <v>670</v>
      </c>
      <c r="C7" s="442">
        <v>10</v>
      </c>
      <c r="D7" s="1"/>
      <c r="E7" s="1"/>
      <c r="F7" s="1"/>
      <c r="G7" s="1"/>
      <c r="H7" s="1"/>
      <c r="I7" s="1"/>
      <c r="J7" s="1"/>
      <c r="K7" s="1"/>
      <c r="L7" s="1"/>
      <c r="M7" s="1"/>
      <c r="N7" s="1"/>
      <c r="O7" s="439" t="s">
        <v>677</v>
      </c>
      <c r="P7" s="439">
        <v>51</v>
      </c>
      <c r="Q7" s="439">
        <v>2</v>
      </c>
      <c r="R7" s="439">
        <v>40</v>
      </c>
      <c r="S7" s="439">
        <v>7</v>
      </c>
      <c r="T7" s="1"/>
      <c r="U7" s="1"/>
      <c r="V7" s="1"/>
      <c r="W7" s="1"/>
      <c r="X7" s="1"/>
      <c r="Y7" s="1"/>
      <c r="Z7" s="1"/>
      <c r="AA7" s="1"/>
      <c r="AB7" s="1"/>
      <c r="AC7" s="1"/>
      <c r="AD7" s="1"/>
      <c r="AE7" s="1"/>
      <c r="AF7" s="1"/>
      <c r="AG7" s="1"/>
      <c r="AH7" s="1"/>
      <c r="AI7" s="1"/>
    </row>
    <row r="8" spans="1:35">
      <c r="A8" s="1"/>
      <c r="B8" s="439" t="s">
        <v>666</v>
      </c>
      <c r="C8" s="439">
        <v>25</v>
      </c>
      <c r="D8" s="1"/>
      <c r="E8" s="1"/>
      <c r="F8" s="1"/>
      <c r="G8" s="1"/>
      <c r="H8" s="1"/>
      <c r="I8" s="1"/>
      <c r="J8" s="1"/>
      <c r="K8" s="1"/>
      <c r="L8" s="1"/>
      <c r="M8" s="1"/>
      <c r="N8" s="1"/>
      <c r="O8" s="436" t="s">
        <v>678</v>
      </c>
      <c r="P8" s="436">
        <v>37</v>
      </c>
      <c r="Q8" s="436">
        <v>3</v>
      </c>
      <c r="R8" s="436">
        <v>52</v>
      </c>
      <c r="S8" s="436">
        <v>7</v>
      </c>
      <c r="T8" s="1"/>
      <c r="U8" s="1"/>
      <c r="V8" s="1"/>
      <c r="W8" s="1"/>
      <c r="X8" s="1"/>
      <c r="Y8" s="1"/>
      <c r="Z8" s="1"/>
      <c r="AA8" s="1"/>
      <c r="AB8" s="1"/>
      <c r="AC8" s="1"/>
      <c r="AD8" s="1"/>
      <c r="AE8" s="1"/>
      <c r="AF8" s="1"/>
      <c r="AG8" s="1"/>
      <c r="AH8" s="1"/>
      <c r="AI8" s="1"/>
    </row>
    <row r="9" spans="1:35" ht="30">
      <c r="A9" s="1"/>
      <c r="B9" s="441" t="s">
        <v>671</v>
      </c>
      <c r="C9" s="442">
        <v>57</v>
      </c>
      <c r="D9" s="1"/>
      <c r="E9" s="1"/>
      <c r="F9" s="1"/>
      <c r="G9" s="1"/>
      <c r="H9" s="1"/>
      <c r="I9" s="1"/>
      <c r="J9" s="1"/>
      <c r="K9" s="1"/>
      <c r="L9" s="1"/>
      <c r="M9" s="1"/>
      <c r="N9" s="1"/>
      <c r="O9" s="439" t="s">
        <v>679</v>
      </c>
      <c r="P9" s="439">
        <v>26</v>
      </c>
      <c r="Q9" s="439">
        <v>2</v>
      </c>
      <c r="R9" s="439">
        <v>49</v>
      </c>
      <c r="S9" s="439">
        <v>23</v>
      </c>
      <c r="T9" s="1"/>
      <c r="U9" s="1"/>
      <c r="V9" s="1"/>
      <c r="W9" s="1"/>
      <c r="X9" s="1"/>
      <c r="Y9" s="1"/>
      <c r="Z9" s="1"/>
      <c r="AA9" s="1"/>
      <c r="AB9" s="1"/>
      <c r="AC9" s="1"/>
      <c r="AD9" s="1"/>
      <c r="AE9" s="1"/>
      <c r="AF9" s="1"/>
      <c r="AG9" s="1"/>
      <c r="AH9" s="1"/>
      <c r="AI9" s="1"/>
    </row>
    <row r="10" spans="1:35" ht="33" customHeight="1">
      <c r="A10" s="1"/>
      <c r="B10" s="1"/>
      <c r="C10" s="1"/>
      <c r="D10" s="1"/>
      <c r="E10" s="1"/>
      <c r="F10" s="1"/>
      <c r="G10" s="1"/>
      <c r="H10" s="1"/>
      <c r="I10" s="1"/>
      <c r="J10" s="1"/>
      <c r="K10" s="1"/>
      <c r="L10" s="1"/>
      <c r="M10" s="1"/>
      <c r="N10" s="1"/>
      <c r="O10" s="436" t="s">
        <v>680</v>
      </c>
      <c r="P10" s="436">
        <v>28</v>
      </c>
      <c r="Q10" s="436">
        <v>4</v>
      </c>
      <c r="R10" s="436">
        <v>51</v>
      </c>
      <c r="S10" s="436">
        <v>18</v>
      </c>
      <c r="T10" s="1"/>
      <c r="U10" s="1"/>
      <c r="V10" s="1"/>
      <c r="W10" s="1"/>
      <c r="X10" s="1"/>
      <c r="Y10" s="1"/>
      <c r="Z10" s="1"/>
      <c r="AA10" s="1"/>
      <c r="AB10" s="1"/>
      <c r="AC10" s="1"/>
      <c r="AD10" s="1"/>
      <c r="AE10" s="1"/>
      <c r="AF10" s="1"/>
      <c r="AG10" s="1"/>
      <c r="AH10" s="1"/>
      <c r="AI10" s="1"/>
    </row>
    <row r="11" spans="1:35">
      <c r="A11" s="1"/>
      <c r="B11" s="1"/>
      <c r="C11" s="1"/>
      <c r="D11" s="1"/>
      <c r="E11" s="1"/>
      <c r="F11" s="1"/>
      <c r="G11" s="1"/>
      <c r="H11" s="1"/>
      <c r="I11" s="1"/>
      <c r="J11" s="1"/>
      <c r="K11" s="1"/>
      <c r="L11" s="1"/>
      <c r="M11" s="1"/>
      <c r="N11" s="1"/>
      <c r="P11" s="1"/>
      <c r="Q11" s="1"/>
      <c r="R11" s="1"/>
      <c r="S11" s="1"/>
      <c r="T11" s="1"/>
      <c r="U11" s="1"/>
      <c r="V11" s="1"/>
      <c r="W11" s="1"/>
      <c r="X11" s="1"/>
      <c r="Y11" s="1"/>
      <c r="Z11" s="1"/>
      <c r="AA11" s="1"/>
      <c r="AB11" s="1"/>
      <c r="AC11" s="1"/>
      <c r="AD11" s="1"/>
      <c r="AE11" s="1"/>
      <c r="AF11" s="1"/>
      <c r="AG11" s="1"/>
      <c r="AH11" s="1"/>
      <c r="AI11" s="1"/>
    </row>
    <row r="12" spans="1: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c r="A30" s="1"/>
      <c r="B30" s="121" t="s">
        <v>672</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A42" s="1"/>
      <c r="B42" s="1"/>
      <c r="C42" s="1"/>
      <c r="D42" s="1"/>
      <c r="E42" s="1"/>
      <c r="F42" s="1"/>
      <c r="G42" s="1"/>
      <c r="H42" s="1"/>
      <c r="I42" s="1"/>
      <c r="J42" s="1"/>
      <c r="K42" s="1"/>
      <c r="L42" s="1"/>
      <c r="M42" s="1"/>
      <c r="N42" s="1"/>
      <c r="P42" s="121" t="s">
        <v>672</v>
      </c>
      <c r="Q42" s="1"/>
      <c r="R42" s="1"/>
      <c r="S42" s="1"/>
      <c r="T42" s="1"/>
      <c r="U42" s="1"/>
      <c r="V42" s="1"/>
      <c r="W42" s="1"/>
      <c r="X42" s="1"/>
      <c r="Y42" s="1"/>
      <c r="Z42" s="1"/>
      <c r="AA42" s="1"/>
      <c r="AB42" s="1"/>
      <c r="AC42" s="1"/>
      <c r="AD42" s="1"/>
      <c r="AE42" s="1"/>
      <c r="AF42" s="1"/>
      <c r="AG42" s="1"/>
      <c r="AH42" s="1"/>
      <c r="AI42" s="1"/>
    </row>
    <row r="43" spans="1: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sheetData>
  <hyperlinks>
    <hyperlink ref="M1" location="innehåll!A1" display="Tillbaka till innehållsförteckning"/>
  </hyperlink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2"/>
  <sheetViews>
    <sheetView zoomScaleNormal="100" workbookViewId="0">
      <selection activeCell="D1" sqref="D1"/>
    </sheetView>
  </sheetViews>
  <sheetFormatPr defaultRowHeight="15"/>
  <cols>
    <col min="2" max="2" width="18" customWidth="1"/>
    <col min="3" max="5" width="15.28515625" customWidth="1"/>
    <col min="15" max="15" width="12.28515625" customWidth="1"/>
    <col min="17" max="17" width="21.5703125" customWidth="1"/>
  </cols>
  <sheetData>
    <row r="1" spans="1:24">
      <c r="A1" s="1"/>
      <c r="B1" s="1"/>
      <c r="C1" s="1"/>
      <c r="D1" s="70" t="s">
        <v>173</v>
      </c>
      <c r="E1" s="1"/>
      <c r="F1" s="1"/>
      <c r="G1" s="1"/>
      <c r="H1" s="1"/>
      <c r="I1" s="1"/>
      <c r="J1" s="1"/>
      <c r="K1" s="1"/>
      <c r="L1" s="1"/>
      <c r="M1" s="1"/>
      <c r="N1" s="1"/>
      <c r="O1" s="70" t="s">
        <v>173</v>
      </c>
      <c r="P1" s="1"/>
      <c r="Q1" s="1"/>
      <c r="R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509" t="s">
        <v>1155</v>
      </c>
      <c r="C3" s="510"/>
      <c r="D3" s="510"/>
      <c r="E3" s="511"/>
      <c r="F3" s="511"/>
      <c r="G3" s="510"/>
      <c r="H3" s="510"/>
      <c r="I3" s="510"/>
      <c r="J3" s="510"/>
      <c r="K3" s="510"/>
      <c r="L3" s="511"/>
      <c r="M3" s="511"/>
      <c r="N3" s="511"/>
      <c r="O3" s="1"/>
      <c r="P3" s="1"/>
      <c r="Q3" s="1"/>
      <c r="R3" s="1"/>
      <c r="S3" s="1"/>
      <c r="T3" s="1"/>
      <c r="U3" s="1"/>
      <c r="V3" s="1"/>
      <c r="W3" s="1"/>
      <c r="X3" s="1"/>
    </row>
    <row r="4" spans="1:24">
      <c r="A4" s="1"/>
      <c r="B4" s="509"/>
      <c r="C4" s="2" t="s">
        <v>1156</v>
      </c>
      <c r="D4" s="6"/>
      <c r="E4" s="6"/>
      <c r="F4" s="6"/>
      <c r="G4" s="512"/>
      <c r="H4" s="512"/>
      <c r="I4" s="512"/>
      <c r="J4" s="512"/>
      <c r="K4" s="6"/>
      <c r="L4" s="6"/>
      <c r="M4" s="6"/>
      <c r="N4" s="6"/>
      <c r="O4" s="1"/>
      <c r="P4" s="1"/>
      <c r="Q4" s="1"/>
      <c r="R4" s="1"/>
      <c r="S4" s="1"/>
      <c r="T4" s="1"/>
      <c r="U4" s="1"/>
      <c r="V4" s="1"/>
      <c r="W4" s="1"/>
      <c r="X4" s="1"/>
    </row>
    <row r="5" spans="1:24">
      <c r="A5" s="1"/>
      <c r="B5" s="513"/>
      <c r="C5" s="369"/>
      <c r="D5" s="372"/>
      <c r="E5" s="372"/>
      <c r="F5" s="372"/>
      <c r="G5" s="514"/>
      <c r="H5" s="514"/>
      <c r="I5" s="514"/>
      <c r="J5" s="514"/>
      <c r="K5" s="372"/>
      <c r="L5" s="372"/>
      <c r="M5" s="372"/>
      <c r="N5" s="372"/>
      <c r="O5" s="1"/>
      <c r="P5" s="1"/>
      <c r="Q5" s="1"/>
      <c r="R5" s="1"/>
      <c r="S5" s="1"/>
      <c r="T5" s="1"/>
      <c r="U5" s="1"/>
      <c r="V5" s="1"/>
      <c r="W5" s="1"/>
      <c r="X5" s="1"/>
    </row>
    <row r="6" spans="1:24">
      <c r="A6" s="1"/>
      <c r="B6" s="1"/>
      <c r="C6" s="1"/>
      <c r="D6" s="1"/>
      <c r="E6" s="1"/>
      <c r="F6" s="1"/>
      <c r="G6" s="141"/>
      <c r="H6" s="141"/>
      <c r="I6" s="141"/>
      <c r="J6" s="141"/>
      <c r="K6" s="140"/>
      <c r="L6" s="140"/>
      <c r="M6" s="140"/>
      <c r="N6" s="140"/>
      <c r="O6" s="1"/>
      <c r="P6" s="1"/>
      <c r="Q6" s="1"/>
      <c r="R6" s="1"/>
      <c r="S6" s="1"/>
      <c r="T6" s="1"/>
      <c r="U6" s="1"/>
      <c r="V6" s="1"/>
      <c r="W6" s="1"/>
      <c r="X6" s="1"/>
    </row>
    <row r="7" spans="1:24" ht="26.25">
      <c r="A7" s="1"/>
      <c r="B7" s="142"/>
      <c r="C7" s="143" t="s">
        <v>0</v>
      </c>
      <c r="D7" s="143" t="s">
        <v>1</v>
      </c>
      <c r="E7" s="143" t="s">
        <v>2</v>
      </c>
      <c r="F7" s="1"/>
      <c r="G7" s="739" t="s">
        <v>1151</v>
      </c>
      <c r="H7" s="218"/>
      <c r="I7" s="218"/>
      <c r="J7" s="218"/>
      <c r="K7" s="218"/>
      <c r="L7" s="218"/>
      <c r="M7" s="218"/>
      <c r="N7" s="218"/>
      <c r="O7" s="1"/>
      <c r="P7" s="1"/>
      <c r="Q7" s="1"/>
      <c r="R7" s="1"/>
      <c r="S7" s="1"/>
      <c r="T7" s="1"/>
      <c r="U7" s="1"/>
      <c r="V7" s="1"/>
      <c r="W7" s="1"/>
      <c r="X7" s="1"/>
    </row>
    <row r="8" spans="1:24" s="723" customFormat="1">
      <c r="A8" s="1"/>
      <c r="B8" s="161" t="s">
        <v>741</v>
      </c>
      <c r="C8" s="161">
        <v>67</v>
      </c>
      <c r="D8" s="161">
        <v>27</v>
      </c>
      <c r="E8" s="161">
        <v>6</v>
      </c>
      <c r="F8" s="1"/>
      <c r="G8" s="739"/>
      <c r="H8" s="218"/>
      <c r="I8" s="218"/>
      <c r="J8" s="218"/>
      <c r="K8" s="218"/>
      <c r="L8" s="218"/>
      <c r="M8" s="218"/>
      <c r="N8" s="218"/>
      <c r="O8" s="1"/>
      <c r="P8" s="1"/>
      <c r="Q8" s="1"/>
      <c r="R8" s="1"/>
      <c r="S8" s="1"/>
      <c r="T8" s="1"/>
      <c r="U8" s="1"/>
      <c r="V8" s="1"/>
      <c r="W8" s="1"/>
      <c r="X8" s="1"/>
    </row>
    <row r="9" spans="1:24">
      <c r="A9" s="1"/>
      <c r="B9" s="157" t="s">
        <v>61</v>
      </c>
      <c r="C9" s="157">
        <v>66</v>
      </c>
      <c r="D9" s="157">
        <v>27</v>
      </c>
      <c r="E9" s="157">
        <v>8</v>
      </c>
      <c r="F9" s="1"/>
      <c r="G9" s="218" t="s">
        <v>1152</v>
      </c>
      <c r="H9" s="218"/>
      <c r="I9" s="218"/>
      <c r="J9" s="218"/>
      <c r="K9" s="218"/>
      <c r="L9" s="218"/>
      <c r="M9" s="218"/>
      <c r="N9" s="218"/>
      <c r="O9" s="1"/>
      <c r="P9" s="1"/>
      <c r="Q9" s="1"/>
      <c r="R9" s="1"/>
      <c r="S9" s="1"/>
      <c r="T9" s="1"/>
      <c r="U9" s="1"/>
      <c r="V9" s="1"/>
      <c r="W9" s="1"/>
      <c r="X9" s="1"/>
    </row>
    <row r="10" spans="1:24">
      <c r="A10" s="1"/>
      <c r="B10" s="161" t="s">
        <v>188</v>
      </c>
      <c r="C10" s="161">
        <v>68</v>
      </c>
      <c r="D10" s="161">
        <v>27</v>
      </c>
      <c r="E10" s="161">
        <v>5</v>
      </c>
      <c r="F10" s="1"/>
      <c r="G10" s="218" t="s">
        <v>1153</v>
      </c>
      <c r="H10" s="218"/>
      <c r="I10" s="218"/>
      <c r="J10" s="218"/>
      <c r="K10" s="218"/>
      <c r="L10" s="218"/>
      <c r="M10" s="218"/>
      <c r="N10" s="218"/>
      <c r="O10" s="1"/>
      <c r="P10" s="1"/>
      <c r="Q10" s="1"/>
      <c r="R10" s="1"/>
      <c r="S10" s="1"/>
      <c r="T10" s="1"/>
      <c r="U10" s="1"/>
      <c r="V10" s="1"/>
      <c r="W10" s="1"/>
      <c r="X10" s="1"/>
    </row>
    <row r="11" spans="1:24">
      <c r="A11" s="1"/>
      <c r="B11" s="4" t="s">
        <v>916</v>
      </c>
      <c r="C11" s="11"/>
      <c r="D11" s="11"/>
      <c r="E11" s="11"/>
      <c r="F11" s="1"/>
      <c r="G11" s="11"/>
      <c r="H11" s="11"/>
      <c r="I11" s="11"/>
      <c r="J11" s="11"/>
      <c r="K11" s="11"/>
      <c r="L11" s="11"/>
      <c r="M11" s="11"/>
      <c r="N11" s="11"/>
      <c r="O11" s="11"/>
      <c r="P11" s="1"/>
      <c r="Q11" s="1"/>
      <c r="R11" s="1"/>
      <c r="S11" s="1"/>
      <c r="T11" s="1"/>
      <c r="U11" s="1"/>
      <c r="V11" s="1"/>
      <c r="W11" s="1"/>
      <c r="X11" s="1"/>
    </row>
    <row r="12" spans="1:24">
      <c r="A12" s="1"/>
      <c r="B12" s="11"/>
      <c r="C12" s="11"/>
      <c r="D12" s="11"/>
      <c r="E12" s="11"/>
      <c r="F12" s="11"/>
      <c r="G12" s="374" t="s">
        <v>1154</v>
      </c>
      <c r="H12" s="11"/>
      <c r="I12" s="11"/>
      <c r="J12" s="11"/>
      <c r="K12" s="11"/>
      <c r="L12" s="11"/>
      <c r="M12" s="11"/>
      <c r="N12" s="11"/>
      <c r="O12" s="11"/>
      <c r="P12" s="1"/>
      <c r="Q12" s="1"/>
      <c r="R12" s="1"/>
      <c r="S12" s="1"/>
      <c r="T12" s="1"/>
      <c r="U12" s="1"/>
      <c r="V12" s="1"/>
      <c r="W12" s="1"/>
      <c r="X12" s="1"/>
    </row>
    <row r="13" spans="1:24">
      <c r="A13" s="1"/>
      <c r="B13" s="11"/>
      <c r="C13" s="11"/>
      <c r="D13" s="11"/>
      <c r="E13" s="11"/>
      <c r="F13" s="11"/>
      <c r="G13" s="1" t="s">
        <v>1157</v>
      </c>
      <c r="H13" s="1"/>
      <c r="I13" s="1"/>
      <c r="J13" s="1"/>
      <c r="K13" s="1"/>
      <c r="L13" s="1"/>
      <c r="M13" s="1"/>
      <c r="N13" s="1"/>
      <c r="O13" s="1"/>
      <c r="P13" s="1"/>
      <c r="Q13" s="1"/>
      <c r="R13" s="1"/>
      <c r="S13" s="1"/>
      <c r="T13" s="1"/>
      <c r="U13" s="1"/>
      <c r="V13" s="1"/>
      <c r="W13" s="1"/>
      <c r="X13" s="1"/>
    </row>
    <row r="14" spans="1:24">
      <c r="A14" s="1"/>
      <c r="B14" s="11"/>
      <c r="C14" s="11"/>
      <c r="D14" s="11"/>
      <c r="E14" s="11"/>
      <c r="F14" s="11"/>
      <c r="H14" s="1"/>
      <c r="I14" s="1"/>
      <c r="J14" s="1"/>
      <c r="K14" s="1"/>
      <c r="L14" s="1"/>
      <c r="M14" s="1"/>
      <c r="N14" s="1"/>
      <c r="O14" s="1"/>
      <c r="P14" s="1"/>
      <c r="Q14" s="1"/>
      <c r="R14" s="1"/>
      <c r="S14" s="1"/>
      <c r="T14" s="1"/>
      <c r="U14" s="1"/>
      <c r="V14" s="1"/>
      <c r="W14" s="1"/>
      <c r="X14" s="1"/>
    </row>
    <row r="15" spans="1:24">
      <c r="A15" s="1"/>
      <c r="B15" s="11"/>
      <c r="C15" s="11"/>
      <c r="D15" s="11"/>
      <c r="E15" s="11"/>
      <c r="F15" s="11"/>
      <c r="G15" s="1"/>
      <c r="H15" s="1"/>
      <c r="I15" s="1"/>
      <c r="J15" s="1"/>
      <c r="K15" s="1"/>
      <c r="L15" s="1"/>
      <c r="M15" s="1"/>
      <c r="N15" s="1"/>
      <c r="O15" s="1"/>
      <c r="P15" s="1"/>
      <c r="Q15" s="1"/>
      <c r="R15" s="1"/>
      <c r="S15" s="1"/>
      <c r="T15" s="1"/>
      <c r="U15" s="1"/>
      <c r="V15" s="1"/>
      <c r="W15" s="1"/>
      <c r="X15" s="1"/>
    </row>
    <row r="16" spans="1:24">
      <c r="A16" s="1"/>
      <c r="C16" s="1"/>
      <c r="D16" s="1"/>
      <c r="E16" s="1"/>
      <c r="F16" s="1"/>
      <c r="H16" s="1"/>
      <c r="I16" s="1"/>
      <c r="J16" s="1"/>
      <c r="K16" s="1"/>
      <c r="L16" s="1"/>
      <c r="M16" s="1"/>
      <c r="N16" s="1"/>
      <c r="O16" s="1"/>
      <c r="P16" s="1"/>
      <c r="Q16" s="1"/>
      <c r="R16" s="1"/>
      <c r="S16" s="1"/>
      <c r="T16" s="1"/>
      <c r="U16" s="1"/>
      <c r="V16" s="1"/>
      <c r="W16" s="1"/>
      <c r="X16" s="1"/>
    </row>
    <row r="17" spans="1:24">
      <c r="A17" s="1"/>
      <c r="B17" s="11"/>
      <c r="C17" s="1"/>
      <c r="D17" s="11"/>
      <c r="E17" s="11"/>
      <c r="F17" s="11"/>
      <c r="G17" s="1"/>
      <c r="H17" s="1"/>
      <c r="I17" s="1"/>
      <c r="J17" s="1"/>
      <c r="K17" s="1"/>
      <c r="L17" s="1"/>
      <c r="M17" s="1"/>
      <c r="N17" s="1"/>
      <c r="O17" s="1"/>
      <c r="P17" s="1"/>
      <c r="Q17" s="1"/>
      <c r="R17" s="1"/>
      <c r="S17" s="1"/>
      <c r="T17" s="1"/>
      <c r="U17" s="1"/>
      <c r="V17" s="1"/>
      <c r="W17" s="1"/>
      <c r="X17" s="1"/>
    </row>
    <row r="18" spans="1:24" ht="15.75">
      <c r="A18" s="1"/>
      <c r="B18" s="197" t="s">
        <v>1078</v>
      </c>
      <c r="C18" s="198"/>
      <c r="D18" s="199"/>
      <c r="E18" s="199"/>
      <c r="F18" s="199"/>
      <c r="G18" s="1"/>
      <c r="H18" s="197"/>
      <c r="I18" s="198"/>
      <c r="J18" s="1"/>
      <c r="K18" s="1"/>
      <c r="L18" s="1"/>
      <c r="M18" s="1"/>
      <c r="N18" s="1"/>
      <c r="O18" s="1"/>
      <c r="P18" s="1"/>
      <c r="Q18" s="1"/>
      <c r="R18" s="1"/>
      <c r="S18" s="1"/>
      <c r="T18" s="1"/>
      <c r="U18" s="1"/>
      <c r="V18" s="1"/>
      <c r="W18" s="1"/>
      <c r="X18" s="1"/>
    </row>
    <row r="19" spans="1:24" ht="15.75">
      <c r="A19" s="1"/>
      <c r="B19" s="200" t="s">
        <v>355</v>
      </c>
      <c r="C19" s="198"/>
      <c r="D19" s="199"/>
      <c r="E19" s="199"/>
      <c r="F19" s="199"/>
      <c r="G19" s="1"/>
      <c r="H19" s="197"/>
      <c r="I19" s="198"/>
      <c r="J19" s="1"/>
      <c r="K19" s="1"/>
      <c r="L19" s="1"/>
      <c r="M19" s="1"/>
      <c r="N19" s="1"/>
      <c r="O19" s="1"/>
      <c r="P19" s="1"/>
      <c r="Q19" s="1"/>
      <c r="R19" s="1"/>
      <c r="S19" s="1"/>
      <c r="T19" s="1"/>
      <c r="U19" s="1"/>
      <c r="V19" s="1"/>
      <c r="W19" s="1"/>
      <c r="X19" s="1"/>
    </row>
    <row r="20" spans="1:24">
      <c r="A20" s="1"/>
      <c r="B20" s="13"/>
      <c r="C20" s="13"/>
      <c r="D20" s="14"/>
      <c r="E20" s="14"/>
      <c r="F20" s="14"/>
      <c r="G20" s="14"/>
      <c r="H20" s="13"/>
      <c r="I20" s="13"/>
      <c r="J20" s="11"/>
      <c r="K20" s="11"/>
      <c r="L20" s="11"/>
      <c r="M20" s="11"/>
      <c r="N20" s="11"/>
      <c r="O20" s="11"/>
      <c r="P20" s="11"/>
      <c r="Q20" s="1"/>
      <c r="R20" s="1"/>
      <c r="S20" s="1"/>
      <c r="T20" s="1"/>
      <c r="U20" s="1"/>
      <c r="V20" s="1"/>
      <c r="W20" s="1"/>
      <c r="X20" s="1"/>
    </row>
    <row r="21" spans="1:24">
      <c r="A21" s="1"/>
      <c r="B21" s="11"/>
      <c r="C21" s="11"/>
      <c r="D21" s="70"/>
      <c r="E21" s="11"/>
      <c r="F21" s="11"/>
      <c r="G21" s="144"/>
      <c r="H21" s="11"/>
      <c r="I21" s="11"/>
      <c r="J21" s="11"/>
      <c r="K21" s="11"/>
      <c r="L21" s="11"/>
      <c r="M21" s="11"/>
      <c r="N21" s="11"/>
      <c r="O21" s="11"/>
      <c r="P21" s="11"/>
      <c r="Q21" s="1"/>
      <c r="R21" s="1"/>
      <c r="S21" s="1"/>
      <c r="T21" s="1"/>
      <c r="U21" s="1"/>
      <c r="V21" s="1"/>
      <c r="W21" s="1"/>
      <c r="X21" s="1"/>
    </row>
    <row r="22" spans="1:24">
      <c r="A22" s="1"/>
      <c r="B22" s="11"/>
      <c r="C22" s="11"/>
      <c r="D22" s="70"/>
      <c r="E22" s="11"/>
      <c r="F22" s="11"/>
      <c r="G22" s="144"/>
      <c r="H22" s="11"/>
      <c r="I22" s="11"/>
      <c r="J22" s="11"/>
      <c r="K22" s="11"/>
      <c r="L22" s="11"/>
      <c r="M22" s="11"/>
      <c r="N22" s="11"/>
      <c r="O22" s="11"/>
      <c r="P22" s="11"/>
      <c r="Q22" s="11"/>
      <c r="R22" s="1"/>
      <c r="S22" s="1"/>
      <c r="T22" s="1"/>
      <c r="U22" s="1"/>
      <c r="V22" s="1"/>
      <c r="W22" s="1"/>
      <c r="X22" s="1"/>
    </row>
    <row r="23" spans="1:24">
      <c r="A23" s="1"/>
      <c r="B23" s="11"/>
      <c r="C23" s="11"/>
      <c r="D23" s="70"/>
      <c r="E23" s="11"/>
      <c r="F23" s="11"/>
      <c r="G23" s="144"/>
      <c r="H23" s="11"/>
      <c r="I23" s="11"/>
      <c r="J23" s="11"/>
      <c r="K23" s="11"/>
      <c r="L23" s="11"/>
      <c r="M23" s="11"/>
      <c r="N23" s="11"/>
      <c r="O23" s="11"/>
      <c r="P23" s="11"/>
      <c r="Q23" s="11"/>
      <c r="R23" s="1"/>
      <c r="S23" s="1"/>
      <c r="T23" s="1"/>
      <c r="U23" s="1"/>
      <c r="V23" s="1"/>
      <c r="W23" s="1"/>
      <c r="X23" s="1"/>
    </row>
    <row r="24" spans="1:24">
      <c r="A24" s="1"/>
      <c r="B24" s="11"/>
      <c r="C24" s="40"/>
      <c r="D24" s="70"/>
      <c r="E24" s="11"/>
      <c r="F24" s="11"/>
      <c r="G24" s="144"/>
      <c r="H24" s="11"/>
      <c r="I24" s="11"/>
      <c r="J24" s="11"/>
      <c r="K24" s="11"/>
      <c r="L24" s="11"/>
      <c r="M24" s="11"/>
      <c r="N24" s="11"/>
      <c r="O24" s="11"/>
      <c r="P24" s="11"/>
      <c r="Q24" s="11"/>
      <c r="R24" s="1"/>
      <c r="S24" s="1"/>
      <c r="T24" s="1"/>
      <c r="U24" s="1"/>
      <c r="V24" s="1"/>
      <c r="W24" s="1"/>
      <c r="X24" s="1"/>
    </row>
    <row r="25" spans="1:24">
      <c r="A25" s="1"/>
      <c r="B25" s="11"/>
      <c r="C25" s="11"/>
      <c r="D25" s="70"/>
      <c r="E25" s="11"/>
      <c r="F25" s="11"/>
      <c r="G25" s="11"/>
      <c r="H25" s="11"/>
      <c r="I25" s="11"/>
      <c r="J25" s="11"/>
      <c r="K25" s="11"/>
      <c r="L25" s="11"/>
      <c r="M25" s="11"/>
      <c r="N25" s="11"/>
      <c r="O25" s="11"/>
      <c r="P25" s="11"/>
      <c r="Q25" s="11"/>
      <c r="R25" s="1"/>
      <c r="S25" s="1"/>
      <c r="T25" s="1"/>
      <c r="U25" s="1"/>
      <c r="V25" s="1"/>
      <c r="W25" s="1"/>
      <c r="X25" s="1"/>
    </row>
    <row r="26" spans="1:24">
      <c r="A26" s="1"/>
      <c r="B26" s="11"/>
      <c r="C26" s="11"/>
      <c r="D26" s="11"/>
      <c r="E26" s="11"/>
      <c r="F26" s="11"/>
      <c r="G26" s="11"/>
      <c r="H26" s="11"/>
      <c r="I26" s="11"/>
      <c r="J26" s="11"/>
      <c r="K26" s="11"/>
      <c r="L26" s="1"/>
      <c r="M26" s="1"/>
      <c r="N26" s="1"/>
      <c r="O26" s="1"/>
      <c r="P26" s="1"/>
      <c r="Q26" s="1"/>
      <c r="R26" s="1"/>
      <c r="S26" s="1"/>
      <c r="T26" s="1"/>
      <c r="U26" s="1"/>
      <c r="V26" s="1"/>
      <c r="W26" s="1"/>
      <c r="X26" s="1"/>
    </row>
    <row r="27" spans="1:24">
      <c r="A27" s="1"/>
      <c r="B27" s="11"/>
      <c r="C27" s="11"/>
      <c r="D27" s="11"/>
      <c r="E27" s="11"/>
      <c r="F27" s="11"/>
      <c r="G27" s="11"/>
      <c r="H27" s="11"/>
      <c r="I27" s="11"/>
      <c r="J27" s="11"/>
      <c r="K27" s="1"/>
      <c r="M27" s="44"/>
      <c r="N27" s="44"/>
      <c r="O27" s="44"/>
      <c r="P27" s="44"/>
      <c r="Q27" s="44"/>
      <c r="R27" s="44"/>
      <c r="S27" s="44"/>
      <c r="T27" s="44"/>
      <c r="U27" s="44"/>
      <c r="V27" s="44"/>
      <c r="W27" s="44"/>
      <c r="X27" s="44"/>
    </row>
    <row r="28" spans="1:24">
      <c r="A28" s="1"/>
      <c r="B28" s="11"/>
      <c r="C28" s="11"/>
      <c r="D28" s="11"/>
      <c r="E28" s="11"/>
      <c r="F28" s="11"/>
      <c r="G28" s="11"/>
      <c r="H28" s="11"/>
      <c r="I28" s="11"/>
      <c r="J28" s="11"/>
      <c r="K28" s="1"/>
      <c r="L28" s="1"/>
      <c r="M28" s="1"/>
      <c r="N28" s="1"/>
      <c r="O28" s="1"/>
      <c r="P28" s="1"/>
      <c r="Q28" s="1"/>
      <c r="R28" s="1"/>
      <c r="S28" s="1"/>
      <c r="T28" s="1"/>
      <c r="U28" s="1"/>
      <c r="V28" s="1"/>
      <c r="W28" s="1"/>
      <c r="X28" s="1"/>
    </row>
    <row r="29" spans="1:24">
      <c r="A29" s="1"/>
      <c r="B29" s="11"/>
      <c r="C29" s="11"/>
      <c r="D29" s="11"/>
      <c r="E29" s="11"/>
      <c r="F29" s="11"/>
      <c r="G29" s="11"/>
      <c r="H29" s="11"/>
      <c r="I29" s="11"/>
      <c r="J29" s="11"/>
      <c r="K29" s="11"/>
      <c r="L29" s="1"/>
      <c r="M29" s="1"/>
      <c r="N29" s="1"/>
      <c r="O29" s="1"/>
      <c r="P29" s="1"/>
      <c r="Q29" s="1"/>
      <c r="R29" s="1"/>
      <c r="S29" s="1"/>
      <c r="T29" s="1"/>
      <c r="U29" s="1"/>
      <c r="V29" s="1"/>
      <c r="W29" s="1"/>
      <c r="X29" s="1"/>
    </row>
    <row r="30" spans="1:24">
      <c r="A30" s="1"/>
      <c r="B30" s="11"/>
      <c r="C30" s="11"/>
      <c r="D30" s="11"/>
      <c r="E30" s="11"/>
      <c r="F30" s="11"/>
      <c r="G30" s="11"/>
      <c r="H30" s="11"/>
      <c r="I30" s="11"/>
      <c r="J30" s="11"/>
      <c r="K30" s="11"/>
      <c r="L30" s="1"/>
      <c r="M30" s="1"/>
      <c r="N30" s="1"/>
      <c r="O30" s="1"/>
      <c r="P30" s="1"/>
      <c r="Q30" s="1"/>
      <c r="R30" s="1"/>
      <c r="S30" s="1"/>
      <c r="T30" s="1"/>
      <c r="U30" s="1"/>
      <c r="V30" s="1"/>
      <c r="W30" s="1"/>
      <c r="X30" s="1"/>
    </row>
    <row r="31" spans="1:24">
      <c r="A31" s="1"/>
      <c r="B31" s="11"/>
      <c r="C31" s="11"/>
      <c r="D31" s="11"/>
      <c r="E31" s="11"/>
      <c r="F31" s="11"/>
      <c r="G31" s="11"/>
      <c r="H31" s="11"/>
      <c r="I31" s="11"/>
      <c r="J31" s="11"/>
      <c r="K31" s="11"/>
      <c r="L31" s="11"/>
      <c r="M31" s="11"/>
      <c r="N31" s="1"/>
      <c r="O31" s="1"/>
      <c r="P31" s="1"/>
      <c r="Q31" s="1"/>
      <c r="R31" s="1"/>
      <c r="S31" s="1"/>
      <c r="T31" s="1"/>
      <c r="U31" s="1"/>
      <c r="V31" s="1"/>
      <c r="W31" s="1"/>
      <c r="X31" s="1"/>
    </row>
    <row r="32" spans="1:24">
      <c r="A32" s="1"/>
      <c r="B32" s="11"/>
      <c r="C32" s="11"/>
      <c r="D32" s="11"/>
      <c r="E32" s="11"/>
      <c r="F32" s="11"/>
      <c r="G32" s="11"/>
      <c r="H32" s="11"/>
      <c r="I32" s="11"/>
      <c r="J32" s="11"/>
      <c r="K32" s="11"/>
      <c r="L32" s="11"/>
      <c r="M32" s="11"/>
      <c r="N32" s="1"/>
      <c r="O32" s="1"/>
      <c r="P32" s="1"/>
      <c r="Q32" s="1"/>
      <c r="R32" s="1"/>
      <c r="S32" s="1"/>
      <c r="T32" s="1"/>
      <c r="U32" s="1"/>
      <c r="V32" s="1"/>
      <c r="W32" s="1"/>
      <c r="X32" s="1"/>
    </row>
    <row r="33" spans="1:24">
      <c r="A33" s="1"/>
      <c r="B33" s="11"/>
      <c r="C33" s="11"/>
      <c r="D33" s="11"/>
      <c r="E33" s="11"/>
      <c r="F33" s="11"/>
      <c r="G33" s="11"/>
      <c r="H33" s="11"/>
      <c r="I33" s="11"/>
      <c r="J33" s="11"/>
      <c r="K33" s="74"/>
      <c r="L33" s="74"/>
      <c r="M33" s="195"/>
      <c r="N33" s="1"/>
      <c r="O33" s="1"/>
      <c r="P33" s="1"/>
      <c r="Q33" s="1"/>
      <c r="R33" s="1"/>
      <c r="S33" s="1"/>
      <c r="T33" s="1"/>
      <c r="U33" s="1"/>
      <c r="V33" s="1"/>
      <c r="W33" s="1"/>
      <c r="X33" s="1"/>
    </row>
    <row r="34" spans="1:24">
      <c r="A34" s="1"/>
      <c r="B34" s="11"/>
      <c r="C34" s="11"/>
      <c r="D34" s="11"/>
      <c r="E34" s="11"/>
      <c r="F34" s="11"/>
      <c r="G34" s="11"/>
      <c r="H34" s="11"/>
      <c r="I34" s="11"/>
      <c r="J34" s="11"/>
      <c r="K34" s="74"/>
      <c r="L34" s="74"/>
      <c r="M34" s="196"/>
      <c r="N34" s="1"/>
      <c r="O34" s="1"/>
      <c r="P34" s="1"/>
      <c r="Q34" s="1"/>
      <c r="R34" s="1"/>
      <c r="S34" s="1"/>
      <c r="T34" s="1"/>
      <c r="U34" s="1"/>
      <c r="V34" s="1"/>
      <c r="W34" s="1"/>
      <c r="X34" s="1"/>
    </row>
    <row r="35" spans="1:24">
      <c r="A35" s="1"/>
      <c r="B35" s="11"/>
      <c r="C35" s="11"/>
      <c r="D35" s="11"/>
      <c r="E35" s="11"/>
      <c r="F35" s="11"/>
      <c r="G35" s="11"/>
      <c r="H35" s="11"/>
      <c r="I35" s="11"/>
      <c r="J35" s="11"/>
      <c r="K35" s="11"/>
      <c r="L35" s="73"/>
      <c r="M35" s="11"/>
      <c r="N35" s="1"/>
      <c r="O35" s="1"/>
      <c r="P35" s="1"/>
      <c r="Q35" s="1"/>
      <c r="R35" s="1"/>
      <c r="S35" s="1"/>
      <c r="T35" s="1"/>
      <c r="U35" s="1"/>
      <c r="V35" s="1"/>
      <c r="W35" s="1"/>
      <c r="X35" s="1"/>
    </row>
    <row r="36" spans="1:24">
      <c r="A36" s="1"/>
      <c r="B36" s="11"/>
      <c r="C36" s="11"/>
      <c r="D36" s="11"/>
      <c r="E36" s="11"/>
      <c r="F36" s="11"/>
      <c r="G36" s="11"/>
      <c r="H36" s="11"/>
      <c r="I36" s="11"/>
      <c r="J36" s="11"/>
      <c r="K36" s="11"/>
      <c r="L36" s="74"/>
      <c r="M36" s="11"/>
      <c r="N36" s="1"/>
      <c r="O36" s="1"/>
      <c r="P36" s="1"/>
      <c r="Q36" s="1"/>
      <c r="R36" s="1"/>
      <c r="S36" s="1"/>
      <c r="T36" s="1"/>
      <c r="U36" s="1"/>
      <c r="V36" s="1"/>
      <c r="W36" s="1"/>
      <c r="X36" s="1"/>
    </row>
    <row r="37" spans="1:24">
      <c r="A37" s="1"/>
      <c r="B37" s="1"/>
      <c r="C37" s="1"/>
      <c r="D37" s="1"/>
      <c r="E37" s="11"/>
      <c r="F37" s="11"/>
      <c r="G37" s="11"/>
      <c r="H37" s="11"/>
      <c r="I37" s="1"/>
      <c r="J37" s="1"/>
      <c r="K37" s="1"/>
      <c r="L37" s="1"/>
      <c r="M37" s="1"/>
      <c r="N37" s="1"/>
      <c r="O37" s="1"/>
      <c r="P37" s="1"/>
      <c r="Q37" s="1"/>
      <c r="R37" s="1"/>
      <c r="S37" s="1"/>
      <c r="T37" s="1"/>
      <c r="U37" s="1"/>
    </row>
    <row r="38" spans="1:24">
      <c r="A38" s="1"/>
      <c r="B38" s="1"/>
      <c r="C38" s="1"/>
      <c r="D38" s="1"/>
      <c r="E38" s="1"/>
      <c r="F38" s="1"/>
      <c r="G38" s="1"/>
      <c r="H38" s="1"/>
      <c r="I38" s="1"/>
      <c r="J38" s="1"/>
      <c r="K38" s="1"/>
      <c r="L38" s="1"/>
      <c r="M38" s="1"/>
      <c r="N38" s="1"/>
      <c r="O38" s="1"/>
      <c r="P38" s="1"/>
      <c r="Q38" s="1"/>
      <c r="R38" s="1"/>
      <c r="S38" s="1"/>
      <c r="T38" s="1"/>
      <c r="U38" s="1"/>
    </row>
    <row r="39" spans="1:24">
      <c r="A39" s="1"/>
      <c r="B39" s="1"/>
      <c r="C39" s="1"/>
      <c r="D39" s="1"/>
      <c r="E39" s="1"/>
      <c r="F39" s="1"/>
      <c r="G39" s="1"/>
      <c r="H39" s="1"/>
      <c r="I39" s="1"/>
      <c r="J39" s="1"/>
      <c r="K39" s="1"/>
      <c r="L39" s="1"/>
      <c r="M39" s="1"/>
      <c r="N39" s="1"/>
      <c r="O39" s="1"/>
      <c r="P39" s="1"/>
      <c r="Q39" s="1"/>
      <c r="R39" s="1"/>
      <c r="S39" s="1"/>
      <c r="T39" s="1"/>
      <c r="U39" s="1"/>
    </row>
    <row r="40" spans="1:24">
      <c r="A40" s="1"/>
      <c r="B40" s="1"/>
      <c r="C40" s="1"/>
      <c r="D40" s="1"/>
      <c r="E40" s="1"/>
      <c r="F40" s="1"/>
      <c r="G40" s="1"/>
      <c r="H40" s="1"/>
      <c r="I40" s="1"/>
      <c r="J40" s="1"/>
      <c r="K40" s="1"/>
      <c r="L40" s="1"/>
      <c r="M40" s="1"/>
      <c r="N40" s="1"/>
      <c r="O40" s="1"/>
      <c r="P40" s="1"/>
      <c r="Q40" s="1"/>
      <c r="R40" s="1"/>
      <c r="S40" s="1"/>
      <c r="T40" s="1"/>
      <c r="U40" s="1"/>
    </row>
    <row r="41" spans="1:24">
      <c r="A41" s="1"/>
      <c r="B41" s="1"/>
      <c r="C41" s="1"/>
      <c r="D41" s="1"/>
      <c r="E41" s="1"/>
      <c r="F41" s="1"/>
      <c r="G41" s="1"/>
      <c r="H41" s="1"/>
      <c r="I41" s="1"/>
      <c r="J41" s="1"/>
      <c r="K41" s="1"/>
      <c r="L41" s="1"/>
      <c r="M41" s="1"/>
      <c r="N41" s="1"/>
      <c r="O41" s="1"/>
      <c r="P41" s="1"/>
      <c r="Q41" s="1"/>
      <c r="R41" s="1"/>
      <c r="S41" s="1"/>
      <c r="T41" s="1"/>
      <c r="U41" s="1"/>
    </row>
    <row r="42" spans="1:24">
      <c r="A42" s="1"/>
      <c r="B42" s="1"/>
      <c r="C42" s="1"/>
      <c r="D42" s="1"/>
      <c r="E42" s="1"/>
      <c r="F42" s="1"/>
      <c r="G42" s="1"/>
      <c r="H42" s="1"/>
      <c r="I42" s="1"/>
      <c r="J42" s="1"/>
      <c r="K42" s="1"/>
      <c r="L42" s="1"/>
      <c r="M42" s="1"/>
      <c r="N42" s="1"/>
      <c r="O42" s="1"/>
      <c r="P42" s="1"/>
      <c r="Q42" s="1"/>
      <c r="R42" s="1"/>
      <c r="S42" s="1"/>
      <c r="T42" s="1"/>
      <c r="U42" s="1"/>
    </row>
    <row r="43" spans="1:24">
      <c r="A43" s="1"/>
      <c r="B43" s="1"/>
      <c r="C43" s="1"/>
      <c r="D43" s="1"/>
      <c r="E43" s="1"/>
      <c r="F43" s="1"/>
      <c r="G43" s="1"/>
      <c r="H43" s="1"/>
      <c r="I43" s="1"/>
      <c r="J43" s="1"/>
      <c r="K43" s="1"/>
      <c r="L43" s="1"/>
      <c r="M43" s="1"/>
      <c r="N43" s="1"/>
      <c r="O43" s="1"/>
      <c r="P43" s="1"/>
      <c r="Q43" s="1"/>
      <c r="R43" s="1"/>
      <c r="S43" s="1"/>
      <c r="T43" s="1"/>
      <c r="U43" s="1"/>
    </row>
    <row r="44" spans="1:24">
      <c r="A44" s="1"/>
      <c r="B44" s="1"/>
      <c r="C44" s="1"/>
      <c r="D44" s="1"/>
      <c r="E44" s="1"/>
      <c r="F44" s="1"/>
      <c r="G44" s="1"/>
      <c r="H44" s="1"/>
      <c r="I44" s="1"/>
      <c r="J44" s="1"/>
      <c r="K44" s="1"/>
      <c r="L44" s="1"/>
      <c r="M44" s="1"/>
      <c r="N44" s="1"/>
      <c r="O44" s="1"/>
      <c r="P44" s="1"/>
      <c r="Q44" s="1"/>
      <c r="R44" s="1"/>
      <c r="S44" s="1"/>
      <c r="T44" s="1"/>
      <c r="U44" s="1"/>
    </row>
    <row r="45" spans="1:24">
      <c r="A45" s="1"/>
      <c r="B45" s="1"/>
      <c r="C45" s="1"/>
      <c r="D45" s="1"/>
      <c r="E45" s="1"/>
      <c r="F45" s="1"/>
      <c r="G45" s="1"/>
      <c r="H45" s="1"/>
      <c r="I45" s="1"/>
      <c r="J45" s="1"/>
      <c r="K45" s="1"/>
      <c r="L45" s="1"/>
      <c r="M45" s="1"/>
      <c r="N45" s="1"/>
      <c r="O45" s="1"/>
      <c r="P45" s="1"/>
      <c r="Q45" s="1"/>
      <c r="R45" s="1"/>
      <c r="S45" s="1"/>
      <c r="T45" s="1"/>
      <c r="U45" s="1"/>
    </row>
    <row r="46" spans="1:24">
      <c r="A46" s="1"/>
      <c r="B46" s="1"/>
      <c r="C46" s="1"/>
      <c r="D46" s="1"/>
      <c r="E46" s="1"/>
      <c r="F46" s="1"/>
      <c r="G46" s="1"/>
      <c r="H46" s="1"/>
      <c r="I46" s="1"/>
      <c r="J46" s="1"/>
      <c r="K46" s="1"/>
      <c r="L46" s="1"/>
      <c r="M46" s="1"/>
      <c r="N46" s="1"/>
      <c r="O46" s="1"/>
      <c r="P46" s="1"/>
      <c r="Q46" s="1"/>
      <c r="R46" s="1"/>
      <c r="S46" s="1"/>
      <c r="T46" s="1"/>
      <c r="U46" s="1"/>
    </row>
    <row r="47" spans="1:24">
      <c r="A47" s="1"/>
      <c r="B47" s="1"/>
      <c r="C47" s="1"/>
      <c r="D47" s="1"/>
      <c r="E47" s="1"/>
      <c r="F47" s="1"/>
      <c r="G47" s="1"/>
      <c r="H47" s="1"/>
      <c r="I47" s="1"/>
      <c r="J47" s="1"/>
      <c r="K47" s="1"/>
      <c r="L47" s="1"/>
      <c r="M47" s="1"/>
      <c r="N47" s="1"/>
      <c r="O47" s="1"/>
      <c r="P47" s="1"/>
      <c r="Q47" s="1"/>
      <c r="R47" s="1"/>
      <c r="S47" s="1"/>
      <c r="T47" s="1"/>
      <c r="U47" s="1"/>
    </row>
    <row r="48" spans="1:24">
      <c r="A48" s="1"/>
      <c r="B48" s="1"/>
      <c r="C48" s="1"/>
      <c r="D48" s="1"/>
      <c r="E48" s="1"/>
      <c r="F48" s="1"/>
      <c r="G48" s="1"/>
      <c r="H48" s="1"/>
      <c r="I48" s="1"/>
      <c r="J48" s="1"/>
      <c r="K48" s="1"/>
      <c r="L48" s="1"/>
      <c r="M48" s="1"/>
      <c r="N48" s="1"/>
      <c r="O48" s="1"/>
      <c r="P48" s="1"/>
      <c r="Q48" s="1"/>
      <c r="R48" s="1"/>
      <c r="S48" s="1"/>
      <c r="T48" s="1"/>
      <c r="U48" s="1"/>
    </row>
    <row r="49" spans="1:21">
      <c r="A49" s="1"/>
      <c r="B49" s="1"/>
      <c r="C49" s="1"/>
      <c r="D49" s="1"/>
      <c r="E49" s="1"/>
      <c r="F49" s="1"/>
      <c r="G49" s="1"/>
      <c r="H49" s="1"/>
      <c r="I49" s="1"/>
      <c r="J49" s="1"/>
      <c r="K49" s="1"/>
      <c r="L49" s="1"/>
      <c r="M49" s="1"/>
      <c r="N49" s="1"/>
      <c r="O49" s="1"/>
      <c r="P49" s="1"/>
      <c r="Q49" s="1"/>
      <c r="R49" s="1"/>
      <c r="S49" s="1"/>
      <c r="T49" s="1"/>
      <c r="U49" s="1"/>
    </row>
    <row r="50" spans="1:21">
      <c r="A50" s="1"/>
      <c r="B50" s="1"/>
      <c r="C50" s="1"/>
      <c r="D50" s="1"/>
      <c r="E50" s="1"/>
      <c r="F50" s="1"/>
      <c r="G50" s="1"/>
      <c r="H50" s="1"/>
      <c r="I50" s="1"/>
      <c r="J50" s="1"/>
      <c r="K50" s="1"/>
      <c r="L50" s="1"/>
      <c r="M50" s="1"/>
      <c r="N50" s="1"/>
      <c r="O50" s="1"/>
      <c r="P50" s="1"/>
      <c r="Q50" s="1"/>
      <c r="R50" s="1"/>
      <c r="S50" s="1"/>
      <c r="T50" s="1"/>
      <c r="U50" s="1"/>
    </row>
    <row r="51" spans="1:21">
      <c r="A51" s="1"/>
      <c r="B51" s="1"/>
      <c r="C51" s="1"/>
      <c r="D51" s="1"/>
      <c r="E51" s="1"/>
      <c r="F51" s="1"/>
      <c r="G51" s="1"/>
      <c r="H51" s="1"/>
      <c r="I51" s="1"/>
      <c r="J51" s="1"/>
      <c r="K51" s="1"/>
      <c r="L51" s="1"/>
      <c r="M51" s="1"/>
      <c r="N51" s="1"/>
      <c r="O51" s="1"/>
      <c r="P51" s="1"/>
      <c r="Q51" s="1"/>
      <c r="R51" s="1"/>
      <c r="S51" s="1"/>
      <c r="T51" s="1"/>
      <c r="U51" s="1"/>
    </row>
    <row r="52" spans="1:21">
      <c r="A52" s="1"/>
      <c r="B52" s="1"/>
      <c r="C52" s="1"/>
      <c r="D52" s="1"/>
      <c r="E52" s="1"/>
      <c r="F52" s="1"/>
      <c r="G52" s="1"/>
      <c r="H52" s="1"/>
      <c r="I52" s="1"/>
      <c r="J52" s="1"/>
      <c r="K52" s="1"/>
      <c r="L52" s="1"/>
      <c r="M52" s="1"/>
      <c r="N52" s="1"/>
      <c r="O52" s="1"/>
      <c r="P52" s="1"/>
      <c r="Q52" s="1"/>
      <c r="R52" s="1"/>
      <c r="S52" s="1"/>
      <c r="T52" s="1"/>
      <c r="U52" s="1"/>
    </row>
    <row r="53" spans="1:21">
      <c r="A53" s="1"/>
      <c r="B53" s="1"/>
      <c r="C53" s="1"/>
      <c r="D53" s="1"/>
      <c r="E53" s="1"/>
      <c r="F53" s="1"/>
      <c r="G53" s="1"/>
      <c r="H53" s="1"/>
      <c r="I53" s="1"/>
      <c r="J53" s="1"/>
      <c r="K53" s="1"/>
      <c r="L53" s="1"/>
      <c r="M53" s="1"/>
      <c r="N53" s="1"/>
      <c r="O53" s="1"/>
      <c r="P53" s="1"/>
      <c r="Q53" s="1"/>
      <c r="R53" s="1"/>
      <c r="S53" s="1"/>
      <c r="T53" s="1"/>
      <c r="U53" s="1"/>
    </row>
    <row r="54" spans="1:21">
      <c r="A54" s="1"/>
      <c r="B54" s="1"/>
      <c r="C54" s="1"/>
      <c r="D54" s="1"/>
      <c r="E54" s="1"/>
      <c r="F54" s="1"/>
      <c r="G54" s="1"/>
      <c r="H54" s="1"/>
      <c r="I54" s="1"/>
      <c r="J54" s="1"/>
      <c r="K54" s="1"/>
      <c r="L54" s="1"/>
      <c r="M54" s="1"/>
      <c r="N54" s="1"/>
      <c r="O54" s="1"/>
      <c r="P54" s="1"/>
      <c r="Q54" s="1"/>
      <c r="R54" s="1"/>
      <c r="S54" s="1"/>
      <c r="T54" s="1"/>
      <c r="U54" s="1"/>
    </row>
    <row r="55" spans="1:21">
      <c r="A55" s="1"/>
      <c r="B55" s="1"/>
      <c r="C55" s="1"/>
      <c r="D55" s="1"/>
      <c r="E55" s="1"/>
      <c r="F55" s="1"/>
      <c r="G55" s="1"/>
      <c r="H55" s="1"/>
      <c r="I55" s="1"/>
      <c r="J55" s="1"/>
      <c r="K55" s="1"/>
      <c r="L55" s="1"/>
      <c r="M55" s="1"/>
      <c r="N55" s="1"/>
      <c r="O55" s="1"/>
      <c r="P55" s="1"/>
      <c r="Q55" s="1"/>
      <c r="R55" s="1"/>
      <c r="S55" s="1"/>
      <c r="T55" s="1"/>
      <c r="U55" s="1"/>
    </row>
    <row r="56" spans="1:21">
      <c r="A56" s="1"/>
      <c r="B56" s="1"/>
      <c r="C56" s="1"/>
      <c r="D56" s="1"/>
      <c r="E56" s="1"/>
      <c r="F56" s="1"/>
      <c r="G56" s="1"/>
      <c r="H56" s="1"/>
      <c r="I56" s="1"/>
      <c r="J56" s="1"/>
      <c r="K56" s="1"/>
      <c r="L56" s="1"/>
      <c r="M56" s="1"/>
      <c r="N56" s="1"/>
      <c r="O56" s="1"/>
      <c r="P56" s="1"/>
      <c r="Q56" s="1"/>
      <c r="R56" s="1"/>
      <c r="S56" s="1"/>
      <c r="T56" s="1"/>
      <c r="U56" s="1"/>
    </row>
    <row r="57" spans="1:21">
      <c r="A57" s="1"/>
      <c r="B57" s="1"/>
      <c r="C57" s="1"/>
      <c r="D57" s="1"/>
      <c r="E57" s="1"/>
      <c r="F57" s="1"/>
      <c r="G57" s="1"/>
      <c r="H57" s="1"/>
      <c r="I57" s="1"/>
      <c r="J57" s="1"/>
      <c r="K57" s="1"/>
      <c r="L57" s="1"/>
      <c r="M57" s="1"/>
      <c r="N57" s="1"/>
      <c r="O57" s="1"/>
      <c r="P57" s="1"/>
      <c r="Q57" s="1"/>
      <c r="R57" s="1"/>
      <c r="S57" s="1"/>
      <c r="T57" s="1"/>
      <c r="U57" s="1"/>
    </row>
    <row r="58" spans="1:21">
      <c r="A58" s="1"/>
      <c r="B58" s="1"/>
      <c r="C58" s="1"/>
      <c r="D58" s="1"/>
      <c r="E58" s="1"/>
      <c r="F58" s="1"/>
      <c r="G58" s="1"/>
      <c r="H58" s="1"/>
      <c r="I58" s="1"/>
      <c r="J58" s="1"/>
      <c r="K58" s="1"/>
      <c r="L58" s="1"/>
      <c r="M58" s="1"/>
      <c r="N58" s="1"/>
      <c r="O58" s="1"/>
      <c r="P58" s="1"/>
      <c r="Q58" s="1"/>
      <c r="R58" s="1"/>
      <c r="S58" s="1"/>
      <c r="T58" s="1"/>
      <c r="U58" s="1"/>
    </row>
    <row r="59" spans="1:21">
      <c r="A59" s="1"/>
      <c r="B59" s="1"/>
      <c r="C59" s="1"/>
      <c r="D59" s="1"/>
      <c r="E59" s="1"/>
      <c r="F59" s="1"/>
      <c r="G59" s="1"/>
      <c r="H59" s="1"/>
      <c r="I59" s="1"/>
      <c r="J59" s="1"/>
      <c r="K59" s="1"/>
      <c r="L59" s="1"/>
      <c r="M59" s="1"/>
      <c r="N59" s="1"/>
      <c r="O59" s="1"/>
      <c r="P59" s="1"/>
      <c r="Q59" s="1"/>
      <c r="R59" s="1"/>
      <c r="S59" s="1"/>
      <c r="T59" s="1"/>
      <c r="U59" s="1"/>
    </row>
    <row r="60" spans="1:21">
      <c r="A60" s="1"/>
      <c r="B60" s="1"/>
      <c r="C60" s="1"/>
      <c r="D60" s="1"/>
      <c r="E60" s="1"/>
      <c r="F60" s="1"/>
      <c r="G60" s="1"/>
      <c r="H60" s="1"/>
      <c r="I60" s="1"/>
      <c r="J60" s="1"/>
      <c r="K60" s="1"/>
      <c r="L60" s="1"/>
      <c r="M60" s="1"/>
      <c r="N60" s="1"/>
      <c r="O60" s="1"/>
      <c r="P60" s="1"/>
      <c r="Q60" s="1"/>
      <c r="R60" s="1"/>
      <c r="S60" s="1"/>
      <c r="T60" s="1"/>
      <c r="U60" s="1"/>
    </row>
    <row r="61" spans="1:21">
      <c r="A61" s="1"/>
      <c r="B61" s="1"/>
      <c r="C61" s="1"/>
      <c r="D61" s="1"/>
      <c r="E61" s="1"/>
      <c r="F61" s="1"/>
      <c r="G61" s="1"/>
      <c r="H61" s="1"/>
      <c r="I61" s="1"/>
      <c r="J61" s="1"/>
      <c r="K61" s="1"/>
      <c r="L61" s="1"/>
      <c r="M61" s="1"/>
      <c r="N61" s="1"/>
      <c r="O61" s="1"/>
      <c r="P61" s="1"/>
      <c r="Q61" s="1"/>
      <c r="R61" s="1"/>
      <c r="S61" s="1"/>
      <c r="T61" s="1"/>
      <c r="U61" s="1"/>
    </row>
    <row r="62" spans="1:21">
      <c r="A62" s="1"/>
      <c r="B62" s="1"/>
      <c r="C62" s="1"/>
      <c r="D62" s="1"/>
      <c r="E62" s="1"/>
      <c r="F62" s="1"/>
      <c r="G62" s="1"/>
      <c r="H62" s="1"/>
      <c r="I62" s="1"/>
      <c r="J62" s="1"/>
      <c r="K62" s="1"/>
      <c r="L62" s="1"/>
      <c r="M62" s="1"/>
      <c r="N62" s="1"/>
      <c r="O62" s="1"/>
      <c r="P62" s="1"/>
      <c r="Q62" s="1"/>
      <c r="R62" s="1"/>
      <c r="S62" s="1"/>
      <c r="T62" s="1"/>
      <c r="U62" s="1"/>
    </row>
  </sheetData>
  <hyperlinks>
    <hyperlink ref="O1" location="innehåll!A1" display="Tillbaka till innehållsförteckning"/>
    <hyperlink ref="D1" location="innehåll!A1" display="Tillbaka till innehållsförteckning"/>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7"/>
  <sheetViews>
    <sheetView workbookViewId="0">
      <selection activeCell="O1" sqref="O1"/>
    </sheetView>
  </sheetViews>
  <sheetFormatPr defaultRowHeight="15"/>
  <cols>
    <col min="2" max="2" width="31.140625" customWidth="1"/>
    <col min="15" max="15" width="29.28515625" customWidth="1"/>
  </cols>
  <sheetData>
    <row r="1" spans="1:31">
      <c r="A1" s="1"/>
      <c r="B1" s="1"/>
      <c r="C1" s="1"/>
      <c r="D1" s="1"/>
      <c r="E1" s="1"/>
      <c r="F1" s="1"/>
      <c r="G1" s="1"/>
      <c r="H1" s="1"/>
      <c r="I1" s="1"/>
      <c r="J1" s="1"/>
      <c r="K1" s="1"/>
      <c r="L1" s="1"/>
      <c r="M1" s="1"/>
      <c r="N1" s="1"/>
      <c r="O1" s="70" t="s">
        <v>173</v>
      </c>
      <c r="P1" s="1"/>
      <c r="Q1" s="1"/>
      <c r="R1" s="1"/>
      <c r="S1" s="1"/>
      <c r="T1" s="1"/>
      <c r="U1" s="1"/>
      <c r="V1" s="1"/>
      <c r="W1" s="1"/>
      <c r="X1" s="1"/>
      <c r="Y1" s="1"/>
      <c r="Z1" s="1"/>
      <c r="AA1" s="1"/>
      <c r="AB1" s="1"/>
      <c r="AC1" s="1"/>
      <c r="AD1" s="1"/>
      <c r="AE1" s="1"/>
    </row>
    <row r="2" spans="1:3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c r="A3" s="1"/>
      <c r="B3" s="440" t="s">
        <v>681</v>
      </c>
      <c r="C3" s="190"/>
      <c r="D3" s="189"/>
      <c r="E3" s="189"/>
      <c r="F3" s="58"/>
      <c r="G3" s="58"/>
      <c r="H3" s="58"/>
      <c r="I3" s="58"/>
      <c r="J3" s="58"/>
      <c r="K3" s="58"/>
      <c r="L3" s="58"/>
      <c r="M3" s="58"/>
      <c r="N3" s="1"/>
      <c r="O3" s="440" t="s">
        <v>682</v>
      </c>
      <c r="P3" s="190"/>
      <c r="Q3" s="189"/>
      <c r="R3" s="189"/>
      <c r="S3" s="58"/>
      <c r="T3" s="58"/>
      <c r="U3" s="58"/>
      <c r="V3" s="58"/>
      <c r="W3" s="58"/>
      <c r="X3" s="58"/>
      <c r="Y3" s="58"/>
      <c r="Z3" s="58"/>
      <c r="AA3" s="1"/>
      <c r="AB3" s="1"/>
      <c r="AC3" s="1"/>
      <c r="AD3" s="1"/>
      <c r="AE3" s="1"/>
    </row>
    <row r="4" spans="1:31">
      <c r="A4" s="1"/>
      <c r="B4" s="58"/>
      <c r="C4" s="58"/>
      <c r="D4" s="58"/>
      <c r="E4" s="58"/>
      <c r="F4" s="58"/>
      <c r="G4" s="58"/>
      <c r="H4" s="58"/>
      <c r="I4" s="58"/>
      <c r="J4" s="58"/>
      <c r="K4" s="58"/>
      <c r="L4" s="58"/>
      <c r="M4" s="58"/>
      <c r="N4" s="1"/>
      <c r="O4" s="58"/>
      <c r="P4" s="58"/>
      <c r="Q4" s="58"/>
      <c r="R4" s="58"/>
      <c r="S4" s="58"/>
      <c r="T4" s="58"/>
      <c r="U4" s="58"/>
      <c r="V4" s="58"/>
      <c r="W4" s="58"/>
      <c r="X4" s="58"/>
      <c r="Y4" s="58"/>
      <c r="Z4" s="58"/>
      <c r="AA4" s="1"/>
      <c r="AB4" s="1"/>
      <c r="AC4" s="1"/>
      <c r="AD4" s="1"/>
      <c r="AE4" s="1"/>
    </row>
    <row r="5" spans="1:31" ht="60">
      <c r="A5" s="1"/>
      <c r="B5" s="436"/>
      <c r="C5" s="438" t="s">
        <v>686</v>
      </c>
      <c r="D5" s="438" t="s">
        <v>683</v>
      </c>
      <c r="E5" s="438" t="s">
        <v>687</v>
      </c>
      <c r="F5" s="438" t="s">
        <v>684</v>
      </c>
      <c r="G5" s="438" t="s">
        <v>685</v>
      </c>
      <c r="H5" s="1"/>
      <c r="I5" s="1"/>
      <c r="J5" s="1"/>
      <c r="K5" s="1"/>
      <c r="L5" s="1"/>
      <c r="M5" s="1"/>
      <c r="N5" s="1"/>
      <c r="O5" s="436"/>
      <c r="P5" s="438" t="s">
        <v>686</v>
      </c>
      <c r="Q5" s="438" t="s">
        <v>683</v>
      </c>
      <c r="R5" s="438" t="s">
        <v>687</v>
      </c>
      <c r="S5" s="438" t="s">
        <v>684</v>
      </c>
      <c r="T5" s="438" t="s">
        <v>685</v>
      </c>
      <c r="U5" s="39"/>
      <c r="V5" s="39"/>
      <c r="W5" s="39"/>
      <c r="X5" s="39"/>
      <c r="Y5" s="1"/>
      <c r="Z5" s="1"/>
      <c r="AA5" s="1"/>
      <c r="AB5" s="1"/>
      <c r="AC5" s="1"/>
      <c r="AD5" s="1"/>
      <c r="AE5" s="1"/>
    </row>
    <row r="6" spans="1:31">
      <c r="A6" s="1"/>
      <c r="B6" s="439" t="s">
        <v>329</v>
      </c>
      <c r="C6" s="439">
        <v>25</v>
      </c>
      <c r="D6" s="439">
        <v>48</v>
      </c>
      <c r="E6" s="439">
        <v>20</v>
      </c>
      <c r="F6" s="439">
        <v>5</v>
      </c>
      <c r="G6" s="439">
        <v>2</v>
      </c>
      <c r="H6" s="1"/>
      <c r="I6" s="1"/>
      <c r="J6" s="1"/>
      <c r="K6" s="1"/>
      <c r="L6" s="1"/>
      <c r="M6" s="1"/>
      <c r="N6" s="1"/>
      <c r="O6" s="439" t="s">
        <v>329</v>
      </c>
      <c r="P6" s="447">
        <v>6</v>
      </c>
      <c r="Q6" s="439">
        <v>24</v>
      </c>
      <c r="R6" s="439">
        <v>41</v>
      </c>
      <c r="S6" s="439">
        <v>24</v>
      </c>
      <c r="T6" s="439">
        <v>5</v>
      </c>
      <c r="U6" s="1"/>
      <c r="V6" s="1"/>
      <c r="W6" s="1"/>
      <c r="X6" s="1"/>
      <c r="Y6" s="1"/>
      <c r="Z6" s="1"/>
      <c r="AA6" s="1"/>
      <c r="AB6" s="1"/>
      <c r="AC6" s="1"/>
      <c r="AD6" s="1"/>
      <c r="AE6" s="1"/>
    </row>
    <row r="7" spans="1:31">
      <c r="A7" s="1"/>
      <c r="B7" s="442" t="s">
        <v>670</v>
      </c>
      <c r="C7" s="442">
        <v>29</v>
      </c>
      <c r="D7" s="442">
        <v>48</v>
      </c>
      <c r="E7" s="442">
        <v>18</v>
      </c>
      <c r="F7" s="442">
        <v>4</v>
      </c>
      <c r="G7" s="442">
        <v>1</v>
      </c>
      <c r="H7" s="1"/>
      <c r="I7" s="1"/>
      <c r="J7" s="1"/>
      <c r="K7" s="1"/>
      <c r="L7" s="1"/>
      <c r="M7" s="1"/>
      <c r="N7" s="1"/>
      <c r="O7" s="442" t="s">
        <v>670</v>
      </c>
      <c r="P7" s="442">
        <v>8</v>
      </c>
      <c r="Q7" s="442">
        <v>28</v>
      </c>
      <c r="R7" s="442">
        <v>39</v>
      </c>
      <c r="S7" s="442">
        <v>20</v>
      </c>
      <c r="T7" s="442">
        <v>4</v>
      </c>
      <c r="U7" s="1"/>
      <c r="V7" s="1"/>
      <c r="W7" s="1"/>
      <c r="X7" s="1"/>
      <c r="Y7" s="1"/>
      <c r="Z7" s="1"/>
      <c r="AA7" s="1"/>
      <c r="AB7" s="1"/>
      <c r="AC7" s="1"/>
      <c r="AD7" s="1"/>
      <c r="AE7" s="1"/>
    </row>
    <row r="8" spans="1:31">
      <c r="A8" s="1"/>
      <c r="B8" s="439" t="s">
        <v>666</v>
      </c>
      <c r="C8" s="439">
        <v>20</v>
      </c>
      <c r="D8" s="439">
        <v>51</v>
      </c>
      <c r="E8" s="439">
        <v>21</v>
      </c>
      <c r="F8" s="439">
        <v>7</v>
      </c>
      <c r="G8" s="439">
        <v>1</v>
      </c>
      <c r="H8" s="1"/>
      <c r="I8" s="1"/>
      <c r="J8" s="1"/>
      <c r="K8" s="1"/>
      <c r="L8" s="1"/>
      <c r="M8" s="1"/>
      <c r="N8" s="1"/>
      <c r="O8" s="439" t="s">
        <v>666</v>
      </c>
      <c r="P8" s="439">
        <v>3</v>
      </c>
      <c r="Q8" s="439">
        <v>20</v>
      </c>
      <c r="R8" s="439">
        <v>43</v>
      </c>
      <c r="S8" s="439">
        <v>28</v>
      </c>
      <c r="T8" s="439">
        <v>5</v>
      </c>
      <c r="U8" s="1"/>
      <c r="V8" s="1"/>
      <c r="W8" s="1"/>
      <c r="X8" s="1"/>
      <c r="Y8" s="1"/>
      <c r="Z8" s="1"/>
      <c r="AA8" s="1"/>
      <c r="AB8" s="1"/>
      <c r="AC8" s="1"/>
      <c r="AD8" s="1"/>
      <c r="AE8" s="1"/>
    </row>
    <row r="9" spans="1:31" ht="33" customHeight="1">
      <c r="A9" s="1"/>
      <c r="B9" s="441" t="s">
        <v>671</v>
      </c>
      <c r="C9" s="441">
        <v>22</v>
      </c>
      <c r="D9" s="441">
        <v>14</v>
      </c>
      <c r="E9" s="441">
        <v>27</v>
      </c>
      <c r="F9" s="441">
        <v>20</v>
      </c>
      <c r="G9" s="441">
        <v>19</v>
      </c>
      <c r="H9" s="1"/>
      <c r="I9" s="1"/>
      <c r="J9" s="1"/>
      <c r="K9" s="1"/>
      <c r="L9" s="1"/>
      <c r="M9" s="1"/>
      <c r="N9" s="1"/>
      <c r="O9" s="441" t="s">
        <v>671</v>
      </c>
      <c r="P9" s="441">
        <v>6</v>
      </c>
      <c r="Q9" s="441">
        <v>0</v>
      </c>
      <c r="R9" s="441">
        <v>34</v>
      </c>
      <c r="S9" s="441">
        <v>26</v>
      </c>
      <c r="T9" s="441">
        <v>34</v>
      </c>
      <c r="U9" s="1"/>
      <c r="V9" s="1"/>
      <c r="W9" s="1"/>
      <c r="X9" s="1"/>
      <c r="Y9" s="1"/>
      <c r="Z9" s="1"/>
      <c r="AA9" s="1"/>
      <c r="AB9" s="1"/>
      <c r="AC9" s="1"/>
      <c r="AD9" s="1"/>
      <c r="AE9" s="1"/>
    </row>
    <row r="10" spans="1:3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c r="A11" s="1"/>
      <c r="B11" s="1"/>
      <c r="C11" s="1"/>
      <c r="D11" s="1"/>
      <c r="E11" s="1"/>
      <c r="F11" s="1"/>
      <c r="G11" s="1"/>
      <c r="H11" s="1"/>
      <c r="I11" s="1"/>
      <c r="J11" s="1"/>
      <c r="K11" s="1"/>
      <c r="L11" s="1"/>
      <c r="M11" s="1"/>
      <c r="N11" s="1"/>
      <c r="O11" s="1"/>
      <c r="P11" s="1"/>
      <c r="Q11" s="1"/>
      <c r="R11" s="1"/>
      <c r="S11" s="1"/>
      <c r="T11" s="1"/>
      <c r="U11" s="1"/>
      <c r="V11" s="1"/>
      <c r="W11" s="1"/>
      <c r="X11" s="1"/>
      <c r="Y11" s="1"/>
      <c r="Z11" s="1"/>
      <c r="AA11" s="1"/>
    </row>
    <row r="12" spans="1:31">
      <c r="A12" s="1"/>
      <c r="B12" s="121" t="s">
        <v>672</v>
      </c>
      <c r="C12" s="1"/>
      <c r="D12" s="1"/>
      <c r="E12" s="1"/>
      <c r="F12" s="1"/>
      <c r="G12" s="1"/>
      <c r="H12" s="1"/>
      <c r="I12" s="1"/>
      <c r="J12" s="1"/>
      <c r="K12" s="1"/>
      <c r="L12" s="1"/>
      <c r="M12" s="1"/>
      <c r="N12" s="1"/>
      <c r="O12" s="121" t="s">
        <v>672</v>
      </c>
      <c r="P12" s="1"/>
      <c r="Q12" s="1"/>
      <c r="R12" s="1"/>
      <c r="S12" s="1"/>
      <c r="T12" s="1"/>
      <c r="U12" s="1"/>
      <c r="V12" s="1"/>
      <c r="W12" s="1"/>
      <c r="X12" s="1"/>
      <c r="Y12" s="1"/>
      <c r="Z12" s="1"/>
      <c r="AA12" s="1"/>
    </row>
    <row r="13" spans="1:31">
      <c r="A13" s="1"/>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31">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31">
      <c r="A15" s="1"/>
      <c r="B15" s="1"/>
      <c r="C15" s="1"/>
      <c r="D15" s="1"/>
      <c r="E15" s="1"/>
      <c r="F15" s="1"/>
      <c r="G15" s="1"/>
      <c r="H15" s="1"/>
      <c r="I15" s="1"/>
      <c r="J15" s="1"/>
      <c r="K15" s="1"/>
      <c r="L15" s="1"/>
      <c r="M15" s="1"/>
      <c r="N15" s="1"/>
      <c r="O15" s="1"/>
      <c r="P15" s="1"/>
      <c r="Q15" s="1"/>
      <c r="R15" s="1"/>
      <c r="S15" s="1"/>
      <c r="T15" s="1"/>
      <c r="U15" s="1"/>
      <c r="V15" s="1"/>
      <c r="W15" s="1"/>
      <c r="X15" s="1"/>
      <c r="Y15" s="1"/>
    </row>
    <row r="16" spans="1:31">
      <c r="A16" s="1"/>
      <c r="B16" s="1"/>
      <c r="C16" s="1"/>
      <c r="D16" s="1"/>
      <c r="E16" s="1"/>
      <c r="F16" s="1"/>
      <c r="G16" s="1"/>
      <c r="H16" s="1"/>
      <c r="I16" s="1"/>
      <c r="J16" s="1"/>
      <c r="K16" s="1"/>
      <c r="L16" s="1"/>
      <c r="M16" s="1"/>
      <c r="N16" s="1"/>
      <c r="O16" s="1"/>
      <c r="P16" s="1"/>
      <c r="Q16" s="1"/>
      <c r="R16" s="1"/>
      <c r="S16" s="1"/>
      <c r="T16" s="1"/>
      <c r="U16" s="1"/>
      <c r="V16" s="1"/>
      <c r="W16" s="1"/>
      <c r="X16" s="1"/>
      <c r="Y16" s="1"/>
    </row>
    <row r="17" spans="1:25">
      <c r="A17" s="1"/>
      <c r="B17" s="1"/>
      <c r="C17" s="1"/>
      <c r="D17" s="1"/>
      <c r="E17" s="1"/>
      <c r="F17" s="1"/>
      <c r="G17" s="1"/>
      <c r="H17" s="1"/>
      <c r="I17" s="1"/>
      <c r="J17" s="1"/>
      <c r="K17" s="1"/>
      <c r="L17" s="1"/>
      <c r="M17" s="1"/>
      <c r="N17" s="1"/>
      <c r="O17" s="1"/>
      <c r="P17" s="1"/>
      <c r="Q17" s="1"/>
      <c r="R17" s="1"/>
      <c r="S17" s="1"/>
      <c r="T17" s="1"/>
      <c r="U17" s="1"/>
      <c r="V17" s="1"/>
      <c r="W17" s="1"/>
      <c r="X17" s="1"/>
      <c r="Y17" s="1"/>
    </row>
    <row r="18" spans="1:25">
      <c r="A18" s="1"/>
      <c r="B18" s="1"/>
      <c r="C18" s="1"/>
      <c r="D18" s="1"/>
      <c r="E18" s="1"/>
      <c r="F18" s="1"/>
      <c r="G18" s="1"/>
      <c r="H18" s="1"/>
      <c r="I18" s="1"/>
      <c r="J18" s="1"/>
      <c r="K18" s="1"/>
      <c r="L18" s="1"/>
      <c r="M18" s="1"/>
      <c r="N18" s="1"/>
      <c r="O18" s="1"/>
      <c r="P18" s="1"/>
      <c r="Q18" s="1"/>
      <c r="R18" s="1"/>
      <c r="S18" s="1"/>
      <c r="T18" s="1"/>
      <c r="U18" s="1"/>
      <c r="V18" s="1"/>
      <c r="W18" s="1"/>
      <c r="X18" s="1"/>
      <c r="Y18" s="1"/>
    </row>
    <row r="19" spans="1:25">
      <c r="A19" s="1"/>
      <c r="B19" s="1"/>
      <c r="C19" s="1"/>
      <c r="D19" s="1"/>
      <c r="E19" s="1"/>
      <c r="F19" s="1"/>
      <c r="G19" s="1"/>
      <c r="H19" s="1"/>
      <c r="I19" s="1"/>
      <c r="J19" s="1"/>
      <c r="K19" s="1"/>
      <c r="L19" s="1"/>
      <c r="M19" s="1"/>
      <c r="N19" s="1"/>
      <c r="O19" s="1"/>
      <c r="P19" s="1"/>
      <c r="Q19" s="1"/>
      <c r="R19" s="1"/>
      <c r="S19" s="1"/>
      <c r="T19" s="1"/>
      <c r="U19" s="1"/>
      <c r="V19" s="1"/>
      <c r="W19" s="1"/>
      <c r="X19" s="1"/>
      <c r="Y19" s="1"/>
    </row>
    <row r="20" spans="1:25">
      <c r="A20" s="1"/>
      <c r="B20" s="1"/>
      <c r="C20" s="1"/>
      <c r="D20" s="1"/>
      <c r="E20" s="1"/>
      <c r="F20" s="1"/>
      <c r="G20" s="1"/>
      <c r="H20" s="1"/>
      <c r="I20" s="1"/>
      <c r="J20" s="1"/>
      <c r="K20" s="1"/>
      <c r="L20" s="1"/>
      <c r="M20" s="1"/>
      <c r="N20" s="1"/>
      <c r="O20" s="1"/>
      <c r="P20" s="1"/>
      <c r="Q20" s="1"/>
      <c r="R20" s="1"/>
      <c r="S20" s="1"/>
      <c r="T20" s="1"/>
      <c r="U20" s="1"/>
      <c r="V20" s="1"/>
      <c r="W20" s="1"/>
      <c r="X20" s="1"/>
      <c r="Y20" s="1"/>
    </row>
    <row r="21" spans="1:25">
      <c r="A21" s="1"/>
      <c r="B21" s="1"/>
      <c r="C21" s="1"/>
      <c r="D21" s="1"/>
      <c r="E21" s="1"/>
      <c r="F21" s="1"/>
      <c r="G21" s="1"/>
      <c r="H21" s="1"/>
      <c r="I21" s="1"/>
      <c r="J21" s="1"/>
      <c r="K21" s="1"/>
      <c r="L21" s="1"/>
      <c r="M21" s="1"/>
      <c r="N21" s="1"/>
      <c r="O21" s="1"/>
      <c r="P21" s="1"/>
      <c r="Q21" s="1"/>
      <c r="R21" s="1"/>
      <c r="S21" s="1"/>
      <c r="T21" s="1"/>
      <c r="U21" s="1"/>
      <c r="V21" s="1"/>
      <c r="W21" s="1"/>
      <c r="X21" s="1"/>
      <c r="Y21" s="1"/>
    </row>
    <row r="22" spans="1:25">
      <c r="A22" s="1"/>
      <c r="B22" s="1"/>
      <c r="C22" s="1"/>
      <c r="D22" s="1"/>
      <c r="E22" s="1"/>
      <c r="F22" s="1"/>
      <c r="G22" s="1"/>
      <c r="H22" s="1"/>
      <c r="I22" s="1"/>
      <c r="J22" s="1"/>
      <c r="K22" s="1"/>
      <c r="L22" s="1"/>
      <c r="M22" s="1"/>
      <c r="N22" s="1"/>
      <c r="O22" s="1"/>
      <c r="P22" s="1"/>
      <c r="Q22" s="1"/>
      <c r="R22" s="1"/>
      <c r="S22" s="1"/>
      <c r="T22" s="1"/>
      <c r="U22" s="1"/>
      <c r="V22" s="1"/>
      <c r="W22" s="1"/>
      <c r="X22" s="1"/>
      <c r="Y22" s="1"/>
    </row>
    <row r="23" spans="1:25">
      <c r="A23" s="1"/>
      <c r="B23" s="1"/>
      <c r="C23" s="1"/>
      <c r="D23" s="1"/>
      <c r="E23" s="1"/>
      <c r="F23" s="1"/>
      <c r="G23" s="1"/>
      <c r="H23" s="1"/>
      <c r="I23" s="1"/>
      <c r="J23" s="1"/>
      <c r="K23" s="1"/>
      <c r="L23" s="1"/>
      <c r="M23" s="1"/>
      <c r="N23" s="1"/>
      <c r="O23" s="1"/>
      <c r="P23" s="1"/>
      <c r="Q23" s="1"/>
      <c r="R23" s="1"/>
      <c r="S23" s="1"/>
      <c r="T23" s="1"/>
      <c r="U23" s="1"/>
      <c r="V23" s="1"/>
      <c r="W23" s="1"/>
      <c r="X23" s="1"/>
      <c r="Y23" s="1"/>
    </row>
    <row r="24" spans="1:25">
      <c r="A24" s="1"/>
      <c r="B24" s="1"/>
      <c r="C24" s="1"/>
      <c r="D24" s="1"/>
      <c r="E24" s="1"/>
      <c r="F24" s="1"/>
      <c r="G24" s="1"/>
      <c r="H24" s="1"/>
      <c r="I24" s="1"/>
      <c r="J24" s="1"/>
      <c r="K24" s="1"/>
      <c r="L24" s="1"/>
      <c r="M24" s="1"/>
      <c r="N24" s="1"/>
      <c r="O24" s="1"/>
      <c r="P24" s="1"/>
      <c r="Q24" s="1"/>
      <c r="R24" s="1"/>
      <c r="S24" s="1"/>
      <c r="T24" s="1"/>
      <c r="U24" s="1"/>
      <c r="V24" s="1"/>
      <c r="W24" s="1"/>
      <c r="X24" s="1"/>
      <c r="Y24" s="1"/>
    </row>
    <row r="25" spans="1:25">
      <c r="A25" s="1"/>
      <c r="B25" s="1"/>
      <c r="C25" s="1"/>
      <c r="D25" s="1"/>
      <c r="E25" s="1"/>
      <c r="F25" s="1"/>
      <c r="G25" s="1"/>
      <c r="H25" s="1"/>
      <c r="I25" s="1"/>
      <c r="J25" s="1"/>
      <c r="K25" s="1"/>
      <c r="L25" s="1"/>
      <c r="M25" s="1"/>
      <c r="N25" s="1"/>
      <c r="O25" s="1"/>
      <c r="P25" s="1"/>
      <c r="Q25" s="1"/>
      <c r="R25" s="1"/>
      <c r="S25" s="1"/>
      <c r="T25" s="1"/>
      <c r="U25" s="1"/>
      <c r="V25" s="1"/>
      <c r="W25" s="1"/>
      <c r="X25" s="1"/>
      <c r="Y25" s="1"/>
    </row>
    <row r="26" spans="1:25">
      <c r="A26" s="1"/>
      <c r="B26" s="1"/>
      <c r="C26" s="1"/>
      <c r="D26" s="1"/>
      <c r="E26" s="1"/>
      <c r="F26" s="1"/>
      <c r="G26" s="1"/>
      <c r="H26" s="1"/>
      <c r="I26" s="1"/>
      <c r="J26" s="1"/>
      <c r="K26" s="1"/>
      <c r="L26" s="1"/>
      <c r="M26" s="1"/>
      <c r="N26" s="1"/>
      <c r="O26" s="1"/>
      <c r="P26" s="1"/>
      <c r="Q26" s="1"/>
      <c r="R26" s="1"/>
      <c r="S26" s="1"/>
      <c r="T26" s="1"/>
      <c r="U26" s="1"/>
      <c r="V26" s="1"/>
      <c r="W26" s="1"/>
      <c r="X26" s="1"/>
      <c r="Y26" s="1"/>
    </row>
    <row r="27" spans="1:25">
      <c r="A27" s="1"/>
      <c r="B27" s="1"/>
      <c r="C27" s="1"/>
      <c r="D27" s="1"/>
      <c r="E27" s="1"/>
      <c r="F27" s="1"/>
      <c r="G27" s="1"/>
      <c r="H27" s="1"/>
      <c r="I27" s="1"/>
      <c r="J27" s="1"/>
      <c r="K27" s="1"/>
      <c r="L27" s="1"/>
      <c r="M27" s="1"/>
      <c r="N27" s="1"/>
      <c r="O27" s="1"/>
      <c r="P27" s="1"/>
      <c r="Q27" s="1"/>
      <c r="R27" s="1"/>
      <c r="S27" s="1"/>
      <c r="T27" s="1"/>
      <c r="U27" s="1"/>
      <c r="V27" s="1"/>
      <c r="W27" s="1"/>
      <c r="X27" s="1"/>
      <c r="Y27" s="1"/>
    </row>
    <row r="28" spans="1:25">
      <c r="A28" s="1"/>
      <c r="B28" s="1"/>
      <c r="C28" s="1"/>
      <c r="D28" s="1"/>
      <c r="E28" s="1"/>
      <c r="F28" s="1"/>
      <c r="G28" s="1"/>
      <c r="H28" s="1"/>
      <c r="I28" s="1"/>
      <c r="J28" s="1"/>
      <c r="K28" s="1"/>
      <c r="L28" s="1"/>
      <c r="M28" s="1"/>
      <c r="N28" s="1"/>
      <c r="O28" s="1"/>
      <c r="P28" s="1"/>
      <c r="Q28" s="1"/>
      <c r="R28" s="1"/>
      <c r="S28" s="1"/>
      <c r="T28" s="1"/>
      <c r="U28" s="1"/>
      <c r="V28" s="1"/>
      <c r="W28" s="1"/>
      <c r="X28" s="1"/>
      <c r="Y28" s="1"/>
    </row>
    <row r="29" spans="1:25">
      <c r="A29" s="1"/>
      <c r="B29" s="1"/>
      <c r="C29" s="1"/>
      <c r="D29" s="1"/>
      <c r="E29" s="1"/>
      <c r="F29" s="1"/>
      <c r="G29" s="1"/>
      <c r="H29" s="1"/>
      <c r="I29" s="1"/>
      <c r="J29" s="1"/>
      <c r="K29" s="1"/>
      <c r="L29" s="1"/>
      <c r="M29" s="1"/>
      <c r="N29" s="1"/>
      <c r="O29" s="1"/>
      <c r="P29" s="1"/>
      <c r="Q29" s="1"/>
      <c r="R29" s="1"/>
      <c r="S29" s="1"/>
      <c r="T29" s="1"/>
      <c r="U29" s="1"/>
      <c r="V29" s="1"/>
      <c r="W29" s="1"/>
      <c r="X29" s="1"/>
      <c r="Y29" s="1"/>
    </row>
    <row r="30" spans="1:25">
      <c r="A30" s="1"/>
      <c r="B30" s="1"/>
      <c r="C30" s="1"/>
      <c r="D30" s="1"/>
      <c r="E30" s="1"/>
      <c r="F30" s="1"/>
      <c r="G30" s="1"/>
      <c r="H30" s="1"/>
      <c r="I30" s="1"/>
      <c r="J30" s="1"/>
      <c r="K30" s="1"/>
      <c r="L30" s="1"/>
      <c r="M30" s="1"/>
      <c r="N30" s="1"/>
      <c r="O30" s="1"/>
      <c r="P30" s="1"/>
      <c r="Q30" s="1"/>
      <c r="R30" s="1"/>
      <c r="S30" s="1"/>
      <c r="T30" s="1"/>
      <c r="U30" s="1"/>
      <c r="V30" s="1"/>
      <c r="W30" s="1"/>
      <c r="X30" s="1"/>
      <c r="Y30" s="1"/>
    </row>
    <row r="31" spans="1:25">
      <c r="A31" s="1"/>
      <c r="B31" s="1"/>
      <c r="C31" s="1"/>
      <c r="D31" s="1"/>
      <c r="E31" s="1"/>
      <c r="F31" s="1"/>
      <c r="G31" s="1"/>
      <c r="H31" s="1"/>
      <c r="I31" s="1"/>
      <c r="J31" s="1"/>
      <c r="K31" s="1"/>
      <c r="L31" s="1"/>
      <c r="M31" s="1"/>
      <c r="N31" s="1"/>
      <c r="O31" s="1"/>
      <c r="P31" s="1"/>
      <c r="Q31" s="1"/>
      <c r="R31" s="1"/>
      <c r="S31" s="1"/>
      <c r="T31" s="1"/>
      <c r="U31" s="1"/>
      <c r="V31" s="1"/>
      <c r="W31" s="1"/>
      <c r="X31" s="1"/>
      <c r="Y31" s="1"/>
    </row>
    <row r="32" spans="1:25">
      <c r="A32" s="1"/>
      <c r="B32" s="1"/>
      <c r="C32" s="1"/>
      <c r="D32" s="1"/>
      <c r="E32" s="1"/>
      <c r="F32" s="1"/>
      <c r="G32" s="1"/>
      <c r="H32" s="1"/>
      <c r="I32" s="1"/>
      <c r="J32" s="1"/>
      <c r="K32" s="1"/>
      <c r="L32" s="1"/>
      <c r="M32" s="1"/>
      <c r="N32" s="1"/>
      <c r="O32" s="1"/>
      <c r="P32" s="1"/>
      <c r="Q32" s="1"/>
      <c r="R32" s="1"/>
      <c r="S32" s="1"/>
      <c r="T32" s="1"/>
      <c r="U32" s="1"/>
      <c r="V32" s="1"/>
      <c r="W32" s="1"/>
      <c r="X32" s="1"/>
      <c r="Y32" s="1"/>
    </row>
    <row r="33" spans="1:25">
      <c r="A33" s="1"/>
      <c r="B33" s="1"/>
      <c r="C33" s="1"/>
      <c r="D33" s="1"/>
      <c r="E33" s="1"/>
      <c r="F33" s="1"/>
      <c r="G33" s="1"/>
      <c r="H33" s="1"/>
      <c r="I33" s="1"/>
      <c r="J33" s="1"/>
      <c r="K33" s="1"/>
      <c r="L33" s="1"/>
      <c r="M33" s="1"/>
      <c r="N33" s="1"/>
      <c r="O33" s="1"/>
      <c r="P33" s="1"/>
      <c r="Q33" s="1"/>
      <c r="R33" s="1"/>
      <c r="S33" s="1"/>
      <c r="T33" s="1"/>
      <c r="U33" s="1"/>
      <c r="V33" s="1"/>
      <c r="W33" s="1"/>
      <c r="X33" s="1"/>
      <c r="Y33" s="1"/>
    </row>
    <row r="34" spans="1:25">
      <c r="A34" s="1"/>
      <c r="B34" s="1"/>
      <c r="C34" s="1"/>
      <c r="D34" s="1"/>
      <c r="E34" s="1"/>
      <c r="F34" s="1"/>
      <c r="G34" s="1"/>
      <c r="H34" s="1"/>
      <c r="I34" s="1"/>
      <c r="J34" s="1"/>
      <c r="K34" s="1"/>
      <c r="L34" s="1"/>
      <c r="M34" s="1"/>
      <c r="N34" s="1"/>
      <c r="O34" s="1"/>
      <c r="P34" s="1"/>
      <c r="Q34" s="1"/>
      <c r="R34" s="1"/>
      <c r="S34" s="1"/>
      <c r="T34" s="1"/>
      <c r="U34" s="1"/>
      <c r="V34" s="1"/>
      <c r="W34" s="1"/>
      <c r="X34" s="1"/>
      <c r="Y34" s="1"/>
    </row>
    <row r="35" spans="1:25">
      <c r="A35" s="1"/>
      <c r="B35" s="1"/>
      <c r="C35" s="1"/>
      <c r="D35" s="1"/>
      <c r="E35" s="1"/>
      <c r="F35" s="1"/>
      <c r="G35" s="1"/>
      <c r="H35" s="1"/>
      <c r="I35" s="1"/>
      <c r="J35" s="1"/>
      <c r="K35" s="1"/>
      <c r="L35" s="1"/>
      <c r="M35" s="1"/>
      <c r="N35" s="1"/>
      <c r="O35" s="1"/>
      <c r="P35" s="1"/>
      <c r="Q35" s="1"/>
      <c r="R35" s="1"/>
      <c r="S35" s="1"/>
      <c r="T35" s="1"/>
      <c r="U35" s="1"/>
      <c r="V35" s="1"/>
      <c r="W35" s="1"/>
      <c r="X35" s="1"/>
      <c r="Y35" s="1"/>
    </row>
    <row r="36" spans="1:25">
      <c r="A36" s="1"/>
      <c r="B36" s="1"/>
      <c r="C36" s="1"/>
      <c r="D36" s="1"/>
      <c r="E36" s="1"/>
      <c r="F36" s="1"/>
      <c r="G36" s="1"/>
      <c r="H36" s="1"/>
      <c r="I36" s="1"/>
      <c r="J36" s="1"/>
      <c r="K36" s="1"/>
      <c r="L36" s="1"/>
      <c r="M36" s="1"/>
      <c r="N36" s="1"/>
      <c r="O36" s="1"/>
      <c r="P36" s="1"/>
      <c r="Q36" s="1"/>
      <c r="R36" s="1"/>
      <c r="S36" s="1"/>
      <c r="T36" s="1"/>
      <c r="U36" s="1"/>
      <c r="V36" s="1"/>
      <c r="W36" s="1"/>
      <c r="X36" s="1"/>
      <c r="Y36" s="1"/>
    </row>
    <row r="37" spans="1:25">
      <c r="A37" s="1"/>
      <c r="B37" s="1"/>
      <c r="C37" s="1"/>
      <c r="D37" s="1"/>
      <c r="E37" s="1"/>
      <c r="F37" s="1"/>
      <c r="G37" s="1"/>
      <c r="H37" s="1"/>
      <c r="I37" s="1"/>
      <c r="J37" s="1"/>
      <c r="K37" s="1"/>
      <c r="L37" s="1"/>
      <c r="M37" s="1"/>
      <c r="N37" s="1"/>
      <c r="O37" s="1"/>
      <c r="P37" s="1"/>
      <c r="Q37" s="1"/>
      <c r="R37" s="1"/>
      <c r="S37" s="1"/>
      <c r="T37" s="1"/>
      <c r="U37" s="1"/>
      <c r="V37" s="1"/>
      <c r="W37" s="1"/>
      <c r="X37" s="1"/>
      <c r="Y37" s="1"/>
    </row>
  </sheetData>
  <hyperlinks>
    <hyperlink ref="O1" location="innehåll!A1" display="Tillbaka till innehållsförteckning"/>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0"/>
  <sheetViews>
    <sheetView workbookViewId="0">
      <selection activeCell="L1" sqref="L1"/>
    </sheetView>
  </sheetViews>
  <sheetFormatPr defaultRowHeight="15"/>
  <cols>
    <col min="1" max="1" width="4.5703125" customWidth="1"/>
    <col min="2" max="2" width="15.5703125" customWidth="1"/>
    <col min="3" max="3" width="16.140625" customWidth="1"/>
    <col min="4" max="4" width="18" customWidth="1"/>
    <col min="5" max="5" width="9.42578125" customWidth="1"/>
    <col min="14" max="14" width="22.42578125" customWidth="1"/>
    <col min="15" max="15" width="23.5703125" customWidth="1"/>
  </cols>
  <sheetData>
    <row r="1" spans="1:24">
      <c r="A1" s="1"/>
      <c r="B1" s="1"/>
      <c r="C1" s="1"/>
      <c r="D1" s="1"/>
      <c r="E1" s="1"/>
      <c r="F1" s="1"/>
      <c r="G1" s="1"/>
      <c r="H1" s="1"/>
      <c r="I1" s="1"/>
      <c r="J1" s="1"/>
      <c r="L1" s="70" t="s">
        <v>173</v>
      </c>
      <c r="M1" s="1"/>
      <c r="N1" s="1"/>
      <c r="O1" s="1"/>
      <c r="P1" s="1"/>
      <c r="Q1" s="1"/>
      <c r="R1" s="1"/>
      <c r="S1" s="1"/>
      <c r="T1" s="1"/>
      <c r="U1" s="1"/>
      <c r="V1" s="1"/>
      <c r="W1" s="1"/>
    </row>
    <row r="2" spans="1:24">
      <c r="A2" s="1"/>
      <c r="B2" s="1"/>
      <c r="C2" s="1"/>
      <c r="D2" s="1"/>
      <c r="E2" s="1"/>
      <c r="F2" s="1"/>
      <c r="G2" s="1"/>
      <c r="H2" s="1"/>
      <c r="I2" s="1"/>
      <c r="J2" s="1"/>
      <c r="K2" s="1"/>
      <c r="L2" s="1"/>
      <c r="M2" s="1"/>
      <c r="N2" s="1"/>
      <c r="O2" s="1"/>
      <c r="P2" s="1"/>
      <c r="Q2" s="1"/>
      <c r="R2" s="1"/>
      <c r="S2" s="1"/>
      <c r="T2" s="1"/>
      <c r="U2" s="1"/>
      <c r="V2" s="1"/>
      <c r="W2" s="1"/>
    </row>
    <row r="3" spans="1:24">
      <c r="A3" s="1"/>
      <c r="B3" s="367" t="s">
        <v>1173</v>
      </c>
      <c r="C3" s="364"/>
      <c r="D3" s="364"/>
      <c r="E3" s="364"/>
      <c r="F3" s="364"/>
      <c r="G3" s="364"/>
      <c r="H3" s="534"/>
      <c r="I3" s="534"/>
      <c r="J3" s="534"/>
      <c r="K3" s="534"/>
      <c r="L3" s="364"/>
      <c r="M3" s="535"/>
      <c r="N3" s="536"/>
      <c r="O3" s="1"/>
      <c r="P3" s="1"/>
      <c r="Q3" s="1"/>
      <c r="R3" s="1"/>
      <c r="S3" s="1"/>
      <c r="T3" s="1"/>
      <c r="U3" s="1"/>
      <c r="V3" s="1"/>
      <c r="W3" s="1"/>
    </row>
    <row r="4" spans="1:24">
      <c r="A4" s="1"/>
      <c r="B4" s="537"/>
      <c r="C4" s="372"/>
      <c r="D4" s="372"/>
      <c r="E4" s="372"/>
      <c r="F4" s="372"/>
      <c r="G4" s="514"/>
      <c r="H4" s="514"/>
      <c r="I4" s="514"/>
      <c r="J4" s="514"/>
      <c r="K4" s="514"/>
      <c r="L4" s="372"/>
      <c r="M4" s="372"/>
      <c r="N4" s="518"/>
      <c r="O4" s="1"/>
      <c r="P4" s="1"/>
      <c r="Q4" s="1"/>
      <c r="R4" s="1"/>
      <c r="S4" s="1"/>
      <c r="T4" s="1"/>
      <c r="U4" s="1"/>
      <c r="V4" s="1"/>
      <c r="W4" s="1"/>
    </row>
    <row r="5" spans="1:24">
      <c r="A5" s="1"/>
      <c r="B5" s="10"/>
      <c r="C5" s="1"/>
      <c r="D5" s="11"/>
      <c r="E5" s="1"/>
      <c r="F5" s="1"/>
      <c r="G5" s="1"/>
      <c r="H5" s="1"/>
      <c r="I5" s="1"/>
      <c r="J5" s="1"/>
      <c r="K5" s="1"/>
      <c r="L5" s="1"/>
      <c r="M5" s="1"/>
      <c r="N5" s="1"/>
      <c r="O5" s="1"/>
      <c r="P5" s="1"/>
      <c r="Q5" s="1"/>
      <c r="R5" s="1"/>
      <c r="S5" s="1"/>
      <c r="T5" s="1"/>
      <c r="U5" s="1"/>
      <c r="V5" s="1"/>
      <c r="W5" s="1"/>
      <c r="X5" s="1"/>
    </row>
    <row r="6" spans="1:24">
      <c r="A6" s="11"/>
      <c r="B6" s="223"/>
      <c r="C6" s="224" t="s">
        <v>216</v>
      </c>
      <c r="D6" s="11"/>
      <c r="E6" s="742" t="s">
        <v>1171</v>
      </c>
      <c r="F6" s="740"/>
      <c r="G6" s="740"/>
      <c r="H6" s="740"/>
      <c r="I6" s="740"/>
      <c r="J6" s="740"/>
      <c r="K6" s="740"/>
      <c r="L6" s="1"/>
      <c r="M6" s="1"/>
      <c r="N6" s="1"/>
      <c r="O6" s="1"/>
      <c r="P6" s="1"/>
      <c r="Q6" s="1"/>
      <c r="R6" s="1"/>
      <c r="S6" s="1"/>
      <c r="T6" s="1"/>
      <c r="U6" s="1"/>
      <c r="V6" s="1"/>
      <c r="W6" s="1"/>
      <c r="X6" s="1"/>
    </row>
    <row r="7" spans="1:24">
      <c r="A7" s="11"/>
      <c r="B7" s="161" t="s">
        <v>354</v>
      </c>
      <c r="C7" s="217">
        <v>14</v>
      </c>
      <c r="D7" s="1"/>
      <c r="E7" s="740"/>
      <c r="F7" s="740"/>
      <c r="G7" s="740"/>
      <c r="H7" s="740"/>
      <c r="I7" s="740"/>
      <c r="J7" s="740"/>
      <c r="K7" s="740"/>
      <c r="L7" s="1"/>
      <c r="M7" s="1"/>
      <c r="N7" s="1"/>
      <c r="O7" s="1"/>
      <c r="P7" s="1"/>
      <c r="Q7" s="1"/>
      <c r="R7" s="1"/>
      <c r="S7" s="1"/>
      <c r="T7" s="1"/>
      <c r="U7" s="1"/>
      <c r="V7" s="1"/>
      <c r="W7" s="1"/>
      <c r="X7" s="1"/>
    </row>
    <row r="8" spans="1:24">
      <c r="A8" s="11"/>
      <c r="B8" s="160" t="s">
        <v>8</v>
      </c>
      <c r="C8" s="744">
        <v>18</v>
      </c>
      <c r="D8" s="1"/>
      <c r="E8" s="740" t="s">
        <v>1113</v>
      </c>
      <c r="F8" s="740"/>
      <c r="G8" s="740"/>
      <c r="H8" s="740"/>
      <c r="I8" s="740"/>
      <c r="J8" s="740"/>
      <c r="K8" s="740"/>
      <c r="L8" s="1"/>
      <c r="M8" s="1"/>
      <c r="N8" s="1"/>
      <c r="O8" s="1"/>
      <c r="P8" s="1"/>
      <c r="Q8" s="1"/>
      <c r="R8" s="1"/>
      <c r="S8" s="1"/>
      <c r="T8" s="1"/>
      <c r="U8" s="1"/>
      <c r="V8" s="1"/>
      <c r="W8" s="1"/>
      <c r="X8" s="1"/>
    </row>
    <row r="9" spans="1:24">
      <c r="A9" s="11"/>
      <c r="B9" s="161" t="s">
        <v>10</v>
      </c>
      <c r="C9" s="217">
        <v>10</v>
      </c>
      <c r="D9" s="1"/>
      <c r="E9" s="1"/>
      <c r="F9" s="1"/>
      <c r="G9" s="1"/>
      <c r="H9" s="1"/>
      <c r="I9" s="1"/>
      <c r="J9" s="1"/>
      <c r="K9" s="1"/>
      <c r="L9" s="1"/>
      <c r="M9" s="1"/>
      <c r="N9" s="1"/>
      <c r="O9" s="1"/>
      <c r="P9" s="1"/>
      <c r="Q9" s="1"/>
      <c r="R9" s="1"/>
      <c r="S9" s="1"/>
      <c r="T9" s="1"/>
      <c r="U9" s="1"/>
      <c r="V9" s="1"/>
      <c r="W9" s="1"/>
      <c r="X9" s="1"/>
    </row>
    <row r="10" spans="1:24">
      <c r="A10" s="11"/>
      <c r="B10" s="1"/>
      <c r="C10" s="1"/>
      <c r="D10" s="1"/>
      <c r="E10" s="137" t="s">
        <v>1159</v>
      </c>
      <c r="F10" s="1"/>
      <c r="G10" s="1"/>
      <c r="H10" s="1"/>
      <c r="I10" s="1"/>
      <c r="J10" s="1"/>
      <c r="K10" s="1"/>
      <c r="L10" s="1"/>
      <c r="M10" s="1"/>
      <c r="N10" s="1"/>
      <c r="O10" s="1"/>
      <c r="P10" s="1"/>
      <c r="Q10" s="1"/>
      <c r="R10" s="1"/>
      <c r="S10" s="1"/>
      <c r="T10" s="1"/>
      <c r="U10" s="1"/>
      <c r="V10" s="1"/>
      <c r="W10" s="1"/>
      <c r="X10" s="1"/>
    </row>
    <row r="11" spans="1:24" s="425" customFormat="1">
      <c r="A11" s="11"/>
      <c r="B11" s="4" t="s">
        <v>917</v>
      </c>
      <c r="C11" s="1"/>
      <c r="D11" s="1"/>
      <c r="E11" s="137" t="s">
        <v>1166</v>
      </c>
      <c r="F11" s="1"/>
      <c r="G11" s="1"/>
      <c r="H11" s="1"/>
      <c r="I11" s="1"/>
      <c r="J11" s="1"/>
      <c r="K11" s="1"/>
      <c r="L11" s="1"/>
      <c r="M11" s="1"/>
      <c r="N11" s="1"/>
      <c r="O11" s="1"/>
      <c r="P11" s="1"/>
      <c r="Q11" s="1"/>
      <c r="R11" s="1"/>
      <c r="S11" s="1"/>
      <c r="T11" s="1"/>
      <c r="U11" s="1"/>
      <c r="V11" s="1"/>
      <c r="W11" s="1"/>
      <c r="X11" s="1"/>
    </row>
    <row r="12" spans="1:24" s="425" customFormat="1">
      <c r="A12" s="11"/>
      <c r="B12" s="1"/>
      <c r="C12" s="1"/>
      <c r="D12" s="1"/>
      <c r="E12" s="1"/>
      <c r="F12" s="1"/>
      <c r="G12" s="1"/>
      <c r="H12" s="1"/>
      <c r="I12" s="1"/>
      <c r="J12" s="1"/>
      <c r="K12" s="1"/>
      <c r="L12" s="1"/>
      <c r="M12" s="1"/>
      <c r="N12" s="1"/>
      <c r="O12" s="1"/>
      <c r="P12" s="1"/>
      <c r="Q12" s="1"/>
      <c r="R12" s="1"/>
      <c r="S12" s="1"/>
      <c r="T12" s="1"/>
      <c r="U12" s="1"/>
      <c r="V12" s="1"/>
      <c r="W12" s="1"/>
      <c r="X12" s="1"/>
    </row>
    <row r="13" spans="1:24">
      <c r="A13" s="11"/>
      <c r="B13" s="31"/>
      <c r="C13" s="225"/>
      <c r="D13" s="1"/>
      <c r="E13" s="1"/>
      <c r="F13" s="1"/>
      <c r="G13" s="1"/>
      <c r="H13" s="1"/>
      <c r="I13" s="1"/>
      <c r="J13" s="1"/>
      <c r="K13" s="1"/>
      <c r="L13" s="1"/>
      <c r="M13" s="1"/>
      <c r="N13" s="1"/>
      <c r="O13" s="1"/>
      <c r="P13" s="1"/>
      <c r="Q13" s="1"/>
      <c r="R13" s="1"/>
      <c r="S13" s="1"/>
      <c r="T13" s="1"/>
      <c r="U13" s="1"/>
      <c r="V13" s="1"/>
      <c r="W13" s="1"/>
      <c r="X13" s="1"/>
    </row>
    <row r="14" spans="1:24">
      <c r="A14" s="11"/>
      <c r="C14" s="76"/>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ht="15.75">
      <c r="A16" s="1"/>
      <c r="B16" s="197" t="s">
        <v>1172</v>
      </c>
      <c r="C16" s="1"/>
      <c r="D16" s="1"/>
      <c r="E16" s="1"/>
      <c r="F16" s="1"/>
      <c r="G16" s="1"/>
      <c r="H16" s="1"/>
      <c r="I16" s="1"/>
      <c r="J16" s="1"/>
      <c r="K16" s="1"/>
      <c r="L16" s="1"/>
      <c r="M16" s="1"/>
      <c r="N16" s="1"/>
      <c r="O16" s="1"/>
      <c r="P16" s="1"/>
      <c r="Q16" s="1"/>
      <c r="R16" s="1"/>
      <c r="S16" s="1"/>
      <c r="T16" s="1"/>
      <c r="U16" s="1"/>
      <c r="V16" s="1"/>
      <c r="W16" s="1"/>
      <c r="X16" s="1"/>
    </row>
    <row r="17" spans="1:24" ht="15.75">
      <c r="A17" s="1"/>
      <c r="B17" s="197" t="s">
        <v>377</v>
      </c>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row>
    <row r="38" spans="1:24">
      <c r="A38" s="1"/>
      <c r="B38" s="1"/>
      <c r="C38" s="1"/>
      <c r="D38" s="1"/>
      <c r="E38" s="1"/>
      <c r="F38" s="1"/>
      <c r="G38" s="1"/>
      <c r="H38" s="1"/>
      <c r="I38" s="1"/>
      <c r="J38" s="1"/>
      <c r="K38" s="1"/>
      <c r="L38" s="1"/>
      <c r="M38" s="1"/>
      <c r="N38" s="1"/>
      <c r="O38" s="1"/>
      <c r="P38" s="1"/>
      <c r="Q38" s="1"/>
      <c r="R38" s="1"/>
      <c r="S38" s="1"/>
    </row>
    <row r="39" spans="1:24">
      <c r="A39" s="1"/>
      <c r="B39" s="1"/>
      <c r="C39" s="1"/>
      <c r="D39" s="1"/>
      <c r="E39" s="1"/>
      <c r="F39" s="1"/>
      <c r="G39" s="1"/>
      <c r="H39" s="1"/>
      <c r="I39" s="1"/>
      <c r="J39" s="1"/>
      <c r="K39" s="1"/>
      <c r="L39" s="1"/>
      <c r="M39" s="1"/>
      <c r="N39" s="1"/>
      <c r="O39" s="1"/>
      <c r="P39" s="1"/>
      <c r="Q39" s="1"/>
      <c r="R39" s="1"/>
      <c r="S39" s="1"/>
    </row>
    <row r="40" spans="1:24">
      <c r="A40" s="1"/>
      <c r="B40" s="1"/>
      <c r="C40" s="1"/>
      <c r="D40" s="1"/>
      <c r="E40" s="1"/>
      <c r="F40" s="1"/>
      <c r="G40" s="1"/>
      <c r="H40" s="1"/>
      <c r="I40" s="1"/>
      <c r="J40" s="1"/>
      <c r="K40" s="1"/>
      <c r="L40" s="1"/>
      <c r="M40" s="1"/>
      <c r="N40" s="1"/>
      <c r="O40" s="1"/>
      <c r="P40" s="1"/>
      <c r="Q40" s="1"/>
      <c r="R40" s="1"/>
      <c r="S40" s="1"/>
    </row>
    <row r="41" spans="1:24">
      <c r="A41" s="1"/>
      <c r="B41" s="1"/>
      <c r="C41" s="1"/>
      <c r="D41" s="1"/>
      <c r="E41" s="1"/>
      <c r="F41" s="1"/>
      <c r="G41" s="1"/>
      <c r="H41" s="1"/>
      <c r="I41" s="1"/>
      <c r="J41" s="1"/>
      <c r="K41" s="1"/>
      <c r="L41" s="1"/>
      <c r="M41" s="1"/>
      <c r="N41" s="1"/>
      <c r="O41" s="1"/>
      <c r="P41" s="1"/>
      <c r="Q41" s="1"/>
      <c r="R41" s="1"/>
      <c r="S41" s="1"/>
    </row>
    <row r="42" spans="1:24">
      <c r="A42" s="1"/>
      <c r="B42" s="1"/>
      <c r="C42" s="1"/>
      <c r="D42" s="1"/>
      <c r="E42" s="1"/>
      <c r="F42" s="1"/>
      <c r="G42" s="1"/>
      <c r="H42" s="1"/>
      <c r="I42" s="1"/>
      <c r="J42" s="1"/>
      <c r="K42" s="1"/>
      <c r="L42" s="1"/>
      <c r="M42" s="1"/>
      <c r="N42" s="1"/>
      <c r="O42" s="1"/>
      <c r="P42" s="1"/>
      <c r="Q42" s="1"/>
      <c r="R42" s="1"/>
      <c r="S42" s="1"/>
    </row>
    <row r="43" spans="1:24">
      <c r="A43" s="1"/>
      <c r="B43" s="1"/>
      <c r="C43" s="1"/>
      <c r="D43" s="1"/>
      <c r="E43" s="1"/>
      <c r="F43" s="1"/>
      <c r="G43" s="1"/>
      <c r="H43" s="1"/>
      <c r="I43" s="1"/>
      <c r="J43" s="1"/>
      <c r="K43" s="1"/>
      <c r="L43" s="1"/>
      <c r="M43" s="1"/>
      <c r="N43" s="1"/>
      <c r="O43" s="1"/>
      <c r="P43" s="1"/>
      <c r="Q43" s="1"/>
      <c r="R43" s="1"/>
      <c r="S43" s="1"/>
    </row>
    <row r="44" spans="1:24">
      <c r="A44" s="1"/>
      <c r="B44" s="1"/>
      <c r="C44" s="1"/>
      <c r="D44" s="1"/>
      <c r="E44" s="1"/>
      <c r="F44" s="1"/>
      <c r="G44" s="1"/>
      <c r="H44" s="1"/>
      <c r="I44" s="1"/>
      <c r="J44" s="1"/>
      <c r="K44" s="1"/>
      <c r="L44" s="1"/>
      <c r="M44" s="1"/>
      <c r="N44" s="1"/>
      <c r="O44" s="1"/>
      <c r="P44" s="1"/>
      <c r="Q44" s="1"/>
      <c r="R44" s="1"/>
      <c r="S44" s="1"/>
    </row>
    <row r="45" spans="1:24">
      <c r="A45" s="1"/>
      <c r="B45" s="1"/>
      <c r="C45" s="1"/>
      <c r="D45" s="1"/>
      <c r="E45" s="1"/>
      <c r="F45" s="1"/>
      <c r="G45" s="1"/>
      <c r="H45" s="1"/>
      <c r="I45" s="1"/>
      <c r="J45" s="1"/>
      <c r="K45" s="1"/>
      <c r="L45" s="1"/>
      <c r="M45" s="1"/>
      <c r="N45" s="1"/>
      <c r="O45" s="1"/>
      <c r="P45" s="1"/>
      <c r="Q45" s="1"/>
      <c r="R45" s="1"/>
      <c r="S45" s="1"/>
    </row>
    <row r="46" spans="1:24">
      <c r="A46" s="1"/>
      <c r="B46" s="1"/>
      <c r="C46" s="1"/>
      <c r="D46" s="1"/>
      <c r="E46" s="1"/>
      <c r="F46" s="1"/>
      <c r="G46" s="1"/>
      <c r="H46" s="1"/>
      <c r="I46" s="1"/>
      <c r="J46" s="1"/>
      <c r="K46" s="1"/>
      <c r="L46" s="1"/>
      <c r="M46" s="1"/>
      <c r="N46" s="1"/>
      <c r="O46" s="1"/>
      <c r="P46" s="1"/>
      <c r="Q46" s="1"/>
      <c r="R46" s="1"/>
      <c r="S46" s="1"/>
    </row>
    <row r="47" spans="1:24">
      <c r="A47" s="1"/>
      <c r="B47" s="1"/>
      <c r="C47" s="1"/>
      <c r="D47" s="1"/>
      <c r="E47" s="1"/>
      <c r="F47" s="1"/>
      <c r="G47" s="1"/>
      <c r="H47" s="1"/>
      <c r="I47" s="1"/>
      <c r="J47" s="1"/>
      <c r="K47" s="1"/>
      <c r="L47" s="1"/>
      <c r="M47" s="1"/>
      <c r="N47" s="1"/>
      <c r="O47" s="1"/>
      <c r="P47" s="1"/>
      <c r="Q47" s="1"/>
      <c r="R47" s="1"/>
      <c r="S47" s="1"/>
    </row>
    <row r="48" spans="1:24">
      <c r="A48" s="1"/>
      <c r="B48" s="1"/>
      <c r="C48" s="1"/>
      <c r="D48" s="1"/>
      <c r="E48" s="1"/>
      <c r="F48" s="1"/>
      <c r="G48" s="1"/>
      <c r="H48" s="1"/>
      <c r="I48" s="1"/>
      <c r="J48" s="1"/>
      <c r="K48" s="1"/>
      <c r="L48" s="1"/>
      <c r="M48" s="1"/>
      <c r="N48" s="1"/>
      <c r="O48" s="1"/>
      <c r="P48" s="1"/>
      <c r="Q48" s="1"/>
      <c r="R48" s="1"/>
      <c r="S48" s="1"/>
    </row>
    <row r="49" spans="1:19">
      <c r="A49" s="1"/>
      <c r="B49" s="1"/>
      <c r="C49" s="1"/>
      <c r="D49" s="1"/>
      <c r="E49" s="1"/>
      <c r="F49" s="1"/>
      <c r="G49" s="1"/>
      <c r="H49" s="1"/>
      <c r="I49" s="1"/>
      <c r="J49" s="1"/>
      <c r="K49" s="1"/>
      <c r="L49" s="1"/>
      <c r="M49" s="1"/>
      <c r="N49" s="1"/>
      <c r="O49" s="1"/>
      <c r="P49" s="1"/>
      <c r="Q49" s="1"/>
      <c r="R49" s="1"/>
      <c r="S49" s="1"/>
    </row>
    <row r="50" spans="1:19">
      <c r="A50" s="1"/>
      <c r="B50" s="1"/>
      <c r="C50" s="1"/>
      <c r="D50" s="1"/>
      <c r="E50" s="1"/>
      <c r="F50" s="1"/>
      <c r="G50" s="1"/>
      <c r="H50" s="1"/>
      <c r="I50" s="1"/>
      <c r="J50" s="1"/>
      <c r="K50" s="1"/>
      <c r="L50" s="1"/>
      <c r="M50" s="1"/>
      <c r="N50" s="1"/>
      <c r="O50" s="1"/>
      <c r="P50" s="1"/>
      <c r="Q50" s="1"/>
      <c r="R50" s="1"/>
      <c r="S50" s="1"/>
    </row>
    <row r="51" spans="1:19">
      <c r="A51" s="1"/>
      <c r="B51" s="1"/>
      <c r="C51" s="1"/>
      <c r="D51" s="1"/>
      <c r="E51" s="1"/>
      <c r="F51" s="1"/>
      <c r="G51" s="1"/>
      <c r="H51" s="1"/>
      <c r="I51" s="1"/>
      <c r="J51" s="1"/>
      <c r="K51" s="1"/>
      <c r="L51" s="1"/>
      <c r="M51" s="1"/>
      <c r="N51" s="1"/>
      <c r="O51" s="1"/>
      <c r="P51" s="1"/>
      <c r="Q51" s="1"/>
      <c r="R51" s="1"/>
      <c r="S51" s="1"/>
    </row>
    <row r="52" spans="1:19">
      <c r="A52" s="1"/>
      <c r="B52" s="1"/>
      <c r="C52" s="1"/>
      <c r="D52" s="1"/>
      <c r="E52" s="1"/>
      <c r="F52" s="1"/>
      <c r="G52" s="1"/>
      <c r="H52" s="1"/>
      <c r="I52" s="1"/>
      <c r="J52" s="1"/>
      <c r="K52" s="1"/>
      <c r="L52" s="1"/>
      <c r="M52" s="1"/>
      <c r="N52" s="1"/>
      <c r="O52" s="1"/>
      <c r="P52" s="1"/>
      <c r="Q52" s="1"/>
      <c r="R52" s="1"/>
      <c r="S52" s="1"/>
    </row>
    <row r="53" spans="1:19">
      <c r="A53" s="1"/>
      <c r="B53" s="1"/>
      <c r="C53" s="1"/>
      <c r="D53" s="1"/>
      <c r="E53" s="1"/>
      <c r="F53" s="1"/>
      <c r="G53" s="1"/>
      <c r="H53" s="1"/>
      <c r="I53" s="1"/>
      <c r="J53" s="1"/>
      <c r="K53" s="1"/>
      <c r="L53" s="1"/>
      <c r="M53" s="1"/>
      <c r="N53" s="1"/>
      <c r="O53" s="1"/>
      <c r="P53" s="1"/>
      <c r="Q53" s="1"/>
      <c r="R53" s="1"/>
      <c r="S53" s="1"/>
    </row>
    <row r="54" spans="1:19">
      <c r="A54" s="1"/>
      <c r="B54" s="1"/>
      <c r="C54" s="1"/>
      <c r="D54" s="1"/>
      <c r="E54" s="1"/>
      <c r="F54" s="1"/>
      <c r="G54" s="1"/>
      <c r="H54" s="1"/>
      <c r="I54" s="1"/>
      <c r="J54" s="1"/>
      <c r="K54" s="1"/>
      <c r="L54" s="1"/>
      <c r="M54" s="1"/>
      <c r="N54" s="1"/>
      <c r="O54" s="1"/>
      <c r="P54" s="1"/>
      <c r="Q54" s="1"/>
      <c r="R54" s="1"/>
      <c r="S54" s="1"/>
    </row>
    <row r="55" spans="1:19">
      <c r="A55" s="1"/>
      <c r="B55" s="1"/>
      <c r="C55" s="1"/>
      <c r="D55" s="1"/>
      <c r="E55" s="1"/>
      <c r="F55" s="1"/>
      <c r="G55" s="1"/>
      <c r="H55" s="1"/>
      <c r="I55" s="1"/>
      <c r="J55" s="1"/>
      <c r="K55" s="1"/>
      <c r="L55" s="1"/>
      <c r="M55" s="1"/>
      <c r="N55" s="1"/>
      <c r="O55" s="1"/>
      <c r="P55" s="1"/>
      <c r="Q55" s="1"/>
      <c r="R55" s="1"/>
      <c r="S55" s="1"/>
    </row>
    <row r="56" spans="1:19">
      <c r="A56" s="1"/>
      <c r="B56" s="1"/>
      <c r="C56" s="1"/>
      <c r="D56" s="1"/>
      <c r="E56" s="1"/>
      <c r="F56" s="1"/>
      <c r="G56" s="1"/>
      <c r="H56" s="1"/>
      <c r="I56" s="1"/>
      <c r="J56" s="1"/>
      <c r="K56" s="1"/>
      <c r="L56" s="1"/>
      <c r="M56" s="1"/>
      <c r="N56" s="1"/>
      <c r="O56" s="1"/>
      <c r="P56" s="1"/>
      <c r="Q56" s="1"/>
      <c r="R56" s="1"/>
      <c r="S56" s="1"/>
    </row>
    <row r="57" spans="1:19">
      <c r="A57" s="1"/>
      <c r="B57" s="1"/>
      <c r="C57" s="1"/>
      <c r="D57" s="1"/>
      <c r="E57" s="1"/>
      <c r="F57" s="1"/>
      <c r="G57" s="1"/>
      <c r="H57" s="1"/>
      <c r="I57" s="1"/>
      <c r="J57" s="1"/>
      <c r="K57" s="1"/>
      <c r="L57" s="1"/>
      <c r="M57" s="1"/>
      <c r="N57" s="1"/>
      <c r="O57" s="1"/>
      <c r="P57" s="1"/>
      <c r="Q57" s="1"/>
      <c r="R57" s="1"/>
      <c r="S57" s="1"/>
    </row>
    <row r="58" spans="1:19">
      <c r="A58" s="1"/>
      <c r="B58" s="1"/>
      <c r="C58" s="1"/>
      <c r="D58" s="1"/>
      <c r="E58" s="1"/>
      <c r="F58" s="1"/>
      <c r="G58" s="1"/>
      <c r="H58" s="1"/>
      <c r="I58" s="1"/>
      <c r="J58" s="1"/>
      <c r="K58" s="1"/>
      <c r="L58" s="1"/>
      <c r="M58" s="1"/>
      <c r="N58" s="1"/>
      <c r="O58" s="1"/>
      <c r="P58" s="1"/>
      <c r="Q58" s="1"/>
      <c r="R58" s="1"/>
      <c r="S58" s="1"/>
    </row>
    <row r="59" spans="1:19">
      <c r="A59" s="1"/>
      <c r="B59" s="1"/>
      <c r="C59" s="1"/>
      <c r="D59" s="1"/>
      <c r="E59" s="1"/>
      <c r="F59" s="1"/>
      <c r="G59" s="1"/>
      <c r="H59" s="1"/>
      <c r="I59" s="1"/>
      <c r="J59" s="1"/>
      <c r="K59" s="1"/>
      <c r="L59" s="1"/>
      <c r="M59" s="1"/>
      <c r="N59" s="1"/>
      <c r="O59" s="1"/>
      <c r="P59" s="1"/>
      <c r="Q59" s="1"/>
      <c r="R59" s="1"/>
      <c r="S59" s="1"/>
    </row>
    <row r="60" spans="1:19">
      <c r="A60" s="1"/>
      <c r="B60" s="1"/>
      <c r="C60" s="1"/>
      <c r="D60" s="1"/>
      <c r="E60" s="1"/>
      <c r="F60" s="1"/>
      <c r="G60" s="1"/>
      <c r="H60" s="1"/>
      <c r="I60" s="1"/>
      <c r="J60" s="1"/>
      <c r="K60" s="1"/>
      <c r="L60" s="1"/>
      <c r="M60" s="1"/>
      <c r="N60" s="1"/>
      <c r="O60" s="1"/>
      <c r="P60" s="1"/>
      <c r="Q60" s="1"/>
      <c r="R60" s="1"/>
      <c r="S60" s="1"/>
    </row>
    <row r="61" spans="1:19">
      <c r="A61" s="1"/>
      <c r="B61" s="1"/>
      <c r="C61" s="1"/>
      <c r="D61" s="1"/>
      <c r="E61" s="1"/>
      <c r="F61" s="1"/>
      <c r="G61" s="1"/>
      <c r="H61" s="1"/>
      <c r="I61" s="1"/>
      <c r="J61" s="1"/>
      <c r="K61" s="1"/>
      <c r="L61" s="1"/>
      <c r="M61" s="1"/>
      <c r="N61" s="1"/>
      <c r="O61" s="1"/>
      <c r="P61" s="1"/>
      <c r="Q61" s="1"/>
      <c r="R61" s="1"/>
      <c r="S61" s="1"/>
    </row>
    <row r="62" spans="1:19">
      <c r="A62" s="1"/>
      <c r="B62" s="1"/>
      <c r="C62" s="1"/>
      <c r="D62" s="1"/>
      <c r="E62" s="1"/>
      <c r="F62" s="1"/>
      <c r="G62" s="1"/>
      <c r="H62" s="1"/>
      <c r="I62" s="1"/>
      <c r="J62" s="1"/>
      <c r="K62" s="1"/>
      <c r="L62" s="1"/>
      <c r="M62" s="1"/>
      <c r="N62" s="1"/>
      <c r="O62" s="1"/>
      <c r="P62" s="1"/>
      <c r="Q62" s="1"/>
      <c r="R62" s="1"/>
      <c r="S62" s="1"/>
    </row>
    <row r="63" spans="1:19">
      <c r="A63" s="1"/>
      <c r="B63" s="1"/>
      <c r="C63" s="1"/>
      <c r="D63" s="1"/>
      <c r="E63" s="1"/>
      <c r="F63" s="1"/>
      <c r="G63" s="1"/>
      <c r="H63" s="1"/>
      <c r="I63" s="1"/>
      <c r="J63" s="1"/>
      <c r="K63" s="1"/>
      <c r="L63" s="1"/>
      <c r="M63" s="1"/>
      <c r="N63" s="1"/>
      <c r="O63" s="1"/>
      <c r="P63" s="1"/>
      <c r="Q63" s="1"/>
      <c r="R63" s="1"/>
      <c r="S63" s="1"/>
    </row>
    <row r="64" spans="1:19">
      <c r="A64" s="1"/>
      <c r="B64" s="1"/>
      <c r="C64" s="1"/>
      <c r="D64" s="1"/>
      <c r="E64" s="1"/>
      <c r="F64" s="1"/>
      <c r="G64" s="1"/>
      <c r="H64" s="1"/>
      <c r="I64" s="1"/>
      <c r="J64" s="1"/>
      <c r="K64" s="1"/>
      <c r="L64" s="1"/>
      <c r="M64" s="1"/>
      <c r="N64" s="1"/>
      <c r="O64" s="1"/>
      <c r="P64" s="1"/>
      <c r="Q64" s="1"/>
      <c r="R64" s="1"/>
      <c r="S64" s="1"/>
    </row>
    <row r="65" spans="1:19">
      <c r="A65" s="1"/>
      <c r="B65" s="1"/>
      <c r="C65" s="1"/>
      <c r="D65" s="1"/>
      <c r="E65" s="1"/>
      <c r="F65" s="1"/>
      <c r="G65" s="1"/>
      <c r="H65" s="1"/>
      <c r="I65" s="1"/>
      <c r="J65" s="1"/>
      <c r="K65" s="1"/>
      <c r="L65" s="1"/>
      <c r="M65" s="1"/>
      <c r="N65" s="1"/>
      <c r="O65" s="1"/>
      <c r="P65" s="1"/>
      <c r="Q65" s="1"/>
      <c r="R65" s="1"/>
      <c r="S65" s="1"/>
    </row>
    <row r="66" spans="1:19">
      <c r="A66" s="1"/>
      <c r="B66" s="1"/>
      <c r="C66" s="1"/>
      <c r="D66" s="1"/>
      <c r="E66" s="1"/>
      <c r="F66" s="1"/>
      <c r="G66" s="1"/>
      <c r="H66" s="1"/>
      <c r="I66" s="1"/>
      <c r="J66" s="1"/>
      <c r="K66" s="1"/>
      <c r="L66" s="1"/>
      <c r="M66" s="1"/>
      <c r="N66" s="1"/>
      <c r="O66" s="1"/>
      <c r="P66" s="1"/>
      <c r="Q66" s="1"/>
      <c r="R66" s="1"/>
      <c r="S66" s="1"/>
    </row>
    <row r="67" spans="1:19">
      <c r="A67" s="1"/>
      <c r="B67" s="1"/>
      <c r="C67" s="1"/>
      <c r="D67" s="1"/>
      <c r="E67" s="1"/>
      <c r="F67" s="1"/>
      <c r="G67" s="1"/>
      <c r="H67" s="1"/>
      <c r="I67" s="1"/>
      <c r="J67" s="1"/>
      <c r="K67" s="1"/>
      <c r="L67" s="1"/>
      <c r="M67" s="1"/>
      <c r="N67" s="1"/>
      <c r="O67" s="1"/>
      <c r="P67" s="1"/>
      <c r="Q67" s="1"/>
      <c r="R67" s="1"/>
      <c r="S67" s="1"/>
    </row>
    <row r="80" spans="1:19">
      <c r="B80" s="69"/>
    </row>
  </sheetData>
  <hyperlinks>
    <hyperlink ref="L1" location="innehåll!A1" display="Tillbaka till innehållsförteckning"/>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
  <sheetViews>
    <sheetView workbookViewId="0">
      <selection activeCell="M1" sqref="M1"/>
    </sheetView>
  </sheetViews>
  <sheetFormatPr defaultRowHeight="15"/>
  <cols>
    <col min="2" max="2" width="18.42578125" customWidth="1"/>
    <col min="13" max="13" width="33.5703125" customWidth="1"/>
    <col min="17" max="17" width="12.85546875" customWidth="1"/>
  </cols>
  <sheetData>
    <row r="1" spans="1:26">
      <c r="A1" s="1"/>
      <c r="B1" s="1"/>
      <c r="C1" s="1"/>
      <c r="D1" s="1"/>
      <c r="E1" s="1"/>
      <c r="F1" s="1"/>
      <c r="G1" s="1"/>
      <c r="H1" s="1"/>
      <c r="I1" s="1"/>
      <c r="J1" s="1"/>
      <c r="K1" s="1"/>
      <c r="L1" s="1"/>
      <c r="M1" s="70" t="s">
        <v>173</v>
      </c>
      <c r="N1" s="1"/>
      <c r="O1" s="1"/>
      <c r="P1" s="1"/>
      <c r="Q1" s="1"/>
      <c r="R1" s="1"/>
      <c r="S1" s="1"/>
      <c r="T1" s="1"/>
      <c r="U1" s="1"/>
      <c r="V1" s="1"/>
      <c r="W1" s="1"/>
      <c r="X1" s="1"/>
    </row>
    <row r="2" spans="1:26">
      <c r="A2" s="1"/>
      <c r="B2" s="1"/>
      <c r="C2" s="1"/>
      <c r="D2" s="1"/>
      <c r="E2" s="1"/>
      <c r="F2" s="1"/>
      <c r="G2" s="1"/>
      <c r="H2" s="1"/>
      <c r="I2" s="1"/>
      <c r="J2" s="1"/>
      <c r="K2" s="1"/>
      <c r="L2" s="1"/>
      <c r="M2" s="1"/>
      <c r="N2" s="1"/>
      <c r="O2" s="1"/>
      <c r="P2" s="1"/>
      <c r="Q2" s="1"/>
      <c r="R2" s="1"/>
      <c r="S2" s="1"/>
      <c r="T2" s="1"/>
      <c r="U2" s="1"/>
      <c r="V2" s="1"/>
      <c r="W2" s="1"/>
      <c r="X2" s="1"/>
    </row>
    <row r="3" spans="1:26">
      <c r="A3" s="1"/>
      <c r="B3" s="367" t="s">
        <v>378</v>
      </c>
      <c r="C3" s="538"/>
      <c r="D3" s="364"/>
      <c r="E3" s="535"/>
      <c r="F3" s="535"/>
      <c r="G3" s="535"/>
      <c r="H3" s="535"/>
      <c r="I3" s="535"/>
      <c r="J3" s="535"/>
      <c r="K3" s="535"/>
      <c r="L3" s="535"/>
      <c r="M3" s="536"/>
      <c r="N3" s="1"/>
      <c r="O3" s="1"/>
      <c r="P3" s="1"/>
      <c r="Q3" s="1"/>
      <c r="R3" s="1"/>
      <c r="S3" s="1"/>
      <c r="T3" s="1"/>
      <c r="U3" s="1"/>
      <c r="V3" s="1"/>
      <c r="W3" s="1"/>
      <c r="X3" s="1"/>
      <c r="Y3" s="1"/>
      <c r="Z3" s="1"/>
    </row>
    <row r="4" spans="1:26">
      <c r="A4" s="1"/>
      <c r="B4" s="368" t="s">
        <v>338</v>
      </c>
      <c r="C4" s="523"/>
      <c r="D4" s="369"/>
      <c r="E4" s="372"/>
      <c r="F4" s="372"/>
      <c r="G4" s="372"/>
      <c r="H4" s="372"/>
      <c r="I4" s="372"/>
      <c r="J4" s="372"/>
      <c r="K4" s="372"/>
      <c r="L4" s="372"/>
      <c r="M4" s="518"/>
      <c r="N4" s="1"/>
      <c r="O4" s="1"/>
      <c r="P4" s="1"/>
      <c r="Q4" s="1"/>
      <c r="R4" s="1"/>
      <c r="S4" s="1"/>
      <c r="T4" s="1"/>
      <c r="U4" s="1"/>
      <c r="V4" s="1"/>
      <c r="W4" s="1"/>
      <c r="X4" s="1"/>
      <c r="Y4" s="1"/>
      <c r="Z4" s="1"/>
    </row>
    <row r="5" spans="1:26">
      <c r="A5" s="1"/>
      <c r="B5" s="54"/>
      <c r="C5" s="226"/>
      <c r="D5" s="10"/>
      <c r="E5" s="1"/>
      <c r="F5" s="1"/>
      <c r="G5" s="1"/>
      <c r="H5" s="1"/>
      <c r="I5" s="1"/>
      <c r="J5" s="1"/>
      <c r="K5" s="1"/>
      <c r="L5" s="1"/>
      <c r="M5" s="1"/>
      <c r="N5" s="1"/>
      <c r="O5" s="1"/>
      <c r="P5" s="1"/>
      <c r="Q5" s="1"/>
      <c r="R5" s="1"/>
      <c r="S5" s="1"/>
      <c r="T5" s="1"/>
      <c r="U5" s="1"/>
      <c r="V5" s="1"/>
      <c r="W5" s="1"/>
      <c r="X5" s="1"/>
      <c r="Y5" s="1"/>
      <c r="Z5" s="1"/>
    </row>
    <row r="6" spans="1:26">
      <c r="A6" s="1"/>
      <c r="B6" s="176"/>
      <c r="C6" s="205" t="s">
        <v>216</v>
      </c>
      <c r="D6" s="1"/>
      <c r="E6" s="742" t="s">
        <v>1151</v>
      </c>
      <c r="F6" s="740"/>
      <c r="G6" s="740"/>
      <c r="H6" s="740"/>
      <c r="I6" s="740"/>
      <c r="J6" s="740"/>
      <c r="K6" s="1"/>
      <c r="L6" s="1"/>
      <c r="M6" s="1"/>
      <c r="N6" s="1"/>
      <c r="O6" s="1"/>
      <c r="P6" s="1"/>
      <c r="Q6" s="1"/>
      <c r="R6" s="1"/>
      <c r="S6" s="1"/>
      <c r="T6" s="1"/>
      <c r="U6" s="1"/>
      <c r="V6" s="1"/>
      <c r="W6" s="1"/>
      <c r="X6" s="1"/>
      <c r="Y6" s="1"/>
      <c r="Z6" s="1"/>
    </row>
    <row r="7" spans="1:26" ht="26.25">
      <c r="A7" s="1"/>
      <c r="B7" s="203" t="s">
        <v>194</v>
      </c>
      <c r="C7" s="204">
        <v>13</v>
      </c>
      <c r="D7" s="1"/>
      <c r="E7" s="740" t="s">
        <v>1453</v>
      </c>
      <c r="F7" s="740"/>
      <c r="G7" s="740"/>
      <c r="H7" s="740"/>
      <c r="I7" s="740"/>
      <c r="J7" s="740"/>
      <c r="K7" s="1"/>
      <c r="L7" s="1"/>
      <c r="M7" s="1"/>
      <c r="N7" s="1"/>
      <c r="O7" s="1"/>
      <c r="P7" s="1"/>
      <c r="Q7" s="1"/>
      <c r="R7" s="1"/>
      <c r="S7" s="1"/>
      <c r="T7" s="1"/>
      <c r="U7" s="1"/>
      <c r="V7" s="1"/>
      <c r="W7" s="1"/>
      <c r="X7" s="1"/>
      <c r="Y7" s="1"/>
      <c r="Z7" s="1"/>
    </row>
    <row r="8" spans="1:26" ht="26.25">
      <c r="A8" s="1"/>
      <c r="B8" s="143" t="s">
        <v>195</v>
      </c>
      <c r="C8" s="205">
        <v>14</v>
      </c>
      <c r="D8" s="1"/>
      <c r="E8" s="1"/>
      <c r="F8" s="1"/>
      <c r="G8" s="1"/>
      <c r="H8" s="1"/>
      <c r="I8" s="1"/>
      <c r="J8" s="1"/>
      <c r="K8" s="1"/>
      <c r="L8" s="1"/>
      <c r="M8" s="1"/>
      <c r="N8" s="1"/>
      <c r="O8" s="1"/>
      <c r="P8" s="1"/>
      <c r="Q8" s="1"/>
      <c r="R8" s="1"/>
      <c r="S8" s="1"/>
      <c r="T8" s="1"/>
      <c r="U8" s="1"/>
      <c r="V8" s="1"/>
      <c r="W8" s="1"/>
      <c r="X8" s="1"/>
      <c r="Y8" s="1"/>
      <c r="Z8" s="1"/>
    </row>
    <row r="9" spans="1:26" ht="26.25">
      <c r="A9" s="1"/>
      <c r="B9" s="203" t="s">
        <v>189</v>
      </c>
      <c r="C9" s="204">
        <v>15</v>
      </c>
      <c r="D9" s="1"/>
      <c r="E9" s="137" t="s">
        <v>1159</v>
      </c>
      <c r="F9" s="1"/>
      <c r="G9" s="1"/>
      <c r="H9" s="1"/>
      <c r="I9" s="1"/>
      <c r="J9" s="1"/>
      <c r="K9" s="1"/>
      <c r="L9" s="1"/>
      <c r="M9" s="1"/>
      <c r="N9" s="1"/>
      <c r="O9" s="1"/>
      <c r="P9" s="1"/>
      <c r="Q9" s="1"/>
      <c r="R9" s="1"/>
      <c r="S9" s="1"/>
      <c r="T9" s="1"/>
      <c r="U9" s="1"/>
      <c r="V9" s="1"/>
      <c r="W9" s="1"/>
      <c r="X9" s="1"/>
      <c r="Y9" s="1"/>
      <c r="Z9" s="1"/>
    </row>
    <row r="10" spans="1:26" ht="26.25">
      <c r="A10" s="1"/>
      <c r="B10" s="143" t="s">
        <v>190</v>
      </c>
      <c r="C10" s="205">
        <v>16</v>
      </c>
      <c r="D10" s="1"/>
      <c r="E10" s="137" t="s">
        <v>1166</v>
      </c>
      <c r="F10" s="1"/>
      <c r="G10" s="1"/>
      <c r="H10" s="1"/>
      <c r="I10" s="1"/>
      <c r="J10" s="1"/>
      <c r="K10" s="1"/>
      <c r="L10" s="1"/>
      <c r="M10" s="1"/>
      <c r="N10" s="1"/>
      <c r="O10" s="1"/>
      <c r="P10" s="1"/>
      <c r="Q10" s="1"/>
      <c r="R10" s="1"/>
      <c r="S10" s="1"/>
      <c r="T10" s="1"/>
      <c r="U10" s="1"/>
      <c r="V10" s="1"/>
      <c r="W10" s="1"/>
      <c r="X10" s="1"/>
      <c r="Y10" s="1"/>
      <c r="Z10" s="1"/>
    </row>
    <row r="11" spans="1:26" ht="26.25">
      <c r="A11" s="1"/>
      <c r="B11" s="203" t="s">
        <v>256</v>
      </c>
      <c r="C11" s="204">
        <v>16</v>
      </c>
      <c r="D11" s="1"/>
      <c r="E11" s="144"/>
      <c r="F11" s="1"/>
      <c r="G11" s="1"/>
      <c r="H11" s="1"/>
      <c r="I11" s="1"/>
      <c r="J11" s="1"/>
      <c r="K11" s="1"/>
      <c r="L11" s="1"/>
      <c r="M11" s="1"/>
      <c r="N11" s="1"/>
      <c r="O11" s="1"/>
      <c r="P11" s="1"/>
      <c r="Q11" s="1"/>
      <c r="R11" s="1"/>
      <c r="S11" s="1"/>
      <c r="T11" s="1"/>
      <c r="U11" s="1"/>
      <c r="V11" s="1"/>
      <c r="W11" s="1"/>
      <c r="X11" s="1"/>
      <c r="Y11" s="1"/>
      <c r="Z11" s="1"/>
    </row>
    <row r="12" spans="1:26" ht="26.25">
      <c r="A12" s="1"/>
      <c r="B12" s="143" t="s">
        <v>370</v>
      </c>
      <c r="C12" s="205">
        <v>17</v>
      </c>
      <c r="D12" s="1"/>
      <c r="E12" s="1"/>
      <c r="F12" s="1"/>
      <c r="G12" s="1"/>
      <c r="H12" s="1"/>
      <c r="I12" s="1"/>
      <c r="J12" s="1"/>
      <c r="K12" s="1"/>
      <c r="L12" s="1"/>
      <c r="M12" s="1"/>
      <c r="N12" s="1"/>
      <c r="O12" s="1"/>
      <c r="P12" s="1"/>
      <c r="Q12" s="1"/>
      <c r="R12" s="1"/>
      <c r="S12" s="1"/>
      <c r="T12" s="1"/>
      <c r="U12" s="1"/>
      <c r="V12" s="1"/>
      <c r="W12" s="1"/>
      <c r="X12" s="1"/>
      <c r="Y12" s="1"/>
      <c r="Z12" s="1"/>
    </row>
    <row r="13" spans="1:26" ht="26.25">
      <c r="A13" s="1"/>
      <c r="B13" s="203" t="s">
        <v>379</v>
      </c>
      <c r="C13" s="204">
        <v>18</v>
      </c>
      <c r="D13" s="1"/>
      <c r="E13" s="1"/>
      <c r="F13" s="1"/>
      <c r="G13" s="1"/>
      <c r="H13" s="1"/>
      <c r="I13" s="1"/>
      <c r="J13" s="1"/>
      <c r="K13" s="1"/>
      <c r="L13" s="1"/>
      <c r="M13" s="1"/>
      <c r="N13" s="1"/>
      <c r="O13" s="1"/>
      <c r="P13" s="1"/>
      <c r="Q13" s="1"/>
      <c r="R13" s="1"/>
      <c r="S13" s="1"/>
      <c r="T13" s="1"/>
      <c r="U13" s="1"/>
      <c r="V13" s="1"/>
      <c r="W13" s="1"/>
      <c r="X13" s="1"/>
      <c r="Y13" s="1"/>
      <c r="Z13" s="1"/>
    </row>
    <row r="14" spans="1:26" s="494" customFormat="1" ht="26.25">
      <c r="A14" s="1"/>
      <c r="B14" s="143" t="s">
        <v>919</v>
      </c>
      <c r="C14" s="205">
        <v>18</v>
      </c>
      <c r="D14" s="1"/>
      <c r="E14" s="1"/>
      <c r="F14" s="1"/>
      <c r="G14" s="1"/>
      <c r="H14" s="1"/>
      <c r="I14" s="1"/>
      <c r="J14" s="1"/>
      <c r="K14" s="1"/>
      <c r="L14" s="1"/>
      <c r="M14" s="1"/>
      <c r="N14" s="1"/>
      <c r="O14" s="1"/>
      <c r="P14" s="1"/>
      <c r="Q14" s="1"/>
      <c r="R14" s="1"/>
      <c r="S14" s="1"/>
      <c r="T14" s="1"/>
      <c r="U14" s="1"/>
      <c r="V14" s="1"/>
      <c r="W14" s="1"/>
      <c r="X14" s="1"/>
      <c r="Y14" s="1"/>
      <c r="Z14" s="1"/>
    </row>
    <row r="15" spans="1:26">
      <c r="A15" s="1"/>
      <c r="B15" s="80"/>
      <c r="C15" s="81"/>
      <c r="D15" s="1"/>
      <c r="E15" s="1"/>
      <c r="F15" s="1"/>
      <c r="G15" s="1"/>
      <c r="H15" s="1"/>
      <c r="I15" s="1"/>
      <c r="J15" s="1"/>
      <c r="K15" s="1"/>
      <c r="L15" s="1"/>
      <c r="M15" s="1"/>
      <c r="N15" s="1"/>
      <c r="O15" s="1"/>
      <c r="P15" s="1"/>
      <c r="Q15" s="1"/>
      <c r="R15" s="1"/>
      <c r="S15" s="1"/>
      <c r="T15" s="1"/>
      <c r="U15" s="1"/>
      <c r="V15" s="1"/>
      <c r="W15" s="1"/>
      <c r="X15" s="1"/>
      <c r="Y15" s="1"/>
      <c r="Z15" s="1"/>
    </row>
    <row r="16" spans="1:26">
      <c r="A16" s="1"/>
      <c r="B16" s="121" t="s">
        <v>155</v>
      </c>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367" t="s">
        <v>380</v>
      </c>
      <c r="C18" s="538"/>
      <c r="D18" s="538"/>
      <c r="E18" s="539"/>
      <c r="F18" s="535"/>
      <c r="G18" s="535"/>
      <c r="H18" s="535"/>
      <c r="I18" s="535"/>
      <c r="J18" s="535"/>
      <c r="K18" s="535"/>
      <c r="L18" s="535"/>
      <c r="M18" s="536"/>
      <c r="N18" s="1"/>
      <c r="O18" s="1"/>
      <c r="P18" s="1"/>
      <c r="Q18" s="1"/>
      <c r="R18" s="1"/>
      <c r="S18" s="1"/>
      <c r="T18" s="1"/>
      <c r="U18" s="1"/>
      <c r="V18" s="1"/>
      <c r="W18" s="1"/>
      <c r="X18" s="1"/>
      <c r="Y18" s="1"/>
      <c r="Z18" s="1"/>
    </row>
    <row r="19" spans="1:26">
      <c r="A19" s="1"/>
      <c r="B19" s="368" t="s">
        <v>338</v>
      </c>
      <c r="C19" s="523"/>
      <c r="D19" s="523"/>
      <c r="E19" s="524"/>
      <c r="F19" s="372"/>
      <c r="G19" s="372"/>
      <c r="H19" s="372"/>
      <c r="I19" s="372"/>
      <c r="J19" s="372"/>
      <c r="K19" s="372"/>
      <c r="L19" s="372"/>
      <c r="M19" s="518"/>
      <c r="N19" s="1"/>
      <c r="O19" s="1"/>
      <c r="P19" s="1"/>
      <c r="Q19" s="1"/>
      <c r="R19" s="1"/>
      <c r="S19" s="1"/>
      <c r="T19" s="1"/>
      <c r="U19" s="1"/>
      <c r="V19" s="1"/>
      <c r="W19" s="1"/>
      <c r="X19" s="1"/>
      <c r="Y19" s="1"/>
      <c r="Z19" s="1"/>
    </row>
    <row r="20" spans="1:26">
      <c r="A20" s="1"/>
      <c r="B20" s="54"/>
      <c r="C20" s="226"/>
      <c r="D20" s="226"/>
      <c r="E20" s="75"/>
      <c r="F20" s="1"/>
      <c r="G20" s="1"/>
      <c r="H20" s="1"/>
      <c r="I20" s="1"/>
      <c r="J20" s="1"/>
      <c r="K20" s="1"/>
      <c r="L20" s="1"/>
      <c r="M20" s="1"/>
      <c r="N20" s="1"/>
      <c r="O20" s="1"/>
      <c r="P20" s="1"/>
      <c r="Q20" s="1"/>
      <c r="R20" s="1"/>
      <c r="S20" s="1"/>
      <c r="T20" s="1"/>
      <c r="U20" s="1"/>
      <c r="V20" s="1"/>
      <c r="W20" s="1"/>
      <c r="X20" s="1"/>
      <c r="Y20" s="1"/>
      <c r="Z20" s="1"/>
    </row>
    <row r="21" spans="1:26">
      <c r="A21" s="1"/>
      <c r="B21" s="220"/>
      <c r="C21" s="205" t="s">
        <v>216</v>
      </c>
      <c r="D21" s="1"/>
      <c r="E21" s="742" t="s">
        <v>1188</v>
      </c>
      <c r="F21" s="740"/>
      <c r="G21" s="740"/>
      <c r="H21" s="740"/>
      <c r="I21" s="1"/>
      <c r="J21" s="1"/>
      <c r="K21" s="1"/>
      <c r="L21" s="1"/>
      <c r="M21" s="1"/>
      <c r="N21" s="1"/>
      <c r="O21" s="1"/>
      <c r="P21" s="1"/>
      <c r="Q21" s="1"/>
      <c r="R21" s="1"/>
      <c r="S21" s="1"/>
      <c r="T21" s="1"/>
      <c r="U21" s="1"/>
      <c r="V21" s="1"/>
      <c r="W21" s="1"/>
      <c r="X21" s="1"/>
      <c r="Y21" s="1"/>
      <c r="Z21" s="1"/>
    </row>
    <row r="22" spans="1:26" ht="26.25">
      <c r="A22" s="1"/>
      <c r="B22" s="203" t="s">
        <v>196</v>
      </c>
      <c r="C22" s="204">
        <v>8</v>
      </c>
      <c r="D22" s="1"/>
      <c r="E22" s="740" t="s">
        <v>1183</v>
      </c>
      <c r="F22" s="740"/>
      <c r="G22" s="740"/>
      <c r="H22" s="740"/>
      <c r="I22" s="1"/>
      <c r="J22" s="1"/>
      <c r="K22" s="1"/>
      <c r="L22" s="1"/>
      <c r="M22" s="1"/>
      <c r="N22" s="1"/>
      <c r="O22" s="1"/>
      <c r="P22" s="1"/>
      <c r="Q22" s="1"/>
      <c r="R22" s="1"/>
      <c r="S22" s="1"/>
      <c r="T22" s="1"/>
      <c r="U22" s="1"/>
      <c r="V22" s="1"/>
      <c r="W22" s="1"/>
      <c r="X22" s="1"/>
      <c r="Y22" s="1"/>
      <c r="Z22" s="1"/>
    </row>
    <row r="23" spans="1:26" ht="26.25">
      <c r="A23" s="1"/>
      <c r="B23" s="143" t="s">
        <v>197</v>
      </c>
      <c r="C23" s="205">
        <v>10</v>
      </c>
      <c r="D23" s="1"/>
      <c r="E23" s="1"/>
      <c r="F23" s="1"/>
      <c r="G23" s="1"/>
      <c r="H23" s="1"/>
      <c r="I23" s="1"/>
      <c r="J23" s="1"/>
      <c r="K23" s="1"/>
      <c r="L23" s="1"/>
      <c r="M23" s="1"/>
      <c r="N23" s="1"/>
      <c r="O23" s="1"/>
      <c r="P23" s="1"/>
      <c r="Q23" s="1"/>
      <c r="R23" s="1"/>
      <c r="S23" s="1"/>
      <c r="T23" s="1"/>
      <c r="U23" s="1"/>
      <c r="V23" s="1"/>
      <c r="W23" s="1"/>
      <c r="X23" s="1"/>
      <c r="Y23" s="1"/>
      <c r="Z23" s="1"/>
    </row>
    <row r="24" spans="1:26" ht="26.25">
      <c r="A24" s="1"/>
      <c r="B24" s="203" t="s">
        <v>191</v>
      </c>
      <c r="C24" s="204">
        <v>8</v>
      </c>
      <c r="D24" s="1"/>
      <c r="E24" s="137" t="s">
        <v>1159</v>
      </c>
      <c r="F24" s="1"/>
      <c r="G24" s="1"/>
      <c r="H24" s="1"/>
      <c r="I24" s="1"/>
      <c r="J24" s="1"/>
      <c r="K24" s="1"/>
      <c r="L24" s="1"/>
      <c r="M24" s="1"/>
      <c r="N24" s="1"/>
      <c r="O24" s="1"/>
      <c r="P24" s="1"/>
      <c r="Q24" s="1"/>
      <c r="R24" s="1"/>
      <c r="S24" s="1"/>
      <c r="T24" s="1"/>
      <c r="U24" s="1"/>
      <c r="V24" s="1"/>
      <c r="W24" s="1"/>
      <c r="X24" s="1"/>
      <c r="Y24" s="1"/>
      <c r="Z24" s="1"/>
    </row>
    <row r="25" spans="1:26" ht="26.25">
      <c r="A25" s="1"/>
      <c r="B25" s="143" t="s">
        <v>192</v>
      </c>
      <c r="C25" s="205">
        <v>9</v>
      </c>
      <c r="D25" s="1"/>
      <c r="E25" s="137" t="s">
        <v>1166</v>
      </c>
      <c r="F25" s="1"/>
      <c r="G25" s="1"/>
      <c r="H25" s="1"/>
      <c r="I25" s="1"/>
      <c r="J25" s="1"/>
      <c r="K25" s="1"/>
      <c r="L25" s="1"/>
      <c r="M25" s="1"/>
      <c r="N25" s="1"/>
      <c r="O25" s="1"/>
      <c r="P25" s="1"/>
      <c r="Q25" s="1"/>
      <c r="R25" s="1"/>
      <c r="S25" s="1"/>
      <c r="T25" s="1"/>
      <c r="U25" s="1"/>
      <c r="V25" s="1"/>
      <c r="W25" s="1"/>
      <c r="X25" s="1"/>
      <c r="Y25" s="1"/>
      <c r="Z25" s="1"/>
    </row>
    <row r="26" spans="1:26" ht="26.25">
      <c r="A26" s="1"/>
      <c r="B26" s="203" t="s">
        <v>258</v>
      </c>
      <c r="C26" s="204">
        <v>9</v>
      </c>
      <c r="D26" s="1"/>
      <c r="E26" s="1"/>
      <c r="F26" s="1"/>
      <c r="G26" s="1"/>
      <c r="H26" s="1"/>
      <c r="I26" s="1"/>
      <c r="J26" s="1"/>
      <c r="K26" s="1"/>
      <c r="L26" s="1"/>
      <c r="M26" s="1"/>
      <c r="N26" s="1"/>
      <c r="O26" s="1"/>
      <c r="P26" s="1"/>
      <c r="Q26" s="1"/>
      <c r="R26" s="1"/>
      <c r="S26" s="1"/>
      <c r="T26" s="1"/>
      <c r="U26" s="1"/>
      <c r="V26" s="1"/>
      <c r="W26" s="1"/>
      <c r="X26" s="1"/>
      <c r="Y26" s="1"/>
      <c r="Z26" s="1"/>
    </row>
    <row r="27" spans="1:26" ht="26.25">
      <c r="A27" s="1"/>
      <c r="B27" s="143" t="s">
        <v>397</v>
      </c>
      <c r="C27" s="205">
        <v>9</v>
      </c>
      <c r="D27" s="1"/>
      <c r="E27" s="1"/>
      <c r="F27" s="1"/>
      <c r="G27" s="1"/>
      <c r="H27" s="1"/>
      <c r="I27" s="1"/>
      <c r="J27" s="1"/>
      <c r="K27" s="1"/>
      <c r="L27" s="1"/>
      <c r="M27" s="1"/>
      <c r="N27" s="1"/>
      <c r="O27" s="1"/>
      <c r="P27" s="1"/>
      <c r="Q27" s="1"/>
      <c r="R27" s="1"/>
      <c r="S27" s="1"/>
      <c r="T27" s="1"/>
      <c r="U27" s="1"/>
      <c r="V27" s="1"/>
      <c r="W27" s="1"/>
      <c r="X27" s="1"/>
      <c r="Y27" s="1"/>
      <c r="Z27" s="1"/>
    </row>
    <row r="28" spans="1:26" ht="26.25">
      <c r="A28" s="1"/>
      <c r="B28" s="203" t="s">
        <v>381</v>
      </c>
      <c r="C28" s="204">
        <v>9</v>
      </c>
      <c r="D28" s="1"/>
      <c r="E28" s="1"/>
      <c r="F28" s="1"/>
      <c r="G28" s="1"/>
      <c r="H28" s="1"/>
      <c r="I28" s="1"/>
      <c r="J28" s="1"/>
      <c r="K28" s="1"/>
      <c r="L28" s="1"/>
      <c r="M28" s="1"/>
      <c r="N28" s="1"/>
      <c r="O28" s="1"/>
      <c r="P28" s="1"/>
      <c r="Q28" s="1"/>
      <c r="R28" s="1"/>
      <c r="S28" s="1"/>
      <c r="T28" s="1"/>
      <c r="U28" s="1"/>
      <c r="V28" s="1"/>
      <c r="W28" s="1"/>
      <c r="X28" s="1"/>
      <c r="Y28" s="1"/>
      <c r="Z28" s="1"/>
    </row>
    <row r="29" spans="1:26" s="494" customFormat="1" ht="26.25">
      <c r="A29" s="1"/>
      <c r="B29" s="143" t="s">
        <v>923</v>
      </c>
      <c r="C29" s="205">
        <v>10</v>
      </c>
      <c r="D29" s="1"/>
      <c r="E29" s="1"/>
      <c r="F29" s="1"/>
      <c r="G29" s="1"/>
      <c r="H29" s="1"/>
      <c r="I29" s="1"/>
      <c r="J29" s="1"/>
      <c r="K29" s="1"/>
      <c r="L29" s="1"/>
      <c r="M29" s="1"/>
      <c r="N29" s="1"/>
      <c r="O29" s="1"/>
      <c r="P29" s="1"/>
      <c r="Q29" s="1"/>
      <c r="R29" s="1"/>
      <c r="S29" s="1"/>
      <c r="T29" s="1"/>
      <c r="U29" s="1"/>
      <c r="V29" s="1"/>
      <c r="W29" s="1"/>
      <c r="X29" s="1"/>
      <c r="Y29" s="1"/>
      <c r="Z29" s="1"/>
    </row>
    <row r="30" spans="1:26" s="494" customFormat="1" ht="22.5" customHeight="1">
      <c r="A30" s="1"/>
      <c r="B30" s="124"/>
      <c r="C30" s="495"/>
      <c r="D30" s="1"/>
      <c r="E30" s="1"/>
      <c r="F30" s="1"/>
      <c r="G30" s="1"/>
      <c r="H30" s="1"/>
      <c r="I30" s="1"/>
      <c r="J30" s="1"/>
      <c r="K30" s="1"/>
      <c r="L30" s="1"/>
      <c r="M30" s="1"/>
      <c r="N30" s="1"/>
      <c r="O30" s="1"/>
      <c r="P30" s="1"/>
      <c r="Q30" s="1"/>
      <c r="R30" s="1"/>
      <c r="S30" s="1"/>
      <c r="T30" s="1"/>
      <c r="U30" s="1"/>
      <c r="V30" s="1"/>
      <c r="W30" s="1"/>
      <c r="X30" s="1"/>
      <c r="Y30" s="1"/>
      <c r="Z30" s="1"/>
    </row>
    <row r="31" spans="1:26" s="494" customFormat="1">
      <c r="A31" s="1"/>
      <c r="B31" s="121" t="s">
        <v>155</v>
      </c>
      <c r="C31" s="495"/>
      <c r="D31" s="1"/>
      <c r="E31" s="1"/>
      <c r="F31" s="1"/>
      <c r="G31" s="1"/>
      <c r="H31" s="1"/>
      <c r="I31" s="1"/>
      <c r="J31" s="1"/>
      <c r="K31" s="1"/>
      <c r="L31" s="1"/>
      <c r="M31" s="1"/>
      <c r="N31" s="1"/>
      <c r="O31" s="1"/>
      <c r="P31" s="1"/>
      <c r="Q31" s="1"/>
      <c r="R31" s="1"/>
      <c r="S31" s="1"/>
      <c r="T31" s="1"/>
      <c r="U31" s="1"/>
      <c r="V31" s="1"/>
      <c r="W31" s="1"/>
      <c r="X31" s="1"/>
      <c r="Y31" s="1"/>
      <c r="Z31" s="1"/>
    </row>
    <row r="32" spans="1:26">
      <c r="A32" s="1"/>
      <c r="B32" s="80"/>
      <c r="C32" s="81"/>
      <c r="D32" s="1"/>
      <c r="E32" s="1"/>
      <c r="F32" s="1"/>
      <c r="G32" s="1"/>
      <c r="H32" s="1"/>
      <c r="I32" s="1"/>
      <c r="J32" s="1"/>
      <c r="K32" s="1"/>
      <c r="L32" s="1"/>
      <c r="M32" s="1"/>
      <c r="N32" s="1"/>
      <c r="O32" s="1"/>
      <c r="P32" s="1"/>
      <c r="Q32" s="1"/>
      <c r="R32" s="1"/>
      <c r="S32" s="1"/>
      <c r="T32" s="1"/>
      <c r="U32" s="1"/>
      <c r="V32" s="1"/>
      <c r="W32" s="1"/>
      <c r="X32" s="1"/>
      <c r="Y32" s="1"/>
      <c r="Z32" s="1"/>
    </row>
    <row r="33" spans="1:26">
      <c r="A33" s="1"/>
      <c r="B33" s="121" t="s">
        <v>155</v>
      </c>
      <c r="C33" s="44"/>
      <c r="D33" s="44"/>
      <c r="E33" s="44"/>
      <c r="F33" s="44"/>
      <c r="G33" s="44"/>
      <c r="H33" s="44"/>
      <c r="I33" s="44"/>
      <c r="J33" s="44"/>
      <c r="K33" s="44"/>
      <c r="L33" s="44"/>
      <c r="M33" s="44"/>
      <c r="N33" s="44"/>
      <c r="O33" s="44"/>
      <c r="P33" s="44"/>
      <c r="Q33" s="44"/>
      <c r="R33" s="44"/>
      <c r="S33" s="44"/>
      <c r="T33" s="44"/>
      <c r="U33" s="44"/>
      <c r="V33" s="1"/>
      <c r="W33" s="1"/>
      <c r="X33" s="1"/>
      <c r="Y33" s="1"/>
      <c r="Z33" s="1"/>
    </row>
    <row r="34" spans="1:26" s="494" customFormat="1">
      <c r="A34" s="1"/>
      <c r="B34" s="121"/>
      <c r="C34" s="44"/>
      <c r="D34" s="44"/>
      <c r="E34" s="44"/>
      <c r="F34" s="44"/>
      <c r="G34" s="44"/>
      <c r="H34" s="44"/>
      <c r="I34" s="44"/>
      <c r="J34" s="44"/>
      <c r="K34" s="44"/>
      <c r="L34" s="44"/>
      <c r="M34" s="44"/>
      <c r="N34" s="44"/>
      <c r="O34" s="44"/>
      <c r="P34" s="44"/>
      <c r="Q34" s="44"/>
      <c r="R34" s="44"/>
      <c r="S34" s="44"/>
      <c r="T34" s="44"/>
      <c r="U34" s="44"/>
      <c r="V34" s="1"/>
      <c r="W34" s="1"/>
      <c r="X34" s="1"/>
      <c r="Y34" s="1"/>
      <c r="Z34" s="1"/>
    </row>
    <row r="35" spans="1:26">
      <c r="A35" s="1"/>
      <c r="B35" s="44"/>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B56" s="1"/>
      <c r="C56" s="1"/>
      <c r="D56" s="1"/>
      <c r="E56" s="1"/>
      <c r="F56" s="1"/>
      <c r="G56" s="1"/>
      <c r="H56" s="1"/>
      <c r="I56" s="1"/>
      <c r="J56" s="1"/>
      <c r="K56" s="1"/>
      <c r="L56" s="1"/>
      <c r="M56" s="1"/>
      <c r="N56" s="1"/>
      <c r="O56" s="1"/>
      <c r="P56" s="1"/>
      <c r="Q56" s="1"/>
      <c r="R56" s="1"/>
      <c r="S56" s="1"/>
      <c r="T56" s="1"/>
      <c r="U56" s="1"/>
      <c r="V56" s="1"/>
      <c r="W56" s="1"/>
      <c r="X56" s="1"/>
      <c r="Y56" s="1"/>
      <c r="Z56" s="1"/>
    </row>
    <row r="57" spans="1:26">
      <c r="B57" s="1"/>
      <c r="C57" s="1"/>
      <c r="D57" s="1"/>
      <c r="E57" s="1"/>
      <c r="F57" s="1"/>
      <c r="G57" s="1"/>
      <c r="H57" s="1"/>
      <c r="I57" s="1"/>
      <c r="J57" s="1"/>
      <c r="K57" s="1"/>
      <c r="L57" s="1"/>
      <c r="M57" s="1"/>
      <c r="N57" s="1"/>
      <c r="O57" s="1"/>
      <c r="P57" s="1"/>
      <c r="Q57" s="1"/>
      <c r="R57" s="1"/>
      <c r="S57" s="1"/>
      <c r="T57" s="1"/>
      <c r="U57" s="1"/>
      <c r="V57" s="1"/>
      <c r="W57" s="1"/>
      <c r="X57" s="1"/>
      <c r="Y57" s="1"/>
      <c r="Z57" s="1"/>
    </row>
    <row r="58" spans="1:26">
      <c r="B58" s="1"/>
      <c r="C58" s="1"/>
      <c r="D58" s="1"/>
      <c r="E58" s="1"/>
      <c r="F58" s="1"/>
      <c r="G58" s="1"/>
      <c r="H58" s="1"/>
      <c r="I58" s="1"/>
      <c r="J58" s="1"/>
      <c r="K58" s="1"/>
      <c r="L58" s="1"/>
      <c r="M58" s="1"/>
      <c r="N58" s="1"/>
      <c r="O58" s="1"/>
      <c r="P58" s="1"/>
      <c r="Q58" s="1"/>
      <c r="R58" s="1"/>
      <c r="S58" s="1"/>
      <c r="T58" s="1"/>
      <c r="U58" s="1"/>
      <c r="V58" s="1"/>
      <c r="W58" s="1"/>
      <c r="X58" s="1"/>
      <c r="Y58" s="1"/>
      <c r="Z58" s="1"/>
    </row>
    <row r="59" spans="1:26">
      <c r="B59" s="1"/>
      <c r="C59" s="1"/>
      <c r="D59" s="1"/>
      <c r="E59" s="1"/>
      <c r="F59" s="1"/>
      <c r="G59" s="1"/>
      <c r="H59" s="1"/>
      <c r="I59" s="1"/>
      <c r="J59" s="1"/>
      <c r="K59" s="1"/>
      <c r="L59" s="1"/>
      <c r="M59" s="1"/>
      <c r="N59" s="1"/>
      <c r="O59" s="1"/>
      <c r="P59" s="1"/>
      <c r="Q59" s="1"/>
      <c r="R59" s="1"/>
      <c r="S59" s="1"/>
      <c r="T59" s="1"/>
      <c r="U59" s="1"/>
      <c r="V59" s="1"/>
      <c r="W59" s="1"/>
      <c r="X59" s="1"/>
      <c r="Y59" s="1"/>
      <c r="Z59" s="1"/>
    </row>
    <row r="60" spans="1:26">
      <c r="B60" s="1"/>
      <c r="C60" s="1"/>
      <c r="D60" s="1"/>
      <c r="E60" s="1"/>
      <c r="F60" s="1"/>
      <c r="G60" s="1"/>
      <c r="H60" s="1"/>
      <c r="I60" s="1"/>
      <c r="J60" s="1"/>
      <c r="K60" s="1"/>
      <c r="L60" s="1"/>
      <c r="M60" s="1"/>
      <c r="N60" s="1"/>
      <c r="O60" s="1"/>
      <c r="P60" s="1"/>
      <c r="Q60" s="1"/>
      <c r="R60" s="1"/>
      <c r="S60" s="1"/>
      <c r="T60" s="1"/>
      <c r="U60" s="1"/>
      <c r="V60" s="1"/>
      <c r="W60" s="1"/>
      <c r="X60" s="1"/>
      <c r="Y60" s="1"/>
      <c r="Z60" s="1"/>
    </row>
    <row r="61" spans="1:26">
      <c r="B61" s="1"/>
      <c r="C61" s="1"/>
      <c r="D61" s="1"/>
      <c r="E61" s="1"/>
      <c r="F61" s="1"/>
      <c r="G61" s="1"/>
      <c r="H61" s="1"/>
      <c r="I61" s="1"/>
      <c r="J61" s="1"/>
      <c r="K61" s="1"/>
      <c r="L61" s="1"/>
      <c r="M61" s="1"/>
      <c r="N61" s="1"/>
      <c r="O61" s="1"/>
      <c r="P61" s="1"/>
      <c r="Q61" s="1"/>
      <c r="R61" s="1"/>
      <c r="S61" s="1"/>
      <c r="T61" s="1"/>
      <c r="U61" s="1"/>
      <c r="V61" s="1"/>
      <c r="W61" s="1"/>
      <c r="X61" s="1"/>
      <c r="Y61" s="1"/>
      <c r="Z61" s="1"/>
    </row>
    <row r="62" spans="1:26">
      <c r="B62" s="1"/>
      <c r="C62" s="1"/>
      <c r="D62" s="1"/>
      <c r="E62" s="1"/>
      <c r="F62" s="1"/>
      <c r="G62" s="1"/>
      <c r="H62" s="1"/>
      <c r="I62" s="1"/>
      <c r="J62" s="1"/>
      <c r="K62" s="1"/>
      <c r="L62" s="1"/>
      <c r="M62" s="1"/>
      <c r="N62" s="1"/>
      <c r="O62" s="1"/>
      <c r="P62" s="1"/>
      <c r="Q62" s="1"/>
      <c r="R62" s="1"/>
      <c r="S62" s="1"/>
      <c r="T62" s="1"/>
      <c r="U62" s="1"/>
      <c r="V62" s="1"/>
      <c r="W62" s="1"/>
      <c r="X62" s="1"/>
      <c r="Y62" s="1"/>
      <c r="Z62" s="1"/>
    </row>
    <row r="63" spans="1:26">
      <c r="B63" s="1"/>
      <c r="C63" s="1"/>
      <c r="D63" s="1"/>
      <c r="E63" s="1"/>
      <c r="F63" s="1"/>
      <c r="G63" s="1"/>
      <c r="H63" s="1"/>
      <c r="I63" s="1"/>
      <c r="J63" s="1"/>
      <c r="K63" s="1"/>
      <c r="L63" s="1"/>
      <c r="M63" s="1"/>
      <c r="N63" s="1"/>
      <c r="O63" s="1"/>
      <c r="P63" s="1"/>
      <c r="Q63" s="1"/>
      <c r="R63" s="1"/>
      <c r="S63" s="1"/>
      <c r="T63" s="1"/>
      <c r="U63" s="1"/>
      <c r="V63" s="1"/>
      <c r="W63" s="1"/>
      <c r="X63" s="1"/>
      <c r="Y63" s="1"/>
      <c r="Z63" s="1"/>
    </row>
  </sheetData>
  <hyperlinks>
    <hyperlink ref="M1" location="innehåll!A1" display="Tillbaka till innehållsförteckning"/>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workbookViewId="0">
      <selection activeCell="F1" sqref="F1"/>
    </sheetView>
  </sheetViews>
  <sheetFormatPr defaultRowHeight="15"/>
  <cols>
    <col min="2" max="2" width="28.140625" customWidth="1"/>
    <col min="3" max="4" width="16.140625" customWidth="1"/>
    <col min="7" max="7" width="10.28515625" customWidth="1"/>
    <col min="9" max="9" width="29" customWidth="1"/>
    <col min="10" max="13" width="15.140625" customWidth="1"/>
  </cols>
  <sheetData>
    <row r="1" spans="1:18">
      <c r="A1" s="1"/>
      <c r="B1" s="1"/>
      <c r="C1" s="1"/>
      <c r="D1" s="1"/>
      <c r="E1" s="1"/>
      <c r="F1" s="70" t="s">
        <v>173</v>
      </c>
      <c r="G1" s="1"/>
      <c r="H1" s="1"/>
      <c r="I1" s="1"/>
      <c r="J1" s="1"/>
      <c r="K1" s="1"/>
      <c r="L1" s="1"/>
      <c r="M1" s="1"/>
      <c r="N1" s="1"/>
      <c r="O1" s="1"/>
      <c r="P1" s="1"/>
      <c r="Q1" s="1"/>
      <c r="R1" s="1"/>
    </row>
    <row r="2" spans="1:18">
      <c r="A2" s="1"/>
      <c r="B2" s="449" t="s">
        <v>711</v>
      </c>
      <c r="C2" s="450"/>
      <c r="D2" s="450"/>
      <c r="E2" s="450"/>
      <c r="F2" s="450"/>
      <c r="G2" s="451"/>
      <c r="H2" s="1"/>
      <c r="I2" s="449" t="s">
        <v>711</v>
      </c>
      <c r="J2" s="450"/>
      <c r="K2" s="450"/>
      <c r="L2" s="450"/>
      <c r="M2" s="451"/>
      <c r="N2" s="1"/>
      <c r="O2" s="1"/>
      <c r="P2" s="1"/>
      <c r="Q2" s="1"/>
      <c r="R2" s="1"/>
    </row>
    <row r="3" spans="1:18">
      <c r="A3" s="1"/>
      <c r="B3" s="452" t="s">
        <v>701</v>
      </c>
      <c r="C3" s="192"/>
      <c r="D3" s="192"/>
      <c r="E3" s="192"/>
      <c r="F3" s="192"/>
      <c r="G3" s="193"/>
      <c r="H3" s="1"/>
      <c r="I3" s="452" t="s">
        <v>701</v>
      </c>
      <c r="J3" s="192"/>
      <c r="K3" s="192"/>
      <c r="L3" s="192"/>
      <c r="M3" s="193"/>
      <c r="N3" s="1"/>
      <c r="O3" s="1"/>
      <c r="P3" s="1"/>
      <c r="Q3" s="1"/>
      <c r="R3" s="1"/>
    </row>
    <row r="4" spans="1:18" ht="45.75" customHeight="1">
      <c r="A4" s="39"/>
      <c r="B4" s="153"/>
      <c r="C4" s="448" t="s">
        <v>693</v>
      </c>
      <c r="D4" s="448" t="s">
        <v>694</v>
      </c>
      <c r="E4" s="1"/>
      <c r="F4" s="1"/>
      <c r="G4" s="1"/>
      <c r="H4" s="1"/>
      <c r="I4" s="153"/>
      <c r="J4" s="448" t="s">
        <v>689</v>
      </c>
      <c r="K4" s="448" t="s">
        <v>690</v>
      </c>
      <c r="L4" s="448" t="s">
        <v>691</v>
      </c>
      <c r="M4" s="448" t="s">
        <v>692</v>
      </c>
      <c r="N4" s="1"/>
      <c r="O4" s="1"/>
      <c r="P4" s="1"/>
      <c r="Q4" s="1"/>
      <c r="R4" s="1"/>
    </row>
    <row r="5" spans="1:18">
      <c r="A5" s="1"/>
      <c r="B5" s="439" t="s">
        <v>329</v>
      </c>
      <c r="C5" s="439">
        <f>J5+K5</f>
        <v>59</v>
      </c>
      <c r="D5" s="439">
        <f>L5+M5</f>
        <v>41</v>
      </c>
      <c r="E5" s="1"/>
      <c r="F5" s="1"/>
      <c r="G5" s="1"/>
      <c r="H5" s="1"/>
      <c r="I5" s="439" t="s">
        <v>329</v>
      </c>
      <c r="J5" s="439">
        <v>19</v>
      </c>
      <c r="K5" s="439">
        <v>40</v>
      </c>
      <c r="L5" s="439">
        <v>25</v>
      </c>
      <c r="M5" s="439">
        <v>16</v>
      </c>
      <c r="N5" s="1"/>
      <c r="O5" s="1"/>
      <c r="P5" s="1"/>
      <c r="Q5" s="1"/>
      <c r="R5" s="1"/>
    </row>
    <row r="6" spans="1:18">
      <c r="A6" s="1"/>
      <c r="B6" s="436" t="s">
        <v>695</v>
      </c>
      <c r="C6" s="436">
        <f>J6+K6</f>
        <v>76</v>
      </c>
      <c r="D6" s="436">
        <f>L6+M6</f>
        <v>24</v>
      </c>
      <c r="E6" s="1"/>
      <c r="F6" s="1"/>
      <c r="G6" s="1"/>
      <c r="H6" s="1"/>
      <c r="I6" s="436" t="s">
        <v>695</v>
      </c>
      <c r="J6" s="436">
        <v>31</v>
      </c>
      <c r="K6" s="436">
        <v>45</v>
      </c>
      <c r="L6" s="436">
        <v>17</v>
      </c>
      <c r="M6" s="436">
        <v>7</v>
      </c>
      <c r="N6" s="1"/>
      <c r="O6" s="1"/>
      <c r="P6" s="1"/>
      <c r="Q6" s="1"/>
      <c r="R6" s="1"/>
    </row>
    <row r="7" spans="1:18">
      <c r="A7" s="1"/>
      <c r="B7" s="439" t="s">
        <v>696</v>
      </c>
      <c r="C7" s="439">
        <f>J7+K7</f>
        <v>42</v>
      </c>
      <c r="D7" s="439">
        <f>L7+M7</f>
        <v>59</v>
      </c>
      <c r="E7" s="1"/>
      <c r="F7" s="1"/>
      <c r="G7" s="1"/>
      <c r="H7" s="1"/>
      <c r="I7" s="439" t="s">
        <v>696</v>
      </c>
      <c r="J7" s="439">
        <v>6</v>
      </c>
      <c r="K7" s="439">
        <v>36</v>
      </c>
      <c r="L7" s="439">
        <v>34</v>
      </c>
      <c r="M7" s="439">
        <v>25</v>
      </c>
      <c r="N7" s="1"/>
      <c r="O7" s="1"/>
      <c r="P7" s="1"/>
      <c r="Q7" s="1"/>
      <c r="R7" s="1"/>
    </row>
    <row r="8" spans="1:18" ht="29.25" customHeight="1">
      <c r="A8" s="1"/>
      <c r="B8" s="438" t="s">
        <v>697</v>
      </c>
      <c r="C8" s="436">
        <f>J8+K8</f>
        <v>39</v>
      </c>
      <c r="D8" s="436">
        <f>L8+M8</f>
        <v>61</v>
      </c>
      <c r="E8" s="1"/>
      <c r="F8" s="1"/>
      <c r="G8" s="1"/>
      <c r="H8" s="1"/>
      <c r="I8" s="438" t="s">
        <v>697</v>
      </c>
      <c r="J8" s="436">
        <v>14</v>
      </c>
      <c r="K8" s="436">
        <v>25</v>
      </c>
      <c r="L8" s="436">
        <v>25</v>
      </c>
      <c r="M8" s="436">
        <v>36</v>
      </c>
      <c r="N8" s="1"/>
      <c r="O8" s="1"/>
      <c r="P8" s="1"/>
      <c r="Q8" s="1"/>
      <c r="R8" s="1"/>
    </row>
    <row r="9" spans="1:18">
      <c r="A9" s="1"/>
      <c r="B9" s="1"/>
      <c r="C9" s="1"/>
      <c r="D9" s="1"/>
      <c r="E9" s="1"/>
      <c r="F9" s="1"/>
      <c r="G9" s="1"/>
      <c r="H9" s="1"/>
      <c r="I9" s="1"/>
      <c r="J9" s="1"/>
      <c r="K9" s="1"/>
      <c r="L9" s="1"/>
      <c r="M9" s="1"/>
      <c r="N9" s="1"/>
      <c r="O9" s="1"/>
      <c r="P9" s="1"/>
      <c r="Q9" s="1"/>
      <c r="R9" s="1"/>
    </row>
    <row r="10" spans="1:18">
      <c r="A10" s="1"/>
      <c r="B10" s="1"/>
      <c r="C10" s="1"/>
      <c r="D10" s="1"/>
      <c r="E10" s="1"/>
      <c r="F10" s="1"/>
      <c r="G10" s="1"/>
      <c r="H10" s="1"/>
      <c r="I10" s="1"/>
      <c r="J10" s="1"/>
      <c r="K10" s="1"/>
      <c r="L10" s="1"/>
      <c r="M10" s="1"/>
      <c r="N10" s="1"/>
      <c r="O10" s="1"/>
      <c r="P10" s="1"/>
      <c r="Q10" s="1"/>
      <c r="R10" s="1"/>
    </row>
    <row r="11" spans="1:18">
      <c r="A11" s="1"/>
      <c r="B11" s="1"/>
      <c r="C11" s="1"/>
      <c r="D11" s="1"/>
      <c r="E11" s="1"/>
      <c r="F11" s="1"/>
      <c r="G11" s="1"/>
      <c r="H11" s="1"/>
      <c r="I11" s="449" t="s">
        <v>712</v>
      </c>
      <c r="J11" s="450"/>
      <c r="K11" s="450"/>
      <c r="L11" s="450"/>
      <c r="M11" s="450"/>
      <c r="N11" s="451"/>
      <c r="O11" s="1"/>
      <c r="P11" s="1"/>
      <c r="Q11" s="1"/>
      <c r="R11" s="1"/>
    </row>
    <row r="12" spans="1:18">
      <c r="A12" s="1"/>
      <c r="B12" s="1"/>
      <c r="C12" s="1"/>
      <c r="D12" s="1"/>
      <c r="E12" s="1"/>
      <c r="F12" s="1"/>
      <c r="G12" s="1"/>
      <c r="H12" s="1"/>
      <c r="I12" s="452" t="s">
        <v>713</v>
      </c>
      <c r="J12" s="192"/>
      <c r="K12" s="192"/>
      <c r="L12" s="192"/>
      <c r="M12" s="192"/>
      <c r="N12" s="193"/>
      <c r="O12" s="1"/>
      <c r="P12" s="1"/>
      <c r="Q12" s="1"/>
      <c r="R12" s="1"/>
    </row>
    <row r="13" spans="1:18" ht="45" customHeight="1">
      <c r="A13" s="1"/>
      <c r="B13" s="1"/>
      <c r="C13" s="1"/>
      <c r="D13" s="1"/>
      <c r="E13" s="1"/>
      <c r="F13" s="1"/>
      <c r="G13" s="1"/>
      <c r="H13" s="1"/>
      <c r="I13" s="436"/>
      <c r="J13" s="446" t="s">
        <v>691</v>
      </c>
      <c r="K13" s="446" t="s">
        <v>692</v>
      </c>
      <c r="L13" s="446" t="s">
        <v>694</v>
      </c>
      <c r="M13" s="1"/>
      <c r="N13" s="1"/>
      <c r="O13" s="1"/>
      <c r="P13" s="1"/>
      <c r="Q13" s="1"/>
      <c r="R13" s="1"/>
    </row>
    <row r="14" spans="1:18">
      <c r="A14" s="1"/>
      <c r="B14" s="1"/>
      <c r="C14" s="1"/>
      <c r="D14" s="1"/>
      <c r="E14" s="1"/>
      <c r="F14" s="1"/>
      <c r="G14" s="1"/>
      <c r="H14" s="1"/>
      <c r="I14" s="436" t="s">
        <v>702</v>
      </c>
      <c r="J14" s="436">
        <v>35</v>
      </c>
      <c r="K14" s="436">
        <v>36</v>
      </c>
      <c r="L14" s="436">
        <f>J14+K14</f>
        <v>71</v>
      </c>
      <c r="M14" s="1"/>
      <c r="N14" s="1"/>
      <c r="O14" s="1"/>
      <c r="P14" s="1"/>
      <c r="Q14" s="1"/>
      <c r="R14" s="1"/>
    </row>
    <row r="15" spans="1:18">
      <c r="A15" s="1"/>
      <c r="B15" s="1"/>
      <c r="C15" s="1"/>
      <c r="D15" s="1"/>
      <c r="E15" s="1"/>
      <c r="F15" s="1"/>
      <c r="G15" s="1"/>
      <c r="H15" s="1"/>
      <c r="I15" s="436" t="s">
        <v>703</v>
      </c>
      <c r="J15" s="436">
        <v>26</v>
      </c>
      <c r="K15" s="436">
        <v>26</v>
      </c>
      <c r="L15" s="436">
        <f>J15+K15</f>
        <v>52</v>
      </c>
      <c r="M15" s="1"/>
      <c r="N15" s="1"/>
      <c r="O15" s="1"/>
      <c r="P15" s="1"/>
      <c r="Q15" s="1"/>
      <c r="R15" s="1"/>
    </row>
    <row r="16" spans="1:18">
      <c r="A16" s="1"/>
      <c r="B16" s="1"/>
      <c r="C16" s="1"/>
      <c r="D16" s="1"/>
      <c r="E16" s="1"/>
      <c r="F16" s="1"/>
      <c r="G16" s="1"/>
      <c r="H16" s="1"/>
      <c r="I16" s="436" t="s">
        <v>704</v>
      </c>
      <c r="J16" s="436">
        <v>27</v>
      </c>
      <c r="K16" s="436">
        <v>19</v>
      </c>
      <c r="L16" s="436">
        <f>J16+K16</f>
        <v>46</v>
      </c>
      <c r="M16" s="1"/>
      <c r="N16" s="1"/>
      <c r="O16" s="1"/>
      <c r="P16" s="1"/>
      <c r="Q16" s="1"/>
      <c r="R16" s="1"/>
    </row>
    <row r="17" spans="1:18">
      <c r="A17" s="1"/>
      <c r="B17" s="1"/>
      <c r="C17" s="1"/>
      <c r="D17" s="1"/>
      <c r="E17" s="1"/>
      <c r="F17" s="1"/>
      <c r="G17" s="1"/>
      <c r="H17" s="1"/>
      <c r="I17" s="436" t="s">
        <v>705</v>
      </c>
      <c r="J17" s="436">
        <v>23</v>
      </c>
      <c r="K17" s="436">
        <v>17</v>
      </c>
      <c r="L17" s="436">
        <f t="shared" ref="L17:L22" si="0">J17+K17</f>
        <v>40</v>
      </c>
      <c r="M17" s="1"/>
      <c r="N17" s="1"/>
      <c r="O17" s="1"/>
      <c r="P17" s="1"/>
      <c r="Q17" s="1"/>
      <c r="R17" s="1"/>
    </row>
    <row r="18" spans="1:18">
      <c r="A18" s="1"/>
      <c r="B18" s="1"/>
      <c r="C18" s="1"/>
      <c r="D18" s="1"/>
      <c r="E18" s="1"/>
      <c r="F18" s="1"/>
      <c r="G18" s="1"/>
      <c r="H18" s="1"/>
      <c r="I18" s="436" t="s">
        <v>706</v>
      </c>
      <c r="J18" s="436">
        <v>16</v>
      </c>
      <c r="K18" s="436">
        <v>10</v>
      </c>
      <c r="L18" s="436">
        <f t="shared" si="0"/>
        <v>26</v>
      </c>
      <c r="M18" s="1"/>
      <c r="N18" s="1"/>
      <c r="O18" s="1"/>
      <c r="P18" s="1"/>
      <c r="Q18" s="1"/>
      <c r="R18" s="1"/>
    </row>
    <row r="19" spans="1:18">
      <c r="A19" s="1"/>
      <c r="B19" s="1"/>
      <c r="C19" s="1"/>
      <c r="D19" s="1"/>
      <c r="E19" s="1"/>
      <c r="F19" s="1"/>
      <c r="G19" s="1"/>
      <c r="H19" s="1"/>
      <c r="I19" s="436" t="s">
        <v>707</v>
      </c>
      <c r="J19" s="436">
        <v>14</v>
      </c>
      <c r="K19" s="436">
        <v>10</v>
      </c>
      <c r="L19" s="436">
        <f t="shared" si="0"/>
        <v>24</v>
      </c>
      <c r="M19" s="1"/>
      <c r="N19" s="1"/>
      <c r="O19" s="1"/>
      <c r="P19" s="1"/>
      <c r="Q19" s="1"/>
      <c r="R19" s="1"/>
    </row>
    <row r="20" spans="1:18">
      <c r="A20" s="1"/>
      <c r="B20" s="1"/>
      <c r="C20" s="1"/>
      <c r="D20" s="1"/>
      <c r="E20" s="1"/>
      <c r="F20" s="1"/>
      <c r="G20" s="1"/>
      <c r="H20" s="1"/>
      <c r="I20" s="436" t="s">
        <v>708</v>
      </c>
      <c r="J20" s="436">
        <v>12</v>
      </c>
      <c r="K20" s="436">
        <v>9</v>
      </c>
      <c r="L20" s="436">
        <f t="shared" si="0"/>
        <v>21</v>
      </c>
      <c r="M20" s="1"/>
      <c r="N20" s="1"/>
      <c r="O20" s="1"/>
      <c r="P20" s="1"/>
      <c r="Q20" s="1"/>
      <c r="R20" s="1"/>
    </row>
    <row r="21" spans="1:18">
      <c r="A21" s="1"/>
      <c r="B21" s="1"/>
      <c r="C21" s="1"/>
      <c r="D21" s="1"/>
      <c r="E21" s="1"/>
      <c r="F21" s="1"/>
      <c r="G21" s="1"/>
      <c r="H21" s="1"/>
      <c r="I21" s="436" t="s">
        <v>709</v>
      </c>
      <c r="J21" s="436">
        <v>8</v>
      </c>
      <c r="K21" s="436">
        <v>4</v>
      </c>
      <c r="L21" s="436">
        <f t="shared" si="0"/>
        <v>12</v>
      </c>
      <c r="M21" s="1"/>
      <c r="N21" s="1"/>
      <c r="O21" s="1"/>
      <c r="P21" s="1"/>
      <c r="Q21" s="1"/>
      <c r="R21" s="1"/>
    </row>
    <row r="22" spans="1:18">
      <c r="A22" s="1"/>
      <c r="B22" s="1"/>
      <c r="C22" s="1"/>
      <c r="D22" s="1"/>
      <c r="E22" s="1"/>
      <c r="F22" s="1"/>
      <c r="G22" s="1"/>
      <c r="H22" s="1"/>
      <c r="I22" s="436" t="s">
        <v>710</v>
      </c>
      <c r="J22" s="436">
        <v>6</v>
      </c>
      <c r="K22" s="436">
        <v>3</v>
      </c>
      <c r="L22" s="436">
        <f t="shared" si="0"/>
        <v>9</v>
      </c>
      <c r="M22" s="1"/>
      <c r="N22" s="1"/>
      <c r="O22" s="1"/>
      <c r="P22" s="1"/>
      <c r="Q22" s="1"/>
      <c r="R22" s="1"/>
    </row>
    <row r="23" spans="1:18">
      <c r="A23" s="1"/>
      <c r="B23" s="1"/>
      <c r="C23" s="1"/>
      <c r="D23" s="1"/>
      <c r="E23" s="1"/>
      <c r="F23" s="1"/>
      <c r="G23" s="1"/>
      <c r="H23" s="1"/>
      <c r="I23" s="1"/>
      <c r="J23" s="1"/>
      <c r="K23" s="1"/>
      <c r="L23" s="1"/>
      <c r="M23" s="1"/>
      <c r="N23" s="1"/>
      <c r="O23" s="1"/>
      <c r="P23" s="1"/>
      <c r="Q23" s="1"/>
      <c r="R23" s="1"/>
    </row>
    <row r="24" spans="1:18">
      <c r="A24" s="1"/>
      <c r="B24" s="121" t="s">
        <v>672</v>
      </c>
      <c r="C24" s="1"/>
      <c r="D24" s="1"/>
      <c r="E24" s="1"/>
      <c r="F24" s="1"/>
      <c r="G24" s="1"/>
      <c r="H24" s="1"/>
      <c r="I24" s="1"/>
      <c r="J24" s="1"/>
      <c r="K24" s="1"/>
      <c r="L24" s="1"/>
      <c r="M24" s="1"/>
      <c r="N24" s="1"/>
      <c r="O24" s="1"/>
      <c r="P24" s="1"/>
      <c r="Q24" s="1"/>
      <c r="R24" s="1"/>
    </row>
    <row r="25" spans="1:18">
      <c r="A25" s="1"/>
      <c r="B25" s="1"/>
      <c r="C25" s="1"/>
      <c r="D25" s="1"/>
      <c r="E25" s="1"/>
      <c r="F25" s="1"/>
      <c r="G25" s="1"/>
      <c r="H25" s="1"/>
      <c r="I25" s="1"/>
      <c r="J25" s="1"/>
      <c r="K25" s="1"/>
      <c r="L25" s="1"/>
      <c r="M25" s="1"/>
      <c r="N25" s="1"/>
      <c r="O25" s="1"/>
      <c r="P25" s="1"/>
      <c r="Q25" s="1"/>
      <c r="R25" s="1"/>
    </row>
    <row r="26" spans="1:18">
      <c r="A26" s="1"/>
      <c r="B26" s="1"/>
      <c r="C26" s="1"/>
      <c r="D26" s="1"/>
      <c r="E26" s="1"/>
      <c r="F26" s="1"/>
      <c r="G26" s="1"/>
      <c r="H26" s="1"/>
      <c r="I26" s="1"/>
      <c r="J26" s="1"/>
      <c r="K26" s="1"/>
      <c r="L26" s="1"/>
      <c r="M26" s="1"/>
      <c r="N26" s="1"/>
      <c r="O26" s="1"/>
      <c r="P26" s="1"/>
      <c r="Q26" s="1"/>
      <c r="R26" s="1"/>
    </row>
    <row r="27" spans="1:18">
      <c r="A27" s="1"/>
      <c r="B27" s="1"/>
      <c r="C27" s="1"/>
      <c r="D27" s="1"/>
      <c r="E27" s="1"/>
      <c r="F27" s="1"/>
      <c r="G27" s="1"/>
      <c r="H27" s="1"/>
      <c r="I27" s="1"/>
      <c r="J27" s="1"/>
      <c r="K27" s="1"/>
      <c r="L27" s="1"/>
      <c r="M27" s="1"/>
      <c r="N27" s="1"/>
      <c r="O27" s="1"/>
      <c r="P27" s="1"/>
      <c r="Q27" s="1"/>
      <c r="R27" s="1"/>
    </row>
    <row r="28" spans="1:18">
      <c r="A28" s="1"/>
      <c r="B28" s="1"/>
      <c r="C28" s="1"/>
      <c r="D28" s="1"/>
      <c r="E28" s="1"/>
      <c r="F28" s="1"/>
      <c r="G28" s="1"/>
      <c r="H28" s="1"/>
      <c r="I28" s="1"/>
      <c r="J28" s="1"/>
      <c r="K28" s="1"/>
      <c r="L28" s="1"/>
      <c r="M28" s="1"/>
      <c r="N28" s="1"/>
      <c r="O28" s="1"/>
      <c r="P28" s="1"/>
      <c r="Q28" s="1"/>
      <c r="R28" s="1"/>
    </row>
    <row r="29" spans="1:18">
      <c r="A29" s="1"/>
      <c r="B29" s="1"/>
      <c r="C29" s="1"/>
      <c r="D29" s="1"/>
      <c r="E29" s="1"/>
      <c r="F29" s="1"/>
      <c r="G29" s="1"/>
      <c r="H29" s="1"/>
      <c r="I29" s="1"/>
      <c r="J29" s="1"/>
      <c r="K29" s="1"/>
      <c r="L29" s="1"/>
      <c r="M29" s="1"/>
      <c r="N29" s="1"/>
      <c r="O29" s="1"/>
      <c r="P29" s="1"/>
      <c r="Q29" s="1"/>
      <c r="R29" s="1"/>
    </row>
    <row r="30" spans="1:18">
      <c r="A30" s="1"/>
      <c r="B30" s="1"/>
      <c r="C30" s="1"/>
      <c r="D30" s="1"/>
      <c r="E30" s="1"/>
      <c r="F30" s="1"/>
      <c r="G30" s="1"/>
      <c r="H30" s="1"/>
      <c r="I30" s="1"/>
      <c r="J30" s="1"/>
      <c r="K30" s="1"/>
      <c r="L30" s="1"/>
      <c r="M30" s="1"/>
      <c r="N30" s="1"/>
      <c r="O30" s="1"/>
      <c r="P30" s="1"/>
      <c r="Q30" s="1"/>
      <c r="R30" s="1"/>
    </row>
    <row r="31" spans="1:18">
      <c r="A31" s="1"/>
      <c r="B31" s="1"/>
      <c r="C31" s="1"/>
      <c r="D31" s="1"/>
      <c r="E31" s="1"/>
      <c r="F31" s="1"/>
      <c r="G31" s="1"/>
      <c r="H31" s="1"/>
      <c r="I31" s="1"/>
      <c r="J31" s="1"/>
      <c r="K31" s="1"/>
      <c r="L31" s="1"/>
      <c r="M31" s="1"/>
      <c r="N31" s="1"/>
      <c r="O31" s="1"/>
      <c r="P31" s="1"/>
      <c r="Q31" s="1"/>
      <c r="R31" s="1"/>
    </row>
    <row r="32" spans="1:18">
      <c r="A32" s="1"/>
      <c r="B32" s="1"/>
      <c r="C32" s="1"/>
      <c r="D32" s="1"/>
      <c r="E32" s="1"/>
      <c r="F32" s="1"/>
      <c r="G32" s="1"/>
      <c r="H32" s="1"/>
      <c r="I32" s="1"/>
      <c r="J32" s="1"/>
      <c r="K32" s="1"/>
      <c r="L32" s="1"/>
      <c r="M32" s="1"/>
      <c r="N32" s="1"/>
      <c r="O32" s="1"/>
      <c r="P32" s="1"/>
      <c r="Q32" s="1"/>
      <c r="R32" s="1"/>
    </row>
    <row r="33" spans="1:18">
      <c r="A33" s="1"/>
      <c r="B33" s="1"/>
      <c r="C33" s="1"/>
      <c r="D33" s="1"/>
      <c r="E33" s="1"/>
      <c r="F33" s="1"/>
      <c r="G33" s="1"/>
      <c r="H33" s="1"/>
      <c r="I33" s="1"/>
      <c r="J33" s="1"/>
      <c r="K33" s="1"/>
      <c r="L33" s="1"/>
      <c r="M33" s="1"/>
      <c r="N33" s="1"/>
      <c r="O33" s="1"/>
      <c r="P33" s="1"/>
      <c r="Q33" s="1"/>
      <c r="R33" s="1"/>
    </row>
    <row r="34" spans="1:18">
      <c r="A34" s="1"/>
      <c r="B34" s="1"/>
      <c r="C34" s="1"/>
      <c r="D34" s="1"/>
      <c r="E34" s="1"/>
      <c r="F34" s="1"/>
      <c r="G34" s="1"/>
      <c r="H34" s="1"/>
      <c r="I34" s="1"/>
      <c r="J34" s="1"/>
      <c r="K34" s="1"/>
      <c r="L34" s="1"/>
      <c r="M34" s="1"/>
      <c r="N34" s="1"/>
      <c r="O34" s="1"/>
      <c r="P34" s="1"/>
      <c r="Q34" s="1"/>
      <c r="R34" s="1"/>
    </row>
    <row r="35" spans="1:18">
      <c r="A35" s="1"/>
      <c r="B35" s="1"/>
      <c r="C35" s="1"/>
      <c r="D35" s="1"/>
      <c r="E35" s="1"/>
      <c r="F35" s="1"/>
      <c r="G35" s="1"/>
      <c r="H35" s="1"/>
      <c r="I35" s="1"/>
      <c r="J35" s="1"/>
      <c r="K35" s="1"/>
      <c r="L35" s="1"/>
      <c r="M35" s="1"/>
      <c r="N35" s="1"/>
      <c r="O35" s="1"/>
      <c r="P35" s="1"/>
      <c r="Q35" s="1"/>
      <c r="R35" s="1"/>
    </row>
    <row r="36" spans="1:18">
      <c r="A36" s="1"/>
      <c r="B36" s="1"/>
      <c r="C36" s="1"/>
      <c r="D36" s="1"/>
      <c r="E36" s="1"/>
      <c r="F36" s="1"/>
      <c r="G36" s="1"/>
      <c r="H36" s="1"/>
      <c r="I36" s="1"/>
      <c r="J36" s="1"/>
      <c r="K36" s="1"/>
      <c r="L36" s="1"/>
      <c r="M36" s="1"/>
      <c r="N36" s="1"/>
      <c r="O36" s="1"/>
      <c r="P36" s="1"/>
      <c r="Q36" s="1"/>
      <c r="R36" s="1"/>
    </row>
    <row r="37" spans="1:18">
      <c r="A37" s="1"/>
      <c r="B37" s="1"/>
      <c r="C37" s="1"/>
      <c r="D37" s="1"/>
      <c r="E37" s="1"/>
      <c r="F37" s="1"/>
      <c r="G37" s="1"/>
      <c r="H37" s="1"/>
      <c r="I37" s="1"/>
      <c r="J37" s="1"/>
      <c r="K37" s="1"/>
      <c r="L37" s="1"/>
      <c r="M37" s="1"/>
      <c r="N37" s="1"/>
      <c r="O37" s="1"/>
      <c r="P37" s="1"/>
      <c r="Q37" s="1"/>
      <c r="R37" s="1"/>
    </row>
    <row r="38" spans="1:18">
      <c r="A38" s="1"/>
      <c r="B38" s="1"/>
      <c r="C38" s="1"/>
      <c r="D38" s="1"/>
      <c r="E38" s="1"/>
      <c r="F38" s="1"/>
      <c r="G38" s="1"/>
      <c r="H38" s="1"/>
      <c r="I38" s="1"/>
      <c r="J38" s="1"/>
      <c r="K38" s="1"/>
      <c r="L38" s="1"/>
      <c r="M38" s="1"/>
      <c r="N38" s="1"/>
      <c r="O38" s="1"/>
      <c r="P38" s="1"/>
      <c r="Q38" s="1"/>
      <c r="R38" s="1"/>
    </row>
    <row r="39" spans="1:18">
      <c r="A39" s="1"/>
      <c r="B39" s="1"/>
      <c r="C39" s="1"/>
      <c r="D39" s="1"/>
      <c r="E39" s="1"/>
      <c r="F39" s="1"/>
      <c r="G39" s="1"/>
      <c r="H39" s="1"/>
      <c r="I39" s="1"/>
      <c r="J39" s="1"/>
      <c r="K39" s="1"/>
      <c r="L39" s="1"/>
      <c r="M39" s="1"/>
      <c r="N39" s="1"/>
      <c r="O39" s="1"/>
      <c r="P39" s="1"/>
      <c r="Q39" s="1"/>
      <c r="R39" s="1"/>
    </row>
    <row r="40" spans="1:18">
      <c r="A40" s="1"/>
      <c r="B40" s="1"/>
      <c r="C40" s="1"/>
      <c r="D40" s="1"/>
      <c r="E40" s="1"/>
      <c r="F40" s="1"/>
      <c r="G40" s="1"/>
      <c r="H40" s="1"/>
      <c r="I40" s="1"/>
      <c r="J40" s="1"/>
      <c r="K40" s="1"/>
      <c r="L40" s="1"/>
      <c r="M40" s="1"/>
      <c r="N40" s="1"/>
      <c r="O40" s="1"/>
      <c r="P40" s="1"/>
      <c r="Q40" s="1"/>
      <c r="R40" s="1"/>
    </row>
    <row r="41" spans="1:18">
      <c r="A41" s="1"/>
      <c r="B41" s="1"/>
      <c r="C41" s="1"/>
      <c r="D41" s="1"/>
      <c r="E41" s="1"/>
      <c r="F41" s="1"/>
      <c r="G41" s="1"/>
      <c r="H41" s="1"/>
      <c r="I41" s="1"/>
      <c r="J41" s="1"/>
      <c r="K41" s="1"/>
      <c r="L41" s="1"/>
      <c r="M41" s="1"/>
      <c r="N41" s="1"/>
      <c r="O41" s="1"/>
      <c r="P41" s="1"/>
      <c r="Q41" s="1"/>
      <c r="R41" s="1"/>
    </row>
    <row r="42" spans="1:18">
      <c r="A42" s="1"/>
      <c r="B42" s="1"/>
      <c r="C42" s="1"/>
      <c r="D42" s="1"/>
      <c r="E42" s="1"/>
      <c r="F42" s="1"/>
      <c r="G42" s="1"/>
      <c r="H42" s="1"/>
      <c r="I42" s="1"/>
      <c r="J42" s="1"/>
      <c r="K42" s="1"/>
      <c r="L42" s="1"/>
      <c r="M42" s="1"/>
      <c r="N42" s="1"/>
      <c r="O42" s="1"/>
      <c r="P42" s="1"/>
      <c r="Q42" s="1"/>
      <c r="R42" s="1"/>
    </row>
    <row r="43" spans="1:18">
      <c r="A43" s="1"/>
      <c r="B43" s="1"/>
      <c r="C43" s="1"/>
      <c r="D43" s="1"/>
      <c r="E43" s="1"/>
      <c r="F43" s="1"/>
      <c r="G43" s="1"/>
      <c r="H43" s="1"/>
      <c r="I43" s="121" t="s">
        <v>672</v>
      </c>
      <c r="J43" s="1"/>
      <c r="K43" s="1"/>
      <c r="L43" s="1"/>
      <c r="M43" s="1"/>
      <c r="N43" s="1"/>
      <c r="O43" s="1"/>
      <c r="P43" s="1"/>
      <c r="Q43" s="1"/>
      <c r="R43" s="1"/>
    </row>
    <row r="44" spans="1:18">
      <c r="A44" s="1"/>
      <c r="B44" s="1"/>
      <c r="C44" s="1"/>
      <c r="D44" s="1"/>
      <c r="E44" s="1"/>
      <c r="F44" s="1"/>
      <c r="G44" s="1"/>
      <c r="H44" s="1"/>
      <c r="I44" s="1"/>
      <c r="J44" s="1"/>
      <c r="K44" s="1"/>
      <c r="L44" s="1"/>
      <c r="M44" s="1"/>
      <c r="N44" s="1"/>
      <c r="O44" s="1"/>
      <c r="P44" s="1"/>
      <c r="Q44" s="1"/>
      <c r="R44" s="1"/>
    </row>
    <row r="45" spans="1:18">
      <c r="A45" s="1"/>
      <c r="B45" s="1"/>
      <c r="C45" s="1"/>
      <c r="D45" s="1"/>
      <c r="E45" s="1"/>
      <c r="F45" s="1"/>
      <c r="G45" s="1"/>
      <c r="H45" s="1"/>
      <c r="I45" s="1"/>
      <c r="J45" s="1"/>
      <c r="K45" s="1"/>
      <c r="L45" s="1"/>
      <c r="M45" s="1"/>
      <c r="N45" s="1"/>
      <c r="O45" s="1"/>
      <c r="P45" s="1"/>
      <c r="Q45" s="1"/>
      <c r="R45" s="1"/>
    </row>
    <row r="46" spans="1:18">
      <c r="A46" s="1"/>
      <c r="B46" s="1"/>
      <c r="C46" s="1"/>
      <c r="D46" s="1"/>
      <c r="E46" s="1"/>
      <c r="F46" s="1"/>
      <c r="G46" s="1"/>
      <c r="H46" s="1"/>
      <c r="I46" s="1"/>
      <c r="J46" s="1"/>
      <c r="K46" s="1"/>
      <c r="L46" s="1"/>
      <c r="M46" s="1"/>
      <c r="N46" s="1"/>
      <c r="O46" s="1"/>
      <c r="P46" s="1"/>
      <c r="Q46" s="1"/>
      <c r="R46" s="1"/>
    </row>
    <row r="47" spans="1:18">
      <c r="A47" s="1"/>
      <c r="B47" s="1"/>
      <c r="C47" s="1"/>
      <c r="D47" s="1"/>
      <c r="E47" s="1"/>
      <c r="F47" s="1"/>
      <c r="G47" s="1"/>
      <c r="H47" s="1"/>
      <c r="I47" s="1"/>
      <c r="J47" s="1"/>
      <c r="K47" s="1"/>
      <c r="L47" s="1"/>
      <c r="M47" s="1"/>
      <c r="N47" s="1"/>
      <c r="O47" s="1"/>
      <c r="P47" s="1"/>
      <c r="Q47" s="1"/>
      <c r="R47" s="1"/>
    </row>
    <row r="48" spans="1:18">
      <c r="A48" s="1"/>
      <c r="B48" s="1"/>
      <c r="C48" s="1"/>
      <c r="D48" s="1"/>
      <c r="E48" s="1"/>
      <c r="F48" s="1"/>
      <c r="G48" s="1"/>
      <c r="H48" s="1"/>
      <c r="I48" s="1"/>
      <c r="J48" s="1"/>
      <c r="K48" s="1"/>
      <c r="L48" s="1"/>
      <c r="M48" s="1"/>
      <c r="N48" s="1"/>
      <c r="O48" s="1"/>
      <c r="P48" s="1"/>
      <c r="Q48" s="1"/>
      <c r="R48" s="1"/>
    </row>
    <row r="49" spans="1:18">
      <c r="A49" s="1"/>
      <c r="B49" s="1"/>
      <c r="C49" s="1"/>
      <c r="D49" s="1"/>
      <c r="E49" s="1"/>
      <c r="F49" s="1"/>
      <c r="G49" s="1"/>
      <c r="H49" s="1"/>
      <c r="I49" s="1"/>
      <c r="J49" s="1"/>
      <c r="K49" s="1"/>
      <c r="L49" s="1"/>
      <c r="M49" s="1"/>
      <c r="N49" s="1"/>
      <c r="O49" s="1"/>
      <c r="P49" s="1"/>
      <c r="Q49" s="1"/>
      <c r="R49" s="1"/>
    </row>
    <row r="50" spans="1:18">
      <c r="A50" s="1"/>
      <c r="B50" s="1"/>
      <c r="C50" s="1"/>
      <c r="D50" s="1"/>
      <c r="E50" s="1"/>
      <c r="F50" s="1"/>
      <c r="G50" s="1"/>
      <c r="H50" s="1"/>
      <c r="I50" s="1"/>
      <c r="J50" s="1"/>
      <c r="K50" s="1"/>
      <c r="L50" s="1"/>
      <c r="M50" s="1"/>
      <c r="N50" s="1"/>
      <c r="O50" s="1"/>
      <c r="P50" s="1"/>
      <c r="Q50" s="1"/>
      <c r="R50" s="1"/>
    </row>
    <row r="51" spans="1:18">
      <c r="A51" s="1"/>
      <c r="B51" s="1"/>
      <c r="C51" s="1"/>
      <c r="D51" s="1"/>
      <c r="E51" s="1"/>
      <c r="F51" s="1"/>
      <c r="G51" s="1"/>
      <c r="H51" s="1"/>
      <c r="I51" s="1"/>
      <c r="J51" s="1"/>
      <c r="K51" s="1"/>
      <c r="L51" s="1"/>
      <c r="M51" s="1"/>
      <c r="N51" s="1"/>
      <c r="O51" s="1"/>
      <c r="P51" s="1"/>
      <c r="Q51" s="1"/>
      <c r="R51" s="1"/>
    </row>
    <row r="52" spans="1:18">
      <c r="A52" s="1"/>
      <c r="B52" s="1"/>
      <c r="C52" s="1"/>
      <c r="D52" s="1"/>
      <c r="E52" s="1"/>
      <c r="F52" s="1"/>
      <c r="G52" s="1"/>
      <c r="H52" s="1"/>
      <c r="I52" s="1"/>
      <c r="J52" s="1"/>
      <c r="K52" s="1"/>
      <c r="L52" s="1"/>
      <c r="M52" s="1"/>
      <c r="N52" s="1"/>
      <c r="O52" s="1"/>
      <c r="P52" s="1"/>
      <c r="Q52" s="1"/>
      <c r="R52" s="1"/>
    </row>
    <row r="53" spans="1:18">
      <c r="A53" s="1"/>
      <c r="B53" s="1"/>
      <c r="C53" s="1"/>
      <c r="D53" s="1"/>
      <c r="E53" s="1"/>
      <c r="F53" s="1"/>
      <c r="G53" s="1"/>
      <c r="H53" s="1"/>
      <c r="I53" s="1"/>
      <c r="J53" s="1"/>
      <c r="K53" s="1"/>
      <c r="L53" s="1"/>
      <c r="M53" s="1"/>
      <c r="N53" s="1"/>
      <c r="O53" s="1"/>
      <c r="P53" s="1"/>
      <c r="Q53" s="1"/>
      <c r="R53" s="1"/>
    </row>
  </sheetData>
  <hyperlinks>
    <hyperlink ref="F1" location="innehåll!A1" display="Tillbaka till innehållsförteckning"/>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4"/>
  <sheetViews>
    <sheetView topLeftCell="D1" workbookViewId="0">
      <selection activeCell="O2" sqref="O2"/>
    </sheetView>
  </sheetViews>
  <sheetFormatPr defaultRowHeight="15"/>
  <cols>
    <col min="2" max="2" width="22.5703125" customWidth="1"/>
  </cols>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ht="17.25">
      <c r="A2" s="1"/>
      <c r="B2" s="426" t="s">
        <v>640</v>
      </c>
      <c r="C2" s="1"/>
      <c r="D2" s="1"/>
      <c r="E2" s="1"/>
      <c r="F2" s="1"/>
      <c r="G2" s="1"/>
      <c r="H2" s="1"/>
      <c r="I2" s="1"/>
      <c r="J2" s="1"/>
      <c r="K2" s="1"/>
      <c r="L2" s="1"/>
      <c r="M2" s="1"/>
      <c r="N2" s="1"/>
      <c r="O2" s="70" t="s">
        <v>173</v>
      </c>
      <c r="P2" s="1"/>
      <c r="Q2" s="1"/>
      <c r="R2" s="1"/>
      <c r="S2" s="1"/>
      <c r="T2" s="1"/>
      <c r="U2" s="1"/>
      <c r="V2" s="1"/>
      <c r="W2" s="1"/>
      <c r="X2" s="1"/>
      <c r="Y2" s="1"/>
      <c r="Z2" s="1"/>
      <c r="AA2" s="1"/>
      <c r="AB2" s="1"/>
    </row>
    <row r="3" spans="1:28">
      <c r="A3" s="1"/>
      <c r="B3" s="1" t="s">
        <v>632</v>
      </c>
      <c r="C3" s="1"/>
      <c r="D3" s="1"/>
      <c r="E3" s="1"/>
      <c r="F3" s="1"/>
      <c r="G3" s="1"/>
      <c r="H3" s="1"/>
      <c r="I3" s="1"/>
      <c r="J3" s="1"/>
      <c r="K3" s="1"/>
      <c r="L3" s="1"/>
      <c r="M3" s="1"/>
      <c r="N3" s="1"/>
      <c r="O3" s="427"/>
      <c r="P3" s="427"/>
      <c r="Q3" s="427"/>
      <c r="R3" s="427"/>
      <c r="S3" s="427"/>
      <c r="T3" s="428"/>
      <c r="U3" s="1"/>
      <c r="V3" s="1"/>
      <c r="W3" s="1"/>
      <c r="X3" s="1"/>
      <c r="Y3" s="1"/>
      <c r="Z3" s="1"/>
      <c r="AA3" s="1"/>
      <c r="AB3" s="1"/>
    </row>
    <row r="4" spans="1:28">
      <c r="A4" s="1"/>
      <c r="B4" s="1"/>
      <c r="C4" s="1"/>
      <c r="D4" s="1"/>
      <c r="E4" s="1"/>
      <c r="F4" s="1"/>
      <c r="G4" s="1"/>
      <c r="H4" s="1"/>
      <c r="I4" s="1"/>
      <c r="J4" s="1"/>
      <c r="K4" s="1"/>
      <c r="L4" s="1"/>
      <c r="M4" s="1"/>
      <c r="N4" s="1"/>
      <c r="O4" s="427"/>
      <c r="P4" s="427"/>
      <c r="Q4" s="427"/>
      <c r="R4" s="427"/>
      <c r="S4" s="427"/>
      <c r="T4" s="428"/>
      <c r="U4" s="1"/>
      <c r="V4" s="1"/>
      <c r="W4" s="1"/>
      <c r="X4" s="1"/>
      <c r="Y4" s="1"/>
      <c r="Z4" s="1"/>
      <c r="AA4" s="1"/>
      <c r="AB4" s="1"/>
    </row>
    <row r="5" spans="1:28">
      <c r="A5" s="1"/>
      <c r="B5" s="1"/>
      <c r="C5" s="44">
        <v>2011</v>
      </c>
      <c r="D5" s="44">
        <v>2012</v>
      </c>
      <c r="E5" s="44">
        <v>2013</v>
      </c>
      <c r="F5" s="44">
        <v>2014</v>
      </c>
      <c r="G5" s="44">
        <v>2015</v>
      </c>
      <c r="H5" s="44">
        <v>2016</v>
      </c>
      <c r="I5" s="44">
        <v>2017</v>
      </c>
      <c r="J5" s="44">
        <v>2018</v>
      </c>
      <c r="K5" s="44">
        <v>2019</v>
      </c>
      <c r="L5" s="44">
        <v>2020</v>
      </c>
      <c r="M5" s="44">
        <v>2021</v>
      </c>
      <c r="N5" s="44">
        <v>2022</v>
      </c>
      <c r="O5" s="44">
        <v>2023</v>
      </c>
      <c r="P5" s="427"/>
      <c r="Q5" s="427"/>
      <c r="R5" s="427"/>
      <c r="S5" s="427"/>
      <c r="T5" s="428"/>
      <c r="U5" s="75"/>
      <c r="V5" s="1"/>
      <c r="W5" s="1"/>
      <c r="X5" s="1"/>
      <c r="Y5" s="1"/>
      <c r="Z5" s="1"/>
      <c r="AA5" s="1"/>
      <c r="AB5" s="1"/>
    </row>
    <row r="6" spans="1:28" s="425" customFormat="1">
      <c r="A6" s="1"/>
      <c r="B6" s="171" t="s">
        <v>639</v>
      </c>
      <c r="C6" s="171">
        <f>C7+C8</f>
        <v>74</v>
      </c>
      <c r="D6" s="171">
        <f t="shared" ref="D6:L6" si="0">D7+D8</f>
        <v>79</v>
      </c>
      <c r="E6" s="171">
        <f t="shared" si="0"/>
        <v>95</v>
      </c>
      <c r="F6" s="171">
        <f t="shared" si="0"/>
        <v>122</v>
      </c>
      <c r="G6" s="171">
        <f t="shared" si="0"/>
        <v>138</v>
      </c>
      <c r="H6" s="171">
        <f t="shared" si="0"/>
        <v>186</v>
      </c>
      <c r="I6" s="171">
        <f t="shared" si="0"/>
        <v>171</v>
      </c>
      <c r="J6" s="171">
        <f t="shared" si="0"/>
        <v>186</v>
      </c>
      <c r="K6" s="171">
        <f t="shared" si="0"/>
        <v>231</v>
      </c>
      <c r="L6" s="171">
        <f t="shared" si="0"/>
        <v>201</v>
      </c>
      <c r="M6" s="171">
        <v>192</v>
      </c>
      <c r="N6" s="171">
        <v>160</v>
      </c>
      <c r="O6" s="171">
        <v>175</v>
      </c>
      <c r="P6" s="427"/>
      <c r="Q6" s="427"/>
      <c r="R6" s="427"/>
      <c r="S6" s="427"/>
      <c r="T6" s="427"/>
      <c r="U6" s="428"/>
      <c r="V6" s="1"/>
      <c r="W6" s="1"/>
      <c r="X6" s="1"/>
      <c r="Y6" s="1"/>
      <c r="Z6" s="1"/>
      <c r="AA6" s="1"/>
      <c r="AB6" s="1"/>
    </row>
    <row r="7" spans="1:28">
      <c r="A7" s="1"/>
      <c r="B7" s="171" t="s">
        <v>8</v>
      </c>
      <c r="C7" s="171">
        <v>65</v>
      </c>
      <c r="D7" s="171">
        <v>63</v>
      </c>
      <c r="E7" s="171">
        <v>84</v>
      </c>
      <c r="F7" s="171">
        <v>103</v>
      </c>
      <c r="G7" s="171">
        <v>113</v>
      </c>
      <c r="H7" s="171">
        <v>154</v>
      </c>
      <c r="I7" s="171">
        <v>139</v>
      </c>
      <c r="J7" s="171">
        <v>144</v>
      </c>
      <c r="K7" s="171">
        <v>190</v>
      </c>
      <c r="L7" s="171">
        <v>164</v>
      </c>
      <c r="M7" s="171">
        <v>154</v>
      </c>
      <c r="N7" s="171">
        <v>122</v>
      </c>
      <c r="O7" s="171">
        <v>142</v>
      </c>
      <c r="P7" s="427"/>
      <c r="Q7" s="427"/>
      <c r="R7" s="427"/>
      <c r="S7" s="427"/>
      <c r="T7" s="427"/>
      <c r="U7" s="428"/>
      <c r="V7" s="1"/>
      <c r="W7" s="1"/>
      <c r="X7" s="1"/>
      <c r="Y7" s="1"/>
      <c r="Z7" s="1"/>
      <c r="AA7" s="1"/>
      <c r="AB7" s="1"/>
    </row>
    <row r="8" spans="1:28" ht="13.5" customHeight="1">
      <c r="A8" s="1"/>
      <c r="B8" s="171" t="s">
        <v>10</v>
      </c>
      <c r="C8" s="171">
        <v>9</v>
      </c>
      <c r="D8" s="171">
        <v>16</v>
      </c>
      <c r="E8" s="171">
        <v>11</v>
      </c>
      <c r="F8" s="171">
        <v>19</v>
      </c>
      <c r="G8" s="171">
        <v>25</v>
      </c>
      <c r="H8" s="171">
        <v>32</v>
      </c>
      <c r="I8" s="171">
        <v>32</v>
      </c>
      <c r="J8" s="171">
        <v>42</v>
      </c>
      <c r="K8" s="171">
        <v>41</v>
      </c>
      <c r="L8" s="171">
        <v>37</v>
      </c>
      <c r="M8" s="171">
        <v>38</v>
      </c>
      <c r="N8" s="171">
        <v>38</v>
      </c>
      <c r="O8" s="171">
        <v>33</v>
      </c>
      <c r="P8" s="427"/>
      <c r="Q8" s="427"/>
      <c r="R8" s="427"/>
      <c r="S8" s="427"/>
      <c r="T8" s="427"/>
      <c r="U8" s="428"/>
      <c r="V8" s="1"/>
      <c r="W8" s="1"/>
      <c r="X8" s="1"/>
      <c r="Y8" s="1"/>
      <c r="Z8" s="1"/>
      <c r="AA8" s="1"/>
      <c r="AB8" s="1"/>
    </row>
    <row r="9" spans="1:28" s="425" customFormat="1">
      <c r="A9" s="1"/>
      <c r="B9" s="1"/>
      <c r="C9" s="1"/>
      <c r="D9" s="1"/>
      <c r="E9" s="1"/>
      <c r="F9" s="1"/>
      <c r="G9" s="1"/>
      <c r="H9" s="1"/>
      <c r="I9" s="1"/>
      <c r="J9" s="1"/>
      <c r="K9" s="1"/>
      <c r="L9" s="1"/>
      <c r="M9" s="1"/>
      <c r="N9" s="1"/>
      <c r="O9" s="427"/>
      <c r="P9" s="427"/>
      <c r="Q9" s="427"/>
      <c r="R9" s="427"/>
      <c r="S9" s="427"/>
      <c r="T9" s="427"/>
      <c r="U9" s="428"/>
      <c r="V9" s="1"/>
      <c r="W9" s="1"/>
      <c r="X9" s="1"/>
      <c r="Y9" s="1"/>
      <c r="Z9" s="1"/>
      <c r="AA9" s="1"/>
      <c r="AB9" s="1"/>
    </row>
    <row r="10" spans="1:28" s="425" customFormat="1">
      <c r="A10" s="1"/>
      <c r="B10" s="1"/>
      <c r="C10" s="1"/>
      <c r="D10" s="1"/>
      <c r="E10" s="1"/>
      <c r="F10" s="1"/>
      <c r="G10" s="1"/>
      <c r="H10" s="1"/>
      <c r="I10" s="1"/>
      <c r="J10" s="1"/>
      <c r="K10" s="1"/>
      <c r="L10" s="1"/>
      <c r="M10" s="1"/>
      <c r="N10" s="1"/>
      <c r="O10" s="427"/>
      <c r="P10" s="427"/>
      <c r="Q10" s="427"/>
      <c r="R10" s="427"/>
      <c r="S10" s="427"/>
      <c r="T10" s="427"/>
      <c r="U10" s="428"/>
      <c r="V10" s="1"/>
      <c r="W10" s="1"/>
      <c r="X10" s="1"/>
      <c r="Y10" s="1"/>
      <c r="Z10" s="1"/>
      <c r="AA10" s="1"/>
      <c r="AB10" s="1"/>
    </row>
    <row r="11" spans="1:28" s="425" customFormat="1" ht="17.25">
      <c r="A11" s="1"/>
      <c r="B11" s="426" t="s">
        <v>887</v>
      </c>
      <c r="C11" s="1"/>
      <c r="D11" s="1"/>
      <c r="E11" s="1"/>
      <c r="F11" s="1"/>
      <c r="G11" s="1"/>
      <c r="H11" s="1"/>
      <c r="I11" s="1"/>
      <c r="J11" s="1"/>
      <c r="K11" s="1"/>
      <c r="L11" s="1"/>
      <c r="M11" s="1"/>
      <c r="N11" s="1"/>
      <c r="O11" s="427"/>
      <c r="P11" s="427"/>
      <c r="Q11" s="427"/>
      <c r="R11" s="427"/>
      <c r="S11" s="427"/>
      <c r="T11" s="427"/>
      <c r="U11" s="428"/>
      <c r="V11" s="1"/>
      <c r="W11" s="1"/>
      <c r="X11" s="1"/>
      <c r="Y11" s="1"/>
      <c r="Z11" s="1"/>
      <c r="AA11" s="1"/>
      <c r="AB11" s="1"/>
    </row>
    <row r="12" spans="1:28">
      <c r="A12" s="1"/>
      <c r="B12" s="1" t="s">
        <v>632</v>
      </c>
      <c r="C12" s="1"/>
      <c r="D12" s="1"/>
      <c r="E12" s="1"/>
      <c r="F12" s="1"/>
      <c r="G12" s="1"/>
      <c r="H12" s="1"/>
      <c r="I12" s="1"/>
      <c r="J12" s="1"/>
      <c r="K12" s="1"/>
      <c r="L12" s="1"/>
      <c r="M12" s="1"/>
      <c r="N12" s="1"/>
      <c r="O12" s="427"/>
      <c r="P12" s="427"/>
      <c r="Q12" s="427"/>
      <c r="R12" s="427"/>
      <c r="S12" s="427"/>
      <c r="T12" s="427"/>
      <c r="U12" s="428"/>
      <c r="V12" s="1"/>
      <c r="W12" s="1"/>
      <c r="X12" s="1"/>
      <c r="Y12" s="1"/>
      <c r="Z12" s="1"/>
      <c r="AA12" s="1"/>
      <c r="AB12" s="1"/>
    </row>
    <row r="13" spans="1:28" s="425" customFormat="1">
      <c r="A13" s="1"/>
      <c r="B13" s="1"/>
      <c r="C13" s="44">
        <v>2011</v>
      </c>
      <c r="D13" s="44">
        <v>2012</v>
      </c>
      <c r="E13" s="44">
        <v>2013</v>
      </c>
      <c r="F13" s="44">
        <v>2014</v>
      </c>
      <c r="G13" s="44">
        <v>2015</v>
      </c>
      <c r="H13" s="44">
        <v>2016</v>
      </c>
      <c r="I13" s="44">
        <v>2017</v>
      </c>
      <c r="J13" s="44">
        <v>2018</v>
      </c>
      <c r="K13" s="44">
        <v>2019</v>
      </c>
      <c r="L13" s="44">
        <v>2020</v>
      </c>
      <c r="M13" s="44">
        <v>2021</v>
      </c>
      <c r="N13" s="44">
        <v>2022</v>
      </c>
      <c r="O13" s="44">
        <v>2023</v>
      </c>
      <c r="P13" s="427"/>
      <c r="Q13" s="427"/>
      <c r="R13" s="427"/>
      <c r="S13" s="427"/>
      <c r="T13" s="427"/>
      <c r="U13" s="427"/>
      <c r="V13" s="1"/>
      <c r="W13" s="1"/>
      <c r="X13" s="1"/>
      <c r="Y13" s="1"/>
      <c r="Z13" s="1"/>
      <c r="AA13" s="1"/>
      <c r="AB13" s="1"/>
    </row>
    <row r="14" spans="1:28">
      <c r="A14" s="1"/>
      <c r="B14" s="171" t="s">
        <v>633</v>
      </c>
      <c r="C14" s="171">
        <v>11</v>
      </c>
      <c r="D14" s="171">
        <v>11</v>
      </c>
      <c r="E14" s="171">
        <v>12</v>
      </c>
      <c r="F14" s="171">
        <v>13</v>
      </c>
      <c r="G14" s="171">
        <v>13</v>
      </c>
      <c r="H14" s="171">
        <v>19</v>
      </c>
      <c r="I14" s="171">
        <v>19</v>
      </c>
      <c r="J14" s="171">
        <v>21</v>
      </c>
      <c r="K14" s="171">
        <v>24</v>
      </c>
      <c r="L14" s="171">
        <v>23</v>
      </c>
      <c r="M14" s="171">
        <v>22</v>
      </c>
      <c r="N14" s="171">
        <v>17</v>
      </c>
      <c r="O14" s="171">
        <v>19</v>
      </c>
      <c r="P14" s="427"/>
      <c r="Q14" s="427"/>
      <c r="R14" s="427"/>
      <c r="S14" s="427"/>
      <c r="T14" s="427"/>
      <c r="U14" s="427"/>
      <c r="V14" s="1"/>
      <c r="W14" s="1"/>
      <c r="X14" s="1"/>
      <c r="Y14" s="1"/>
      <c r="Z14" s="1"/>
      <c r="AA14" s="1"/>
      <c r="AB14" s="1"/>
    </row>
    <row r="15" spans="1:28">
      <c r="A15" s="1"/>
      <c r="B15" s="171" t="s">
        <v>634</v>
      </c>
      <c r="C15" s="171">
        <v>9</v>
      </c>
      <c r="D15" s="171">
        <v>11</v>
      </c>
      <c r="E15" s="171">
        <v>12</v>
      </c>
      <c r="F15" s="171">
        <v>14</v>
      </c>
      <c r="G15" s="171">
        <v>17</v>
      </c>
      <c r="H15" s="171">
        <v>19</v>
      </c>
      <c r="I15" s="171">
        <v>20</v>
      </c>
      <c r="J15" s="171">
        <v>20</v>
      </c>
      <c r="K15" s="171">
        <v>20</v>
      </c>
      <c r="L15" s="171">
        <v>18</v>
      </c>
      <c r="M15" s="171">
        <v>21</v>
      </c>
      <c r="N15" s="171">
        <v>21</v>
      </c>
      <c r="O15" s="171">
        <v>22</v>
      </c>
      <c r="P15" s="427"/>
      <c r="Q15" s="427"/>
      <c r="R15" s="427"/>
      <c r="S15" s="427"/>
      <c r="T15" s="427"/>
      <c r="U15" s="427"/>
      <c r="V15" s="1"/>
      <c r="W15" s="1"/>
      <c r="X15" s="1"/>
      <c r="Y15" s="1"/>
      <c r="Z15" s="1"/>
      <c r="AA15" s="1"/>
      <c r="AB15" s="1"/>
    </row>
    <row r="16" spans="1:28">
      <c r="A16" s="1"/>
      <c r="B16" s="171" t="s">
        <v>635</v>
      </c>
      <c r="C16" s="171">
        <v>16</v>
      </c>
      <c r="D16" s="171">
        <v>13</v>
      </c>
      <c r="E16" s="171">
        <v>16</v>
      </c>
      <c r="F16" s="171">
        <v>17</v>
      </c>
      <c r="G16" s="263">
        <v>16</v>
      </c>
      <c r="H16" s="263">
        <v>24</v>
      </c>
      <c r="I16" s="263">
        <v>24</v>
      </c>
      <c r="J16" s="263">
        <v>24</v>
      </c>
      <c r="K16" s="263">
        <v>29</v>
      </c>
      <c r="L16" s="263">
        <v>27</v>
      </c>
      <c r="M16" s="263">
        <v>27</v>
      </c>
      <c r="N16" s="263">
        <v>20</v>
      </c>
      <c r="O16" s="263">
        <v>24</v>
      </c>
      <c r="P16" s="427"/>
      <c r="Q16" s="427"/>
      <c r="R16" s="427"/>
      <c r="S16" s="427"/>
      <c r="T16" s="427"/>
      <c r="U16" s="427"/>
      <c r="V16" s="1"/>
      <c r="W16" s="1"/>
      <c r="X16" s="1"/>
      <c r="Y16" s="1"/>
      <c r="Z16" s="1"/>
      <c r="AA16" s="1"/>
      <c r="AB16" s="1"/>
    </row>
    <row r="17" spans="1:28">
      <c r="A17" s="1"/>
      <c r="B17" s="171" t="s">
        <v>636</v>
      </c>
      <c r="C17" s="171">
        <v>11</v>
      </c>
      <c r="D17" s="171">
        <v>13</v>
      </c>
      <c r="E17" s="171">
        <v>15</v>
      </c>
      <c r="F17" s="171">
        <v>17</v>
      </c>
      <c r="G17" s="171">
        <v>20</v>
      </c>
      <c r="H17" s="171">
        <v>23</v>
      </c>
      <c r="I17" s="171">
        <v>24</v>
      </c>
      <c r="J17" s="171">
        <v>24</v>
      </c>
      <c r="K17" s="171">
        <v>24</v>
      </c>
      <c r="L17" s="171">
        <v>23</v>
      </c>
      <c r="M17" s="171">
        <v>25</v>
      </c>
      <c r="N17" s="171">
        <v>26</v>
      </c>
      <c r="O17" s="171">
        <v>26</v>
      </c>
      <c r="P17" s="427"/>
      <c r="Q17" s="427"/>
      <c r="R17" s="427"/>
      <c r="S17" s="427"/>
      <c r="T17" s="427"/>
      <c r="U17" s="427"/>
      <c r="V17" s="1"/>
      <c r="W17" s="1"/>
      <c r="X17" s="1"/>
      <c r="Y17" s="1"/>
      <c r="Z17" s="1"/>
      <c r="AA17" s="1"/>
      <c r="AB17" s="1"/>
    </row>
    <row r="18" spans="1:28">
      <c r="A18" s="1"/>
      <c r="B18" s="171" t="s">
        <v>637</v>
      </c>
      <c r="C18" s="171">
        <v>4</v>
      </c>
      <c r="D18" s="171">
        <v>6</v>
      </c>
      <c r="E18" s="171">
        <v>4</v>
      </c>
      <c r="F18" s="171">
        <v>6</v>
      </c>
      <c r="G18" s="263">
        <v>8</v>
      </c>
      <c r="H18" s="263">
        <v>10</v>
      </c>
      <c r="I18" s="263">
        <v>10</v>
      </c>
      <c r="J18" s="263">
        <v>14</v>
      </c>
      <c r="K18" s="263">
        <v>13</v>
      </c>
      <c r="L18" s="263">
        <v>13</v>
      </c>
      <c r="M18" s="263">
        <v>12</v>
      </c>
      <c r="N18" s="263">
        <v>12</v>
      </c>
      <c r="O18" s="263">
        <v>10</v>
      </c>
      <c r="P18" s="427"/>
      <c r="Q18" s="427"/>
      <c r="R18" s="427"/>
      <c r="S18" s="427"/>
      <c r="T18" s="427"/>
      <c r="U18" s="427"/>
      <c r="V18" s="1"/>
      <c r="W18" s="1"/>
      <c r="X18" s="1"/>
      <c r="Y18" s="1"/>
      <c r="Z18" s="1"/>
      <c r="AA18" s="1"/>
      <c r="AB18" s="1"/>
    </row>
    <row r="19" spans="1:28">
      <c r="A19" s="1"/>
      <c r="B19" s="171" t="s">
        <v>638</v>
      </c>
      <c r="C19" s="171">
        <v>6</v>
      </c>
      <c r="D19" s="171">
        <v>7</v>
      </c>
      <c r="E19" s="171">
        <v>8</v>
      </c>
      <c r="F19" s="171">
        <v>8</v>
      </c>
      <c r="G19" s="171">
        <v>10</v>
      </c>
      <c r="H19" s="171">
        <v>11</v>
      </c>
      <c r="I19" s="171">
        <v>12</v>
      </c>
      <c r="J19" s="171">
        <v>12</v>
      </c>
      <c r="K19" s="171">
        <v>12</v>
      </c>
      <c r="L19" s="171">
        <v>11</v>
      </c>
      <c r="M19" s="171">
        <v>13</v>
      </c>
      <c r="N19" s="171">
        <v>13</v>
      </c>
      <c r="O19" s="171">
        <v>13</v>
      </c>
      <c r="P19" s="427"/>
      <c r="Q19" s="427"/>
      <c r="R19" s="427"/>
      <c r="S19" s="427"/>
      <c r="T19" s="427"/>
      <c r="U19" s="427"/>
      <c r="V19" s="1"/>
      <c r="W19" s="1"/>
      <c r="X19" s="1"/>
      <c r="Y19" s="1"/>
      <c r="Z19" s="1"/>
      <c r="AA19" s="1"/>
      <c r="AB19" s="1"/>
    </row>
    <row r="20" spans="1:28">
      <c r="A20" s="1"/>
      <c r="B20" s="1"/>
      <c r="C20" s="1"/>
      <c r="D20" s="1"/>
      <c r="E20" s="1"/>
      <c r="F20" s="1"/>
      <c r="G20" s="1"/>
      <c r="H20" s="1"/>
      <c r="I20" s="1"/>
      <c r="J20" s="1"/>
      <c r="K20" s="1"/>
      <c r="L20" s="1"/>
      <c r="M20" s="1"/>
      <c r="N20" s="1"/>
      <c r="O20" s="1"/>
      <c r="P20" s="427"/>
      <c r="Q20" s="427"/>
      <c r="R20" s="427"/>
      <c r="S20" s="427"/>
      <c r="T20" s="427"/>
      <c r="U20" s="427"/>
      <c r="V20" s="1"/>
      <c r="W20" s="1"/>
      <c r="X20" s="1"/>
      <c r="Y20" s="1"/>
      <c r="Z20" s="1"/>
      <c r="AA20" s="1"/>
      <c r="AB20" s="1"/>
    </row>
    <row r="21" spans="1:28">
      <c r="A21" s="1"/>
      <c r="B21" s="1" t="s">
        <v>631</v>
      </c>
      <c r="C21" s="1"/>
      <c r="D21" s="1"/>
      <c r="E21" s="1"/>
      <c r="F21" s="1"/>
      <c r="G21" s="1"/>
      <c r="H21" s="1"/>
      <c r="I21" s="1"/>
      <c r="J21" s="1"/>
      <c r="K21" s="1"/>
      <c r="L21" s="1"/>
      <c r="M21" s="1"/>
      <c r="N21" s="1"/>
      <c r="O21" s="1"/>
      <c r="P21" s="427"/>
      <c r="Q21" s="427"/>
      <c r="R21" s="427"/>
      <c r="S21" s="427"/>
      <c r="T21" s="427"/>
      <c r="U21" s="427"/>
      <c r="V21" s="1"/>
      <c r="W21" s="1"/>
      <c r="X21" s="1"/>
      <c r="Y21" s="1"/>
      <c r="Z21" s="1"/>
      <c r="AA21" s="1"/>
      <c r="AB21" s="1"/>
    </row>
    <row r="22" spans="1:28">
      <c r="A22" s="1"/>
      <c r="B22" s="53" t="s">
        <v>641</v>
      </c>
      <c r="C22" s="1"/>
      <c r="D22" s="1"/>
      <c r="E22" s="1"/>
      <c r="F22" s="1"/>
      <c r="G22" s="1"/>
      <c r="H22" s="1"/>
      <c r="I22" s="1"/>
      <c r="J22" s="1"/>
      <c r="K22" s="1"/>
      <c r="L22" s="1"/>
      <c r="M22" s="1"/>
      <c r="N22" s="1"/>
      <c r="O22" s="1"/>
      <c r="P22" s="427"/>
      <c r="Q22" s="427"/>
      <c r="R22" s="427"/>
      <c r="S22" s="427"/>
      <c r="T22" s="427"/>
      <c r="U22" s="427"/>
      <c r="V22" s="1"/>
      <c r="W22" s="1"/>
      <c r="X22" s="1"/>
      <c r="Y22" s="1"/>
      <c r="Z22" s="1"/>
      <c r="AA22" s="1"/>
      <c r="AB22" s="1"/>
    </row>
    <row r="23" spans="1:2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sheetData>
  <hyperlinks>
    <hyperlink ref="B22" display="https://www.forsakringskassan.se/wps/poc?uri=nm:oid:fk.statistik.statistikdatabas#!/sjuk/sjp-pagaende-sjukfall-diagnos-f43/SJPPagSjukfallDiagnosF43?kommun_kod=ALL_09&amp;lan_kod=09&amp;ar=2011,2012,2013,2014,2015,2016,2017,2018,2019,2020&amp;manad=10&amp;kon_kod=K,M&amp;obse"/>
    <hyperlink ref="O2" location="innehåll!A1" display="Tillbaka till innehållsförteckning"/>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topLeftCell="F1" workbookViewId="0">
      <selection activeCell="O2" sqref="O2"/>
    </sheetView>
  </sheetViews>
  <sheetFormatPr defaultColWidth="9.140625" defaultRowHeight="15"/>
  <cols>
    <col min="1" max="1" width="9.140625" style="425"/>
    <col min="2" max="2" width="22.5703125" style="425" customWidth="1"/>
    <col min="3" max="16384" width="9.140625" style="425"/>
  </cols>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ht="17.25">
      <c r="A2" s="1"/>
      <c r="B2" s="426" t="s">
        <v>820</v>
      </c>
      <c r="C2" s="1"/>
      <c r="D2" s="1"/>
      <c r="E2" s="1"/>
      <c r="F2" s="1"/>
      <c r="G2" s="1"/>
      <c r="H2" s="1"/>
      <c r="I2" s="1"/>
      <c r="J2" s="1"/>
      <c r="K2" s="1"/>
      <c r="L2" s="1"/>
      <c r="M2" s="1"/>
      <c r="N2" s="1"/>
      <c r="O2" s="70" t="s">
        <v>173</v>
      </c>
      <c r="P2" s="1"/>
      <c r="Q2" s="1"/>
      <c r="R2" s="1"/>
      <c r="S2" s="1"/>
      <c r="T2" s="1"/>
      <c r="U2" s="1"/>
      <c r="V2" s="1"/>
      <c r="W2" s="1"/>
      <c r="X2" s="1"/>
      <c r="Y2" s="1"/>
      <c r="Z2" s="1"/>
      <c r="AA2" s="1"/>
      <c r="AB2" s="1"/>
    </row>
    <row r="3" spans="1:28">
      <c r="A3" s="1"/>
      <c r="B3" s="1" t="s">
        <v>632</v>
      </c>
      <c r="C3" s="1"/>
      <c r="D3" s="1"/>
      <c r="E3" s="1"/>
      <c r="F3" s="1"/>
      <c r="G3" s="1"/>
      <c r="H3" s="1"/>
      <c r="I3" s="1"/>
      <c r="J3" s="1"/>
      <c r="K3" s="1"/>
      <c r="L3" s="1"/>
      <c r="M3" s="1"/>
      <c r="N3" s="1"/>
      <c r="O3" s="427"/>
      <c r="P3" s="427"/>
      <c r="Q3" s="427"/>
      <c r="R3" s="427"/>
      <c r="S3" s="427"/>
      <c r="T3" s="428"/>
      <c r="U3" s="1"/>
      <c r="V3" s="1"/>
      <c r="W3" s="1"/>
      <c r="X3" s="1"/>
      <c r="Y3" s="1"/>
      <c r="Z3" s="1"/>
      <c r="AA3" s="1"/>
      <c r="AB3" s="1"/>
    </row>
    <row r="4" spans="1:28">
      <c r="A4" s="1"/>
      <c r="B4" s="1"/>
      <c r="C4" s="1"/>
      <c r="D4" s="1"/>
      <c r="E4" s="1"/>
      <c r="F4" s="1"/>
      <c r="G4" s="1"/>
      <c r="H4" s="1"/>
      <c r="I4" s="1"/>
      <c r="J4" s="1"/>
      <c r="K4" s="1"/>
      <c r="L4" s="1"/>
      <c r="M4" s="1"/>
      <c r="N4" s="1"/>
      <c r="O4" s="427"/>
      <c r="P4" s="427"/>
      <c r="Q4" s="427"/>
      <c r="R4" s="427"/>
      <c r="S4" s="427"/>
      <c r="T4" s="428"/>
      <c r="U4" s="1"/>
      <c r="V4" s="1"/>
      <c r="W4" s="1"/>
      <c r="X4" s="1"/>
      <c r="Y4" s="1"/>
      <c r="Z4" s="1"/>
      <c r="AA4" s="1"/>
      <c r="AB4" s="1"/>
    </row>
    <row r="5" spans="1:28">
      <c r="A5" s="1"/>
      <c r="B5" s="1"/>
      <c r="C5" s="44">
        <v>2012</v>
      </c>
      <c r="D5" s="44">
        <v>2013</v>
      </c>
      <c r="E5" s="44">
        <v>2014</v>
      </c>
      <c r="F5" s="44">
        <v>2015</v>
      </c>
      <c r="G5" s="44">
        <v>2016</v>
      </c>
      <c r="H5" s="44">
        <v>2017</v>
      </c>
      <c r="I5" s="44">
        <v>2018</v>
      </c>
      <c r="J5" s="44">
        <v>2019</v>
      </c>
      <c r="K5" s="44">
        <v>2020</v>
      </c>
      <c r="L5" s="44">
        <v>2021</v>
      </c>
      <c r="M5" s="44">
        <v>2022</v>
      </c>
      <c r="N5" s="44">
        <v>2023</v>
      </c>
      <c r="O5" s="427"/>
      <c r="P5" s="427"/>
      <c r="Q5" s="427"/>
      <c r="R5" s="427"/>
      <c r="S5" s="427"/>
      <c r="T5" s="428"/>
      <c r="U5" s="75"/>
      <c r="V5" s="1"/>
      <c r="W5" s="1"/>
      <c r="X5" s="1"/>
      <c r="Y5" s="1"/>
      <c r="Z5" s="1"/>
      <c r="AA5" s="1"/>
      <c r="AB5" s="1"/>
    </row>
    <row r="6" spans="1:28">
      <c r="A6" s="1"/>
      <c r="B6" s="171" t="s">
        <v>639</v>
      </c>
      <c r="C6" s="171">
        <v>237</v>
      </c>
      <c r="D6" s="171">
        <v>286</v>
      </c>
      <c r="E6" s="171">
        <v>341</v>
      </c>
      <c r="F6" s="171">
        <v>414</v>
      </c>
      <c r="G6" s="171">
        <v>401</v>
      </c>
      <c r="H6" s="171">
        <v>369</v>
      </c>
      <c r="I6" s="171">
        <v>412</v>
      </c>
      <c r="J6" s="171">
        <v>480</v>
      </c>
      <c r="K6" s="171">
        <v>412</v>
      </c>
      <c r="L6" s="171">
        <v>400</v>
      </c>
      <c r="M6" s="171">
        <v>400</v>
      </c>
      <c r="N6" s="171">
        <v>380</v>
      </c>
      <c r="O6" s="427"/>
      <c r="P6" s="427"/>
      <c r="Q6" s="427"/>
      <c r="R6" s="427"/>
      <c r="S6" s="427"/>
      <c r="T6" s="427"/>
      <c r="U6" s="428"/>
      <c r="V6" s="1"/>
      <c r="W6" s="1"/>
      <c r="X6" s="1"/>
      <c r="Y6" s="1"/>
      <c r="Z6" s="1"/>
      <c r="AA6" s="1"/>
      <c r="AB6" s="1"/>
    </row>
    <row r="7" spans="1:28">
      <c r="A7" s="1"/>
      <c r="B7" s="171" t="s">
        <v>8</v>
      </c>
      <c r="C7" s="171">
        <v>166</v>
      </c>
      <c r="D7" s="171">
        <v>213</v>
      </c>
      <c r="E7" s="171">
        <v>247</v>
      </c>
      <c r="F7" s="171">
        <v>308</v>
      </c>
      <c r="G7" s="171">
        <v>302</v>
      </c>
      <c r="H7" s="171">
        <v>271</v>
      </c>
      <c r="I7" s="171">
        <v>299</v>
      </c>
      <c r="J7" s="171">
        <v>347</v>
      </c>
      <c r="K7" s="171">
        <v>296</v>
      </c>
      <c r="L7" s="171">
        <v>286</v>
      </c>
      <c r="M7" s="171">
        <v>288</v>
      </c>
      <c r="N7" s="171">
        <v>285</v>
      </c>
      <c r="O7" s="427"/>
      <c r="P7" s="427"/>
      <c r="Q7" s="427"/>
      <c r="R7" s="427"/>
      <c r="S7" s="427"/>
      <c r="T7" s="427"/>
      <c r="U7" s="428"/>
      <c r="V7" s="1"/>
      <c r="W7" s="1"/>
      <c r="X7" s="1"/>
      <c r="Y7" s="1"/>
      <c r="Z7" s="1"/>
      <c r="AA7" s="1"/>
      <c r="AB7" s="1"/>
    </row>
    <row r="8" spans="1:28" ht="13.5" customHeight="1">
      <c r="A8" s="1"/>
      <c r="B8" s="171" t="s">
        <v>10</v>
      </c>
      <c r="C8" s="171">
        <v>71</v>
      </c>
      <c r="D8" s="171">
        <v>73</v>
      </c>
      <c r="E8" s="171">
        <v>94</v>
      </c>
      <c r="F8" s="171">
        <v>106</v>
      </c>
      <c r="G8" s="171">
        <v>99</v>
      </c>
      <c r="H8" s="171">
        <v>98</v>
      </c>
      <c r="I8" s="171">
        <v>113</v>
      </c>
      <c r="J8" s="171">
        <v>133</v>
      </c>
      <c r="K8" s="171">
        <v>116</v>
      </c>
      <c r="L8" s="171">
        <v>114</v>
      </c>
      <c r="M8" s="171">
        <v>112</v>
      </c>
      <c r="N8" s="171">
        <v>95</v>
      </c>
      <c r="O8" s="427"/>
      <c r="P8" s="427"/>
      <c r="Q8" s="427"/>
      <c r="R8" s="427"/>
      <c r="S8" s="427"/>
      <c r="T8" s="427"/>
      <c r="U8" s="428"/>
      <c r="V8" s="1"/>
      <c r="W8" s="1"/>
      <c r="X8" s="1"/>
      <c r="Y8" s="1"/>
      <c r="Z8" s="1"/>
      <c r="AA8" s="1"/>
      <c r="AB8" s="1"/>
    </row>
    <row r="9" spans="1:28">
      <c r="A9" s="1"/>
      <c r="B9" s="1"/>
      <c r="C9" s="1"/>
      <c r="D9" s="1"/>
      <c r="E9" s="1"/>
      <c r="F9" s="1"/>
      <c r="G9" s="1"/>
      <c r="H9" s="1"/>
      <c r="I9" s="1"/>
      <c r="J9" s="1"/>
      <c r="K9" s="1"/>
      <c r="L9" s="1"/>
      <c r="M9" s="1"/>
      <c r="N9" s="1"/>
      <c r="O9" s="427"/>
      <c r="P9" s="427"/>
      <c r="Q9" s="427"/>
      <c r="R9" s="427"/>
      <c r="S9" s="427"/>
      <c r="T9" s="427"/>
      <c r="U9" s="428"/>
      <c r="V9" s="1"/>
      <c r="W9" s="1"/>
      <c r="X9" s="1"/>
      <c r="Y9" s="1"/>
      <c r="Z9" s="1"/>
      <c r="AA9" s="1"/>
      <c r="AB9" s="1"/>
    </row>
    <row r="10" spans="1:28">
      <c r="A10" s="1"/>
      <c r="B10" s="1"/>
      <c r="C10" s="1"/>
      <c r="D10" s="1"/>
      <c r="E10" s="1"/>
      <c r="F10" s="1"/>
      <c r="G10" s="1"/>
      <c r="H10" s="1"/>
      <c r="I10" s="1"/>
      <c r="J10" s="1"/>
      <c r="K10" s="1"/>
      <c r="L10" s="1"/>
      <c r="M10" s="1"/>
      <c r="N10" s="1"/>
      <c r="O10" s="427"/>
      <c r="P10" s="427"/>
      <c r="Q10" s="427"/>
      <c r="R10" s="427"/>
      <c r="S10" s="427"/>
      <c r="T10" s="427"/>
      <c r="U10" s="428"/>
      <c r="V10" s="1"/>
      <c r="W10" s="1"/>
      <c r="X10" s="1"/>
      <c r="Y10" s="1"/>
      <c r="Z10" s="1"/>
      <c r="AA10" s="1"/>
      <c r="AB10" s="1"/>
    </row>
    <row r="11" spans="1:28" ht="16.5" customHeight="1">
      <c r="A11" s="1"/>
      <c r="B11" s="1" t="s">
        <v>631</v>
      </c>
      <c r="C11" s="1"/>
      <c r="D11" s="1"/>
      <c r="E11" s="1"/>
      <c r="F11" s="1"/>
      <c r="G11" s="1"/>
      <c r="H11" s="1"/>
      <c r="I11" s="1"/>
      <c r="J11" s="1"/>
      <c r="K11" s="1"/>
      <c r="L11" s="1"/>
      <c r="M11" s="1"/>
      <c r="N11" s="1"/>
      <c r="O11" s="1"/>
      <c r="P11" s="427"/>
      <c r="Q11" s="427"/>
      <c r="R11" s="427"/>
      <c r="S11" s="427"/>
      <c r="T11" s="427"/>
      <c r="U11" s="427"/>
      <c r="V11" s="1"/>
      <c r="W11" s="1"/>
      <c r="X11" s="1"/>
      <c r="Y11" s="1"/>
      <c r="Z11" s="1"/>
      <c r="AA11" s="1"/>
      <c r="AB11" s="1"/>
    </row>
    <row r="12" spans="1:28" ht="16.5" customHeight="1">
      <c r="A12" s="1"/>
      <c r="B12" s="432" t="s">
        <v>821</v>
      </c>
      <c r="C12" s="1"/>
      <c r="D12" s="1"/>
      <c r="E12" s="1"/>
      <c r="F12" s="1"/>
      <c r="G12" s="1"/>
      <c r="H12" s="1"/>
      <c r="I12" s="1"/>
      <c r="J12" s="1"/>
      <c r="K12" s="1"/>
      <c r="L12" s="1"/>
      <c r="M12" s="1"/>
      <c r="N12" s="1"/>
      <c r="O12" s="1"/>
      <c r="P12" s="1"/>
      <c r="Q12" s="1"/>
      <c r="R12" s="1"/>
      <c r="S12" s="1"/>
      <c r="T12" s="1"/>
      <c r="U12" s="1"/>
      <c r="V12" s="1"/>
      <c r="W12" s="1"/>
      <c r="X12" s="1"/>
      <c r="Y12" s="1"/>
      <c r="Z12" s="1"/>
      <c r="AA12" s="1"/>
      <c r="AB12" s="1"/>
    </row>
    <row r="13" spans="1:28" ht="16.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row>
    <row r="14" spans="1:2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row>
    <row r="15" spans="1:2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row>
    <row r="20" spans="1:2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sheetData>
  <hyperlinks>
    <hyperlink ref="O2" location="innehåll!A1" display="Tillbaka till innehållsförteckning"/>
    <hyperlink ref="B12" r:id="rId1" location="!/sjuk/sjp-pagaende-sjukfall-diagnos"/>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04"/>
  <sheetViews>
    <sheetView zoomScale="70" zoomScaleNormal="70" workbookViewId="0">
      <selection activeCell="O1" sqref="O1"/>
    </sheetView>
  </sheetViews>
  <sheetFormatPr defaultRowHeight="15"/>
  <cols>
    <col min="1" max="1" width="5.42578125" customWidth="1"/>
    <col min="2" max="2" width="24.5703125" customWidth="1"/>
    <col min="14" max="14" width="12" bestFit="1" customWidth="1"/>
    <col min="15" max="15" width="13" customWidth="1"/>
    <col min="16" max="16" width="12" bestFit="1" customWidth="1"/>
    <col min="17" max="17" width="14.28515625" bestFit="1" customWidth="1"/>
    <col min="21" max="21" width="8.85546875" customWidth="1"/>
    <col min="25" max="25" width="10.140625" bestFit="1" customWidth="1"/>
    <col min="26" max="26" width="10.140625" customWidth="1"/>
    <col min="27" max="27" width="10.140625" style="494" customWidth="1"/>
    <col min="28" max="28" width="10.140625" style="723" customWidth="1"/>
    <col min="29" max="29" width="10.140625" style="494" customWidth="1"/>
    <col min="30" max="30" width="11.28515625" customWidth="1"/>
    <col min="31" max="31" width="12.42578125" customWidth="1"/>
    <col min="32" max="32" width="9.5703125" customWidth="1"/>
    <col min="33" max="33" width="16.5703125" customWidth="1"/>
    <col min="58" max="58" width="9.140625" style="494"/>
    <col min="59" max="59" width="12.85546875" style="723" customWidth="1"/>
    <col min="60" max="60" width="12.85546875" style="804" customWidth="1"/>
    <col min="61" max="61" width="11.5703125" style="494" customWidth="1"/>
    <col min="62" max="62" width="14.140625" customWidth="1"/>
    <col min="64" max="64" width="20.5703125" customWidth="1"/>
    <col min="85" max="85" width="9.140625" style="494"/>
    <col min="86" max="86" width="9.140625" style="723"/>
    <col min="89" max="90" width="9.140625" style="494"/>
    <col min="112" max="112" width="9.140625" style="494"/>
    <col min="113" max="113" width="9.140625" style="723"/>
  </cols>
  <sheetData>
    <row r="1" spans="1:117">
      <c r="A1" s="1"/>
      <c r="B1" s="1"/>
      <c r="C1" s="1"/>
      <c r="D1" s="1"/>
      <c r="E1" s="1"/>
      <c r="F1" s="1"/>
      <c r="G1" s="1"/>
      <c r="H1" s="1"/>
      <c r="I1" s="1"/>
      <c r="J1" s="1"/>
      <c r="K1" s="1"/>
      <c r="L1" s="1"/>
      <c r="M1" s="1"/>
      <c r="N1" s="1"/>
      <c r="O1" s="70" t="s">
        <v>173</v>
      </c>
      <c r="P1" s="1"/>
      <c r="Q1" s="1"/>
      <c r="R1" s="1"/>
      <c r="S1" s="1"/>
      <c r="T1" s="1"/>
      <c r="U1" s="1"/>
      <c r="V1" s="1"/>
      <c r="W1" s="1"/>
      <c r="X1" s="1"/>
      <c r="Y1" s="70" t="s">
        <v>173</v>
      </c>
      <c r="Z1" s="70"/>
      <c r="AA1" s="70"/>
      <c r="AB1" s="70"/>
      <c r="AC1" s="70"/>
      <c r="AD1" s="1"/>
      <c r="AE1" s="1"/>
      <c r="AF1" s="1"/>
      <c r="AG1" s="1"/>
      <c r="AH1" s="1"/>
      <c r="AI1" s="1"/>
      <c r="AJ1" s="1"/>
      <c r="AK1" s="1"/>
      <c r="AL1" s="1"/>
      <c r="AM1" s="1"/>
      <c r="AN1" s="1"/>
      <c r="AO1" s="1"/>
      <c r="AP1" s="1"/>
      <c r="AQ1" s="1"/>
      <c r="AR1" s="1"/>
      <c r="AS1" s="1"/>
      <c r="AT1" s="1"/>
      <c r="AU1" s="1"/>
      <c r="AV1" s="1"/>
      <c r="AW1" s="1"/>
      <c r="AX1" s="1"/>
      <c r="AY1" s="1"/>
      <c r="AZ1" s="1"/>
      <c r="BA1" s="1"/>
      <c r="BB1" s="70" t="s">
        <v>173</v>
      </c>
      <c r="BC1" s="1"/>
      <c r="BD1" s="1"/>
      <c r="BE1" s="1"/>
      <c r="BF1" s="1"/>
      <c r="BG1" s="1"/>
      <c r="BH1" s="1"/>
      <c r="BI1" s="1"/>
      <c r="BJ1" s="1"/>
      <c r="BK1" s="1"/>
      <c r="BL1" s="1"/>
      <c r="BM1" s="1"/>
      <c r="BN1" s="1"/>
      <c r="BO1" s="1"/>
      <c r="BP1" s="1"/>
      <c r="BQ1" s="1"/>
      <c r="BR1" s="1"/>
      <c r="BS1" s="1"/>
      <c r="BT1" s="1"/>
      <c r="BU1" s="1"/>
      <c r="BV1" s="1"/>
      <c r="BW1" s="1"/>
      <c r="BX1" s="1"/>
      <c r="BY1" s="1"/>
      <c r="BZ1" s="1"/>
      <c r="CA1" s="1"/>
      <c r="CB1" s="1"/>
      <c r="CC1" s="1"/>
      <c r="CD1" s="70" t="s">
        <v>173</v>
      </c>
      <c r="CE1" s="1"/>
      <c r="CF1" s="1"/>
      <c r="CG1" s="1"/>
      <c r="CH1" s="1"/>
      <c r="CI1" s="1"/>
      <c r="CJ1" s="1"/>
      <c r="CK1" s="1"/>
      <c r="CL1" s="1"/>
      <c r="CM1" s="1"/>
      <c r="CN1" s="1"/>
      <c r="CO1" s="1"/>
      <c r="CP1" s="1"/>
      <c r="CQ1" s="1"/>
      <c r="CR1" s="1"/>
      <c r="CS1" s="1"/>
      <c r="CT1" s="1"/>
      <c r="CU1" s="1"/>
      <c r="CV1" s="1"/>
      <c r="CW1" s="1"/>
      <c r="CX1" s="1"/>
      <c r="CY1" s="1"/>
      <c r="CZ1" s="1"/>
      <c r="DA1" s="1"/>
      <c r="DB1" s="1"/>
      <c r="DC1" s="1"/>
      <c r="DD1" s="70" t="s">
        <v>173</v>
      </c>
      <c r="DE1" s="1"/>
      <c r="DF1" s="1"/>
      <c r="DG1" s="1"/>
      <c r="DH1" s="1"/>
      <c r="DI1" s="1"/>
      <c r="DJ1" s="1"/>
      <c r="DK1" s="1"/>
      <c r="DL1" s="1"/>
      <c r="DM1" s="1"/>
    </row>
    <row r="2" spans="1:117" ht="16.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row>
    <row r="3" spans="1:117" ht="22.5" customHeight="1">
      <c r="A3" s="1"/>
      <c r="B3" s="234" t="s">
        <v>1425</v>
      </c>
      <c r="C3" s="82"/>
      <c r="D3" s="235"/>
      <c r="E3" s="82"/>
      <c r="F3" s="235"/>
      <c r="G3" s="235"/>
      <c r="H3" s="235"/>
      <c r="I3" s="235"/>
      <c r="J3" s="235"/>
      <c r="K3" s="235"/>
      <c r="L3" s="235"/>
      <c r="M3" s="235"/>
      <c r="N3" s="235"/>
      <c r="O3" s="235"/>
      <c r="P3" s="235"/>
      <c r="Q3" s="235"/>
      <c r="R3" s="235"/>
      <c r="S3" s="235"/>
      <c r="T3" s="86"/>
      <c r="U3" s="86"/>
      <c r="V3" s="86"/>
      <c r="W3" s="86"/>
      <c r="X3" s="235"/>
      <c r="Y3" s="235"/>
      <c r="Z3" s="235"/>
      <c r="AA3" s="235"/>
      <c r="AB3" s="235"/>
      <c r="AC3" s="235"/>
      <c r="AD3" s="235"/>
      <c r="AE3" s="806"/>
      <c r="AF3" s="1"/>
      <c r="AG3" s="236" t="s">
        <v>1423</v>
      </c>
      <c r="AH3" s="237"/>
      <c r="AI3" s="237"/>
      <c r="AJ3" s="237"/>
      <c r="AK3" s="238"/>
      <c r="AL3" s="238"/>
      <c r="AM3" s="238"/>
      <c r="AN3" s="238"/>
      <c r="AO3" s="238"/>
      <c r="AP3" s="238"/>
      <c r="AQ3" s="238"/>
      <c r="AR3" s="238"/>
      <c r="AS3" s="238"/>
      <c r="AT3" s="238"/>
      <c r="AU3" s="238"/>
      <c r="AV3" s="238"/>
      <c r="AW3" s="238"/>
      <c r="AX3" s="239"/>
      <c r="AY3" s="239"/>
      <c r="AZ3" s="239"/>
      <c r="BA3" s="239"/>
      <c r="BB3" s="235"/>
      <c r="BC3" s="235"/>
      <c r="BD3" s="235"/>
      <c r="BE3" s="235"/>
      <c r="BF3" s="235"/>
      <c r="BG3" s="235"/>
      <c r="BH3" s="235"/>
      <c r="BI3" s="235"/>
      <c r="BJ3" s="235"/>
      <c r="BK3" s="1"/>
      <c r="BL3" s="236" t="s">
        <v>1424</v>
      </c>
      <c r="BM3" s="236"/>
      <c r="BN3" s="237"/>
      <c r="BO3" s="237"/>
      <c r="BP3" s="237"/>
      <c r="BQ3" s="238"/>
      <c r="BR3" s="238"/>
      <c r="BS3" s="238"/>
      <c r="BT3" s="238"/>
      <c r="BU3" s="238"/>
      <c r="BV3" s="238"/>
      <c r="BW3" s="238"/>
      <c r="BX3" s="238"/>
      <c r="BY3" s="238"/>
      <c r="BZ3" s="238"/>
      <c r="CA3" s="237"/>
      <c r="CB3" s="237"/>
      <c r="CC3" s="237"/>
      <c r="CD3" s="237"/>
      <c r="CE3" s="237"/>
      <c r="CF3" s="82"/>
      <c r="CG3" s="82"/>
      <c r="CH3" s="82"/>
      <c r="CI3" s="82"/>
      <c r="CJ3" s="91"/>
      <c r="CK3" s="82"/>
      <c r="CL3" s="1"/>
      <c r="CM3" s="240" t="s">
        <v>1426</v>
      </c>
      <c r="CN3" s="237"/>
      <c r="CO3" s="237"/>
      <c r="CP3" s="237"/>
      <c r="CQ3" s="238"/>
      <c r="CR3" s="238"/>
      <c r="CS3" s="238"/>
      <c r="CT3" s="238"/>
      <c r="CU3" s="238"/>
      <c r="CV3" s="238"/>
      <c r="CW3" s="238"/>
      <c r="CX3" s="238"/>
      <c r="CY3" s="238"/>
      <c r="CZ3" s="238"/>
      <c r="DA3" s="237"/>
      <c r="DB3" s="237"/>
      <c r="DC3" s="237"/>
      <c r="DD3" s="237"/>
      <c r="DE3" s="237"/>
      <c r="DF3" s="237"/>
      <c r="DG3" s="237"/>
      <c r="DH3" s="237"/>
      <c r="DI3" s="803"/>
      <c r="DJ3" s="241"/>
      <c r="DK3" s="241"/>
      <c r="DL3" s="241"/>
      <c r="DM3" s="1"/>
    </row>
    <row r="4" spans="1:117" ht="77.25" customHeight="1">
      <c r="A4" s="1"/>
      <c r="B4" s="156"/>
      <c r="C4" s="157">
        <v>1997</v>
      </c>
      <c r="D4" s="157">
        <v>1998</v>
      </c>
      <c r="E4" s="157">
        <v>1999</v>
      </c>
      <c r="F4" s="157">
        <v>2000</v>
      </c>
      <c r="G4" s="157">
        <v>2001</v>
      </c>
      <c r="H4" s="157">
        <v>2002</v>
      </c>
      <c r="I4" s="157">
        <v>2003</v>
      </c>
      <c r="J4" s="157">
        <v>2004</v>
      </c>
      <c r="K4" s="157">
        <v>2005</v>
      </c>
      <c r="L4" s="157">
        <v>2006</v>
      </c>
      <c r="M4" s="157">
        <v>2007</v>
      </c>
      <c r="N4" s="157">
        <v>2008</v>
      </c>
      <c r="O4" s="157">
        <v>2009</v>
      </c>
      <c r="P4" s="157">
        <v>2010</v>
      </c>
      <c r="Q4" s="157">
        <v>2011</v>
      </c>
      <c r="R4" s="157">
        <v>2012</v>
      </c>
      <c r="S4" s="157">
        <v>2013</v>
      </c>
      <c r="T4" s="157">
        <v>2014</v>
      </c>
      <c r="U4" s="157">
        <v>2015</v>
      </c>
      <c r="V4" s="157">
        <v>2016</v>
      </c>
      <c r="W4" s="157">
        <v>2017</v>
      </c>
      <c r="X4" s="157">
        <v>2018</v>
      </c>
      <c r="Y4" s="157">
        <v>2019</v>
      </c>
      <c r="Z4" s="375">
        <v>2020</v>
      </c>
      <c r="AA4" s="375">
        <v>2021</v>
      </c>
      <c r="AB4" s="375">
        <v>2022</v>
      </c>
      <c r="AC4" s="805" t="s">
        <v>657</v>
      </c>
      <c r="AD4" s="805" t="s">
        <v>538</v>
      </c>
      <c r="AE4" s="807" t="s">
        <v>390</v>
      </c>
      <c r="AF4" s="1"/>
      <c r="AG4" s="159"/>
      <c r="AH4" s="160">
        <v>1997</v>
      </c>
      <c r="AI4" s="160">
        <v>1998</v>
      </c>
      <c r="AJ4" s="160">
        <v>1999</v>
      </c>
      <c r="AK4" s="160">
        <v>2000</v>
      </c>
      <c r="AL4" s="160">
        <v>2001</v>
      </c>
      <c r="AM4" s="160">
        <v>2002</v>
      </c>
      <c r="AN4" s="160">
        <v>2003</v>
      </c>
      <c r="AO4" s="160">
        <v>2004</v>
      </c>
      <c r="AP4" s="160">
        <v>2005</v>
      </c>
      <c r="AQ4" s="160">
        <v>2006</v>
      </c>
      <c r="AR4" s="160">
        <v>2007</v>
      </c>
      <c r="AS4" s="160">
        <v>2008</v>
      </c>
      <c r="AT4" s="160">
        <v>2009</v>
      </c>
      <c r="AU4" s="160">
        <v>2010</v>
      </c>
      <c r="AV4" s="160">
        <v>2011</v>
      </c>
      <c r="AW4" s="160">
        <v>2012</v>
      </c>
      <c r="AX4" s="160">
        <v>2013</v>
      </c>
      <c r="AY4" s="160">
        <v>2014</v>
      </c>
      <c r="AZ4" s="160">
        <v>2015</v>
      </c>
      <c r="BA4" s="160">
        <v>2016</v>
      </c>
      <c r="BB4" s="160">
        <v>2017</v>
      </c>
      <c r="BC4" s="160">
        <v>2018</v>
      </c>
      <c r="BD4" s="160">
        <v>2019</v>
      </c>
      <c r="BE4" s="160">
        <v>2020</v>
      </c>
      <c r="BF4" s="160">
        <v>2021</v>
      </c>
      <c r="BG4" s="160">
        <v>2022</v>
      </c>
      <c r="BH4" s="175" t="s">
        <v>1174</v>
      </c>
      <c r="BI4" s="175" t="s">
        <v>657</v>
      </c>
      <c r="BJ4" s="175" t="s">
        <v>538</v>
      </c>
      <c r="BK4" s="1"/>
      <c r="BL4" s="176"/>
      <c r="BM4" s="160">
        <v>2001</v>
      </c>
      <c r="BN4" s="160">
        <v>2002</v>
      </c>
      <c r="BO4" s="160">
        <v>2003</v>
      </c>
      <c r="BP4" s="160">
        <v>2004</v>
      </c>
      <c r="BQ4" s="160">
        <v>2005</v>
      </c>
      <c r="BR4" s="160">
        <v>2006</v>
      </c>
      <c r="BS4" s="160">
        <v>2007</v>
      </c>
      <c r="BT4" s="160">
        <v>2008</v>
      </c>
      <c r="BU4" s="160">
        <v>2009</v>
      </c>
      <c r="BV4" s="160">
        <v>2010</v>
      </c>
      <c r="BW4" s="160">
        <v>2011</v>
      </c>
      <c r="BX4" s="160">
        <v>2012</v>
      </c>
      <c r="BY4" s="160">
        <v>2013</v>
      </c>
      <c r="BZ4" s="160">
        <v>2014</v>
      </c>
      <c r="CA4" s="160">
        <v>2015</v>
      </c>
      <c r="CB4" s="160">
        <v>2016</v>
      </c>
      <c r="CC4" s="160">
        <v>2017</v>
      </c>
      <c r="CD4" s="160">
        <v>2018</v>
      </c>
      <c r="CE4" s="160">
        <v>2019</v>
      </c>
      <c r="CF4" s="160">
        <v>2020</v>
      </c>
      <c r="CG4" s="160">
        <v>2021</v>
      </c>
      <c r="CH4" s="160">
        <v>2022</v>
      </c>
      <c r="CI4" s="175" t="s">
        <v>1436</v>
      </c>
      <c r="CJ4" s="175" t="s">
        <v>896</v>
      </c>
      <c r="CK4" s="175" t="s">
        <v>543</v>
      </c>
      <c r="CL4" s="1"/>
      <c r="CM4" s="28"/>
      <c r="CN4" s="160">
        <v>2001</v>
      </c>
      <c r="CO4" s="160">
        <v>2002</v>
      </c>
      <c r="CP4" s="160">
        <v>2003</v>
      </c>
      <c r="CQ4" s="160">
        <v>2004</v>
      </c>
      <c r="CR4" s="160">
        <v>2005</v>
      </c>
      <c r="CS4" s="160">
        <v>2006</v>
      </c>
      <c r="CT4" s="160">
        <v>2007</v>
      </c>
      <c r="CU4" s="160">
        <v>2008</v>
      </c>
      <c r="CV4" s="160">
        <v>2009</v>
      </c>
      <c r="CW4" s="160">
        <v>2010</v>
      </c>
      <c r="CX4" s="160">
        <v>2011</v>
      </c>
      <c r="CY4" s="160">
        <v>2012</v>
      </c>
      <c r="CZ4" s="160">
        <v>2013</v>
      </c>
      <c r="DA4" s="160">
        <v>2014</v>
      </c>
      <c r="DB4" s="160">
        <v>2015</v>
      </c>
      <c r="DC4" s="160">
        <v>2016</v>
      </c>
      <c r="DD4" s="160">
        <v>2017</v>
      </c>
      <c r="DE4" s="160">
        <v>2018</v>
      </c>
      <c r="DF4" s="160">
        <v>2019</v>
      </c>
      <c r="DG4" s="160">
        <v>2020</v>
      </c>
      <c r="DH4" s="160">
        <v>2021</v>
      </c>
      <c r="DI4" s="160">
        <v>2022</v>
      </c>
      <c r="DJ4" s="175" t="s">
        <v>1436</v>
      </c>
      <c r="DK4" s="175" t="s">
        <v>896</v>
      </c>
      <c r="DL4" s="175" t="s">
        <v>543</v>
      </c>
      <c r="DM4" s="1"/>
    </row>
    <row r="5" spans="1:117">
      <c r="A5" s="1"/>
      <c r="B5" s="161" t="s">
        <v>53</v>
      </c>
      <c r="C5" s="162">
        <v>1</v>
      </c>
      <c r="D5" s="162">
        <v>1</v>
      </c>
      <c r="E5" s="162">
        <v>3</v>
      </c>
      <c r="F5" s="162">
        <v>5</v>
      </c>
      <c r="G5" s="162">
        <v>4</v>
      </c>
      <c r="H5" s="162">
        <v>3</v>
      </c>
      <c r="I5" s="162">
        <v>1</v>
      </c>
      <c r="J5" s="162">
        <v>2</v>
      </c>
      <c r="K5" s="162">
        <v>2</v>
      </c>
      <c r="L5" s="162">
        <v>1</v>
      </c>
      <c r="M5" s="162">
        <v>2</v>
      </c>
      <c r="N5" s="162">
        <v>0</v>
      </c>
      <c r="O5" s="162">
        <v>2</v>
      </c>
      <c r="P5" s="162">
        <v>1</v>
      </c>
      <c r="Q5" s="162">
        <v>1</v>
      </c>
      <c r="R5" s="162">
        <v>7</v>
      </c>
      <c r="S5" s="162">
        <v>5</v>
      </c>
      <c r="T5" s="162">
        <v>5</v>
      </c>
      <c r="U5" s="162">
        <v>1</v>
      </c>
      <c r="V5" s="162">
        <v>2</v>
      </c>
      <c r="W5" s="162">
        <v>4</v>
      </c>
      <c r="X5" s="162">
        <v>3</v>
      </c>
      <c r="Y5" s="162">
        <v>3</v>
      </c>
      <c r="Z5" s="376">
        <v>0</v>
      </c>
      <c r="AA5" s="376">
        <v>3</v>
      </c>
      <c r="AB5" s="376">
        <v>2</v>
      </c>
      <c r="AC5" s="228">
        <f>SUM(R5:AA5)/10</f>
        <v>3.3</v>
      </c>
      <c r="AD5" s="228">
        <f>SUM(Q5:Z5)/10</f>
        <v>3.1</v>
      </c>
      <c r="AE5" s="800">
        <f>SUM(P5:Y5)/10</f>
        <v>3.2</v>
      </c>
      <c r="AF5" s="1"/>
      <c r="AG5" s="163" t="s">
        <v>8</v>
      </c>
      <c r="AH5" s="377">
        <v>3.42</v>
      </c>
      <c r="AI5" s="377">
        <v>3.43</v>
      </c>
      <c r="AJ5" s="377">
        <v>10.32</v>
      </c>
      <c r="AK5" s="377">
        <v>17.22</v>
      </c>
      <c r="AL5" s="377">
        <v>13.77</v>
      </c>
      <c r="AM5" s="377">
        <v>10.33</v>
      </c>
      <c r="AN5" s="377">
        <v>3.44</v>
      </c>
      <c r="AO5" s="377">
        <v>6.85</v>
      </c>
      <c r="AP5" s="377">
        <v>6.85</v>
      </c>
      <c r="AQ5" s="377">
        <v>3.44</v>
      </c>
      <c r="AR5" s="377">
        <v>6.91</v>
      </c>
      <c r="AS5" s="377">
        <v>0</v>
      </c>
      <c r="AT5" s="377">
        <v>6.94</v>
      </c>
      <c r="AU5" s="377">
        <v>3.46</v>
      </c>
      <c r="AV5" s="377">
        <v>3.46</v>
      </c>
      <c r="AW5" s="377">
        <v>24.23</v>
      </c>
      <c r="AX5" s="377">
        <v>17.34</v>
      </c>
      <c r="AY5" s="377">
        <v>17.37</v>
      </c>
      <c r="AZ5" s="377">
        <v>3.47</v>
      </c>
      <c r="BA5" s="377">
        <v>6.91</v>
      </c>
      <c r="BB5" s="377">
        <v>13.69</v>
      </c>
      <c r="BC5" s="377">
        <v>10.16</v>
      </c>
      <c r="BD5" s="377">
        <v>10.08</v>
      </c>
      <c r="BE5" s="377">
        <v>0</v>
      </c>
      <c r="BF5" s="377">
        <v>10</v>
      </c>
      <c r="BG5" s="377">
        <v>6.52</v>
      </c>
      <c r="BH5" s="377">
        <f>SUM(AX5:BG5)/10</f>
        <v>9.5539999999999985</v>
      </c>
      <c r="BI5" s="377">
        <f>SUM(AW5:BF5)/10</f>
        <v>11.324999999999999</v>
      </c>
      <c r="BJ5" s="377">
        <f>SUM(AV5:BE5)/10</f>
        <v>10.670999999999999</v>
      </c>
      <c r="BK5" s="1"/>
      <c r="BL5" s="163" t="s">
        <v>8</v>
      </c>
      <c r="BM5" s="744">
        <v>158.30000000000001</v>
      </c>
      <c r="BN5" s="744">
        <v>110.2</v>
      </c>
      <c r="BO5" s="744">
        <v>113.2</v>
      </c>
      <c r="BP5" s="744">
        <v>58.2</v>
      </c>
      <c r="BQ5" s="744">
        <v>102.8</v>
      </c>
      <c r="BR5" s="744">
        <v>62.1</v>
      </c>
      <c r="BS5" s="744">
        <v>72.7</v>
      </c>
      <c r="BT5" s="744">
        <v>93.9</v>
      </c>
      <c r="BU5" s="744">
        <v>83.1</v>
      </c>
      <c r="BV5" s="744">
        <v>103.8</v>
      </c>
      <c r="BW5" s="744">
        <v>83</v>
      </c>
      <c r="BX5" s="744">
        <v>107.3</v>
      </c>
      <c r="BY5" s="744">
        <v>93.8</v>
      </c>
      <c r="BZ5" s="744">
        <v>149.30000000000001</v>
      </c>
      <c r="CA5" s="744">
        <v>128.30000000000001</v>
      </c>
      <c r="CB5" s="744">
        <v>161.6</v>
      </c>
      <c r="CC5" s="744">
        <v>109</v>
      </c>
      <c r="CD5" s="744">
        <v>104.5</v>
      </c>
      <c r="CE5" s="744">
        <v>133.9</v>
      </c>
      <c r="CF5" s="744">
        <v>132.69999999999999</v>
      </c>
      <c r="CG5" s="744">
        <v>101.3</v>
      </c>
      <c r="CH5" s="744">
        <v>107.4</v>
      </c>
      <c r="CI5" s="744">
        <f>SUM(BY5:CH5)/10</f>
        <v>122.17999999999999</v>
      </c>
      <c r="CJ5" s="744">
        <f>SUM(BX5:CG5)/10</f>
        <v>122.16999999999999</v>
      </c>
      <c r="CK5" s="744">
        <f>SUM(BW5:CF5)/10</f>
        <v>120.34</v>
      </c>
      <c r="CL5" s="1"/>
      <c r="CM5" s="161" t="s">
        <v>53</v>
      </c>
      <c r="CN5" s="181">
        <v>46</v>
      </c>
      <c r="CO5" s="181">
        <v>31</v>
      </c>
      <c r="CP5" s="181">
        <v>32</v>
      </c>
      <c r="CQ5" s="181">
        <v>17</v>
      </c>
      <c r="CR5" s="181">
        <v>30</v>
      </c>
      <c r="CS5" s="181">
        <v>18</v>
      </c>
      <c r="CT5" s="181">
        <v>21</v>
      </c>
      <c r="CU5" s="181">
        <v>26</v>
      </c>
      <c r="CV5" s="181">
        <v>24</v>
      </c>
      <c r="CW5" s="181">
        <v>30</v>
      </c>
      <c r="CX5" s="181">
        <v>24</v>
      </c>
      <c r="CY5" s="181">
        <v>30</v>
      </c>
      <c r="CZ5" s="181">
        <v>27</v>
      </c>
      <c r="DA5" s="181">
        <v>43</v>
      </c>
      <c r="DB5" s="181">
        <v>37</v>
      </c>
      <c r="DC5" s="181">
        <v>47</v>
      </c>
      <c r="DD5" s="181">
        <v>32</v>
      </c>
      <c r="DE5" s="181">
        <v>31</v>
      </c>
      <c r="DF5" s="181">
        <v>40</v>
      </c>
      <c r="DG5" s="152">
        <v>40</v>
      </c>
      <c r="DH5" s="152">
        <v>31</v>
      </c>
      <c r="DI5" s="152">
        <v>33</v>
      </c>
      <c r="DJ5" s="165">
        <f>SUM(CZ5:DI5)/10</f>
        <v>36.1</v>
      </c>
      <c r="DK5" s="165">
        <f>SUM(CY5:DH5)/10</f>
        <v>35.799999999999997</v>
      </c>
      <c r="DL5" s="165">
        <f>SUM(CX5:DG5)/10</f>
        <v>35.1</v>
      </c>
      <c r="DM5" s="1"/>
    </row>
    <row r="6" spans="1:117">
      <c r="A6" s="1"/>
      <c r="B6" s="163" t="s">
        <v>54</v>
      </c>
      <c r="C6" s="166">
        <v>5</v>
      </c>
      <c r="D6" s="166">
        <v>5</v>
      </c>
      <c r="E6" s="166">
        <v>8</v>
      </c>
      <c r="F6" s="166">
        <v>9</v>
      </c>
      <c r="G6" s="166">
        <v>8</v>
      </c>
      <c r="H6" s="166">
        <v>6</v>
      </c>
      <c r="I6" s="166">
        <v>7</v>
      </c>
      <c r="J6" s="166">
        <v>8</v>
      </c>
      <c r="K6" s="166">
        <v>7</v>
      </c>
      <c r="L6" s="166">
        <v>6</v>
      </c>
      <c r="M6" s="166">
        <v>6</v>
      </c>
      <c r="N6" s="166">
        <v>10</v>
      </c>
      <c r="O6" s="166">
        <v>5</v>
      </c>
      <c r="P6" s="166">
        <v>5</v>
      </c>
      <c r="Q6" s="166">
        <v>7</v>
      </c>
      <c r="R6" s="166">
        <v>7</v>
      </c>
      <c r="S6" s="166">
        <v>2</v>
      </c>
      <c r="T6" s="166">
        <v>10</v>
      </c>
      <c r="U6" s="166">
        <v>9</v>
      </c>
      <c r="V6" s="166">
        <v>8</v>
      </c>
      <c r="W6" s="166">
        <v>1</v>
      </c>
      <c r="X6" s="166">
        <v>8</v>
      </c>
      <c r="Y6" s="166">
        <v>5</v>
      </c>
      <c r="Z6" s="229">
        <v>6</v>
      </c>
      <c r="AA6" s="229">
        <v>5</v>
      </c>
      <c r="AB6" s="229">
        <v>3</v>
      </c>
      <c r="AC6" s="229">
        <f>SUM(R6:AA6)/10</f>
        <v>6.1</v>
      </c>
      <c r="AD6" s="229">
        <f>SUM(Q6:Z6)/10</f>
        <v>6.3</v>
      </c>
      <c r="AE6" s="801">
        <f>SUM(P6:Y6)/10</f>
        <v>6.2</v>
      </c>
      <c r="AF6" s="1"/>
      <c r="AG6" s="161" t="s">
        <v>57</v>
      </c>
      <c r="AH6" s="217">
        <v>7.69</v>
      </c>
      <c r="AI6" s="217">
        <v>7.8</v>
      </c>
      <c r="AJ6" s="217">
        <v>7.99</v>
      </c>
      <c r="AK6" s="217">
        <v>7.31</v>
      </c>
      <c r="AL6" s="217">
        <v>8.07</v>
      </c>
      <c r="AM6" s="217">
        <v>7.06</v>
      </c>
      <c r="AN6" s="217">
        <v>7.37</v>
      </c>
      <c r="AO6" s="217">
        <v>7.08</v>
      </c>
      <c r="AP6" s="217">
        <v>8.43</v>
      </c>
      <c r="AQ6" s="217">
        <v>8.2799999999999994</v>
      </c>
      <c r="AR6" s="217">
        <v>7.06</v>
      </c>
      <c r="AS6" s="217">
        <v>6.79</v>
      </c>
      <c r="AT6" s="217">
        <v>7.56</v>
      </c>
      <c r="AU6" s="217">
        <v>6.41</v>
      </c>
      <c r="AV6" s="217">
        <v>6.81</v>
      </c>
      <c r="AW6" s="217">
        <v>7.02</v>
      </c>
      <c r="AX6" s="217">
        <v>7.65</v>
      </c>
      <c r="AY6" s="217">
        <v>7.5</v>
      </c>
      <c r="AZ6" s="217">
        <v>6.76</v>
      </c>
      <c r="BA6" s="378">
        <v>7.09</v>
      </c>
      <c r="BB6" s="378">
        <v>6.95</v>
      </c>
      <c r="BC6" s="378">
        <v>7.55</v>
      </c>
      <c r="BD6" s="378">
        <v>7.75</v>
      </c>
      <c r="BE6" s="378">
        <v>6.35</v>
      </c>
      <c r="BF6" s="378">
        <v>7</v>
      </c>
      <c r="BG6" s="378">
        <v>6.86</v>
      </c>
      <c r="BH6" s="378">
        <f t="shared" ref="BH6:BH10" si="0">SUM(AX6:BG6)/10</f>
        <v>7.145999999999999</v>
      </c>
      <c r="BI6" s="378">
        <f t="shared" ref="BI6:BI10" si="1">SUM(AW6:BF6)/10</f>
        <v>7.161999999999999</v>
      </c>
      <c r="BJ6" s="378">
        <f t="shared" ref="BJ6:BJ10" si="2">SUM(AV6:BE6)/10</f>
        <v>7.1429999999999989</v>
      </c>
      <c r="BK6" s="1"/>
      <c r="BL6" s="161" t="s">
        <v>57</v>
      </c>
      <c r="BM6" s="181">
        <v>98.7</v>
      </c>
      <c r="BN6" s="181">
        <v>97.1</v>
      </c>
      <c r="BO6" s="181">
        <v>100.3</v>
      </c>
      <c r="BP6" s="181">
        <v>102.5</v>
      </c>
      <c r="BQ6" s="181">
        <v>105.3</v>
      </c>
      <c r="BR6" s="181">
        <v>107.3</v>
      </c>
      <c r="BS6" s="181">
        <v>111.1</v>
      </c>
      <c r="BT6" s="181">
        <v>112.2</v>
      </c>
      <c r="BU6" s="181">
        <v>105.4</v>
      </c>
      <c r="BV6" s="181">
        <v>100.1</v>
      </c>
      <c r="BW6" s="181">
        <v>100.5</v>
      </c>
      <c r="BX6" s="181">
        <v>102.3</v>
      </c>
      <c r="BY6" s="181">
        <v>93</v>
      </c>
      <c r="BZ6" s="181">
        <v>90.4</v>
      </c>
      <c r="CA6" s="181">
        <v>87</v>
      </c>
      <c r="CB6" s="181">
        <v>86.7</v>
      </c>
      <c r="CC6" s="181">
        <v>86.1</v>
      </c>
      <c r="CD6" s="181">
        <v>80.599999999999994</v>
      </c>
      <c r="CE6" s="181">
        <v>83.2</v>
      </c>
      <c r="CF6" s="181">
        <v>81</v>
      </c>
      <c r="CG6" s="181">
        <v>81.5</v>
      </c>
      <c r="CH6" s="181">
        <v>78.7</v>
      </c>
      <c r="CI6" s="181">
        <f t="shared" ref="CI6:CI10" si="3">SUM(BY6:CH6)/10</f>
        <v>84.820000000000007</v>
      </c>
      <c r="CJ6" s="181">
        <f t="shared" ref="CJ6:CJ10" si="4">SUM(BX6:CG6)/10</f>
        <v>87.18</v>
      </c>
      <c r="CK6" s="181">
        <f t="shared" ref="CK6:CK10" si="5">SUM(BW6:CF6)/10</f>
        <v>89.080000000000013</v>
      </c>
      <c r="CL6" s="1"/>
      <c r="CM6" s="163" t="s">
        <v>54</v>
      </c>
      <c r="CN6" s="185">
        <v>14</v>
      </c>
      <c r="CO6" s="185">
        <v>16</v>
      </c>
      <c r="CP6" s="185">
        <v>16</v>
      </c>
      <c r="CQ6" s="185">
        <v>13</v>
      </c>
      <c r="CR6" s="185">
        <v>9</v>
      </c>
      <c r="CS6" s="185">
        <v>9</v>
      </c>
      <c r="CT6" s="185">
        <v>15</v>
      </c>
      <c r="CU6" s="185">
        <v>18</v>
      </c>
      <c r="CV6" s="185">
        <v>16</v>
      </c>
      <c r="CW6" s="185">
        <v>18</v>
      </c>
      <c r="CX6" s="185">
        <v>25</v>
      </c>
      <c r="CY6" s="185">
        <v>24</v>
      </c>
      <c r="CZ6" s="185">
        <v>27</v>
      </c>
      <c r="DA6" s="185">
        <v>36</v>
      </c>
      <c r="DB6" s="185">
        <v>37</v>
      </c>
      <c r="DC6" s="185">
        <v>17</v>
      </c>
      <c r="DD6" s="185">
        <v>28</v>
      </c>
      <c r="DE6" s="185">
        <v>15</v>
      </c>
      <c r="DF6" s="185">
        <v>26</v>
      </c>
      <c r="DG6" s="185">
        <v>33</v>
      </c>
      <c r="DH6" s="501">
        <v>32</v>
      </c>
      <c r="DI6" s="501">
        <v>19</v>
      </c>
      <c r="DJ6" s="165">
        <f t="shared" ref="DJ6:DJ7" si="6">SUM(CZ6:DI6)/10</f>
        <v>27</v>
      </c>
      <c r="DK6" s="165">
        <f t="shared" ref="DK6:DK7" si="7">SUM(CY6:DH6)/10</f>
        <v>27.5</v>
      </c>
      <c r="DL6" s="165">
        <f t="shared" ref="DL6:DL7" si="8">SUM(CX6:DG6)/10</f>
        <v>26.8</v>
      </c>
      <c r="DM6" s="1"/>
    </row>
    <row r="7" spans="1:117">
      <c r="A7" s="1"/>
      <c r="B7" s="162" t="s">
        <v>314</v>
      </c>
      <c r="C7" s="162">
        <f>SUM(C5:C6)</f>
        <v>6</v>
      </c>
      <c r="D7" s="162">
        <f t="shared" ref="D7:Z7" si="9">SUM(D5:D6)</f>
        <v>6</v>
      </c>
      <c r="E7" s="162">
        <f t="shared" si="9"/>
        <v>11</v>
      </c>
      <c r="F7" s="162">
        <f t="shared" si="9"/>
        <v>14</v>
      </c>
      <c r="G7" s="162">
        <f t="shared" si="9"/>
        <v>12</v>
      </c>
      <c r="H7" s="162">
        <f t="shared" si="9"/>
        <v>9</v>
      </c>
      <c r="I7" s="162">
        <f t="shared" si="9"/>
        <v>8</v>
      </c>
      <c r="J7" s="162">
        <f t="shared" si="9"/>
        <v>10</v>
      </c>
      <c r="K7" s="162">
        <f t="shared" si="9"/>
        <v>9</v>
      </c>
      <c r="L7" s="162">
        <f t="shared" si="9"/>
        <v>7</v>
      </c>
      <c r="M7" s="162">
        <f t="shared" si="9"/>
        <v>8</v>
      </c>
      <c r="N7" s="162">
        <f t="shared" si="9"/>
        <v>10</v>
      </c>
      <c r="O7" s="162">
        <f t="shared" si="9"/>
        <v>7</v>
      </c>
      <c r="P7" s="162">
        <f t="shared" si="9"/>
        <v>6</v>
      </c>
      <c r="Q7" s="162">
        <f t="shared" si="9"/>
        <v>8</v>
      </c>
      <c r="R7" s="162">
        <f t="shared" si="9"/>
        <v>14</v>
      </c>
      <c r="S7" s="162">
        <f t="shared" si="9"/>
        <v>7</v>
      </c>
      <c r="T7" s="162">
        <f t="shared" si="9"/>
        <v>15</v>
      </c>
      <c r="U7" s="162">
        <f t="shared" si="9"/>
        <v>10</v>
      </c>
      <c r="V7" s="162">
        <f t="shared" si="9"/>
        <v>10</v>
      </c>
      <c r="W7" s="162">
        <f t="shared" si="9"/>
        <v>5</v>
      </c>
      <c r="X7" s="162">
        <f t="shared" si="9"/>
        <v>11</v>
      </c>
      <c r="Y7" s="162">
        <f t="shared" si="9"/>
        <v>8</v>
      </c>
      <c r="Z7" s="162">
        <f t="shared" si="9"/>
        <v>6</v>
      </c>
      <c r="AA7" s="376">
        <v>8</v>
      </c>
      <c r="AB7" s="376">
        <v>5</v>
      </c>
      <c r="AC7" s="376">
        <v>9</v>
      </c>
      <c r="AD7" s="376">
        <v>9</v>
      </c>
      <c r="AE7" s="808">
        <v>9</v>
      </c>
      <c r="AF7" s="1"/>
      <c r="AG7" s="163" t="s">
        <v>56</v>
      </c>
      <c r="AH7" s="377">
        <v>17.46</v>
      </c>
      <c r="AI7" s="377">
        <v>17.5</v>
      </c>
      <c r="AJ7" s="377">
        <v>28.11</v>
      </c>
      <c r="AK7" s="377">
        <v>31.77</v>
      </c>
      <c r="AL7" s="377">
        <v>28.25</v>
      </c>
      <c r="AM7" s="377">
        <v>21.16</v>
      </c>
      <c r="AN7" s="377">
        <v>24.67</v>
      </c>
      <c r="AO7" s="377">
        <v>28.16</v>
      </c>
      <c r="AP7" s="377">
        <v>24.68</v>
      </c>
      <c r="AQ7" s="377">
        <v>21.2</v>
      </c>
      <c r="AR7" s="377">
        <v>21.23</v>
      </c>
      <c r="AS7" s="377">
        <v>35.409999999999997</v>
      </c>
      <c r="AT7" s="377">
        <v>17.68</v>
      </c>
      <c r="AU7" s="377">
        <v>17.63</v>
      </c>
      <c r="AV7" s="377">
        <v>24.66</v>
      </c>
      <c r="AW7" s="377">
        <v>24.66</v>
      </c>
      <c r="AX7" s="377">
        <v>7.05</v>
      </c>
      <c r="AY7" s="377">
        <v>35.18</v>
      </c>
      <c r="AZ7" s="377">
        <v>31.57</v>
      </c>
      <c r="BA7" s="377">
        <v>27.84</v>
      </c>
      <c r="BB7" s="377">
        <v>3.44</v>
      </c>
      <c r="BC7" s="377">
        <v>27.21</v>
      </c>
      <c r="BD7" s="377">
        <v>16.84</v>
      </c>
      <c r="BE7" s="377">
        <v>20.07</v>
      </c>
      <c r="BF7" s="377">
        <v>17</v>
      </c>
      <c r="BG7" s="377">
        <v>9.86</v>
      </c>
      <c r="BH7" s="377">
        <f t="shared" si="0"/>
        <v>19.606000000000002</v>
      </c>
      <c r="BI7" s="377">
        <f t="shared" si="1"/>
        <v>21.086000000000002</v>
      </c>
      <c r="BJ7" s="377">
        <f t="shared" si="2"/>
        <v>21.852</v>
      </c>
      <c r="BK7" s="1"/>
      <c r="BL7" s="163" t="s">
        <v>56</v>
      </c>
      <c r="BM7" s="835">
        <v>52.9</v>
      </c>
      <c r="BN7" s="835">
        <v>56.4</v>
      </c>
      <c r="BO7" s="835">
        <v>59.9</v>
      </c>
      <c r="BP7" s="835">
        <v>49.2</v>
      </c>
      <c r="BQ7" s="835">
        <v>31.8</v>
      </c>
      <c r="BR7" s="835">
        <v>31.8</v>
      </c>
      <c r="BS7" s="835">
        <v>53.1</v>
      </c>
      <c r="BT7" s="835">
        <v>63.8</v>
      </c>
      <c r="BU7" s="835">
        <v>56.5</v>
      </c>
      <c r="BV7" s="835">
        <v>67</v>
      </c>
      <c r="BW7" s="835">
        <v>88</v>
      </c>
      <c r="BX7" s="835">
        <v>84.6</v>
      </c>
      <c r="BY7" s="835">
        <v>95.1</v>
      </c>
      <c r="BZ7" s="835">
        <v>126.5</v>
      </c>
      <c r="CA7" s="835">
        <v>129.6</v>
      </c>
      <c r="CB7" s="835">
        <v>65.7</v>
      </c>
      <c r="CC7" s="835">
        <v>99.2</v>
      </c>
      <c r="CD7" s="835">
        <v>50.7</v>
      </c>
      <c r="CE7" s="835">
        <v>87.2</v>
      </c>
      <c r="CF7" s="835">
        <v>110.1</v>
      </c>
      <c r="CG7" s="835">
        <v>105.3</v>
      </c>
      <c r="CH7" s="835">
        <v>62.4</v>
      </c>
      <c r="CI7" s="835">
        <f t="shared" si="3"/>
        <v>93.18</v>
      </c>
      <c r="CJ7" s="835">
        <f t="shared" si="4"/>
        <v>95.4</v>
      </c>
      <c r="CK7" s="835">
        <f t="shared" si="5"/>
        <v>93.670000000000016</v>
      </c>
      <c r="CL7" s="1"/>
      <c r="CM7" s="499" t="s">
        <v>329</v>
      </c>
      <c r="CN7" s="500">
        <f>SUM(CN5:CN6)</f>
        <v>60</v>
      </c>
      <c r="CO7" s="500">
        <f t="shared" ref="CO7:DD7" si="10">SUM(CO5:CO6)</f>
        <v>47</v>
      </c>
      <c r="CP7" s="500">
        <f t="shared" si="10"/>
        <v>48</v>
      </c>
      <c r="CQ7" s="500">
        <f t="shared" si="10"/>
        <v>30</v>
      </c>
      <c r="CR7" s="500">
        <f t="shared" si="10"/>
        <v>39</v>
      </c>
      <c r="CS7" s="500">
        <f t="shared" si="10"/>
        <v>27</v>
      </c>
      <c r="CT7" s="500">
        <f t="shared" si="10"/>
        <v>36</v>
      </c>
      <c r="CU7" s="500">
        <f>SUM(CU5:CU6)</f>
        <v>44</v>
      </c>
      <c r="CV7" s="500">
        <f t="shared" si="10"/>
        <v>40</v>
      </c>
      <c r="CW7" s="500">
        <f t="shared" si="10"/>
        <v>48</v>
      </c>
      <c r="CX7" s="500">
        <f t="shared" si="10"/>
        <v>49</v>
      </c>
      <c r="CY7" s="500">
        <f t="shared" si="10"/>
        <v>54</v>
      </c>
      <c r="CZ7" s="500">
        <f t="shared" si="10"/>
        <v>54</v>
      </c>
      <c r="DA7" s="500">
        <f t="shared" si="10"/>
        <v>79</v>
      </c>
      <c r="DB7" s="500">
        <f t="shared" si="10"/>
        <v>74</v>
      </c>
      <c r="DC7" s="500">
        <f t="shared" si="10"/>
        <v>64</v>
      </c>
      <c r="DD7" s="500">
        <f t="shared" si="10"/>
        <v>60</v>
      </c>
      <c r="DE7" s="500">
        <f>SUM(DE5:DE6)</f>
        <v>46</v>
      </c>
      <c r="DF7" s="500">
        <f>SUM(DF5:DF6)</f>
        <v>66</v>
      </c>
      <c r="DG7" s="500">
        <v>73</v>
      </c>
      <c r="DH7" s="502">
        <v>63</v>
      </c>
      <c r="DI7" s="502">
        <v>52</v>
      </c>
      <c r="DJ7" s="165">
        <f t="shared" si="6"/>
        <v>63.1</v>
      </c>
      <c r="DK7" s="165">
        <f t="shared" si="7"/>
        <v>63.3</v>
      </c>
      <c r="DL7" s="165">
        <f t="shared" si="8"/>
        <v>61.9</v>
      </c>
      <c r="DM7" s="1"/>
    </row>
    <row r="8" spans="1:117">
      <c r="A8" s="1"/>
      <c r="B8" s="27" t="s">
        <v>382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61" t="s">
        <v>913</v>
      </c>
      <c r="AH8" s="217">
        <v>19.579999999999998</v>
      </c>
      <c r="AI8" s="217">
        <v>20.12</v>
      </c>
      <c r="AJ8" s="217">
        <v>19.670000000000002</v>
      </c>
      <c r="AK8" s="217">
        <v>18.28</v>
      </c>
      <c r="AL8" s="217">
        <v>18.93</v>
      </c>
      <c r="AM8" s="217">
        <v>19.510000000000002</v>
      </c>
      <c r="AN8" s="217">
        <v>17.47</v>
      </c>
      <c r="AO8" s="217">
        <v>18.690000000000001</v>
      </c>
      <c r="AP8" s="217">
        <v>18.649999999999999</v>
      </c>
      <c r="AQ8" s="217">
        <v>18.14</v>
      </c>
      <c r="AR8" s="217">
        <v>17.63</v>
      </c>
      <c r="AS8" s="217">
        <v>18.649999999999999</v>
      </c>
      <c r="AT8" s="217">
        <v>19.170000000000002</v>
      </c>
      <c r="AU8" s="217">
        <v>17.899999999999999</v>
      </c>
      <c r="AV8" s="217">
        <v>16.71</v>
      </c>
      <c r="AW8" s="217">
        <v>17.3</v>
      </c>
      <c r="AX8" s="217">
        <v>18.04</v>
      </c>
      <c r="AY8" s="217">
        <v>16.29</v>
      </c>
      <c r="AZ8" s="217">
        <v>17.3</v>
      </c>
      <c r="BA8" s="378">
        <v>15.75</v>
      </c>
      <c r="BB8" s="378">
        <v>16.66</v>
      </c>
      <c r="BC8" s="378">
        <v>17.329999999999998</v>
      </c>
      <c r="BD8" s="378">
        <v>16.89</v>
      </c>
      <c r="BE8" s="378">
        <v>16.16</v>
      </c>
      <c r="BF8" s="378">
        <v>17</v>
      </c>
      <c r="BG8" s="378">
        <v>6.86</v>
      </c>
      <c r="BH8" s="378">
        <f t="shared" si="0"/>
        <v>15.827999999999999</v>
      </c>
      <c r="BI8" s="378">
        <f t="shared" si="1"/>
        <v>16.872</v>
      </c>
      <c r="BJ8" s="378">
        <f t="shared" si="2"/>
        <v>16.842999999999996</v>
      </c>
      <c r="BK8" s="1"/>
      <c r="BL8" s="161" t="s">
        <v>913</v>
      </c>
      <c r="BM8" s="810">
        <v>58</v>
      </c>
      <c r="BN8" s="810">
        <v>57.5</v>
      </c>
      <c r="BO8" s="810">
        <v>53.7</v>
      </c>
      <c r="BP8" s="810">
        <v>56</v>
      </c>
      <c r="BQ8" s="810">
        <v>61.3</v>
      </c>
      <c r="BR8" s="810">
        <v>60.1</v>
      </c>
      <c r="BS8" s="810">
        <v>60.8</v>
      </c>
      <c r="BT8" s="810">
        <v>66.400000000000006</v>
      </c>
      <c r="BU8" s="810">
        <v>64.400000000000006</v>
      </c>
      <c r="BV8" s="810">
        <v>63</v>
      </c>
      <c r="BW8" s="810">
        <v>64.400000000000006</v>
      </c>
      <c r="BX8" s="810">
        <v>65.099999999999994</v>
      </c>
      <c r="BY8" s="810">
        <v>59.6</v>
      </c>
      <c r="BZ8" s="810">
        <v>54.7</v>
      </c>
      <c r="CA8" s="810">
        <v>56.6</v>
      </c>
      <c r="CB8" s="810">
        <v>52</v>
      </c>
      <c r="CC8" s="810">
        <v>50.2</v>
      </c>
      <c r="CD8" s="810">
        <v>48.9</v>
      </c>
      <c r="CE8" s="810">
        <v>48.8</v>
      </c>
      <c r="CF8" s="810">
        <v>47.8</v>
      </c>
      <c r="CG8" s="810">
        <v>44.8</v>
      </c>
      <c r="CH8" s="810">
        <v>43</v>
      </c>
      <c r="CI8" s="810">
        <f t="shared" si="3"/>
        <v>50.64</v>
      </c>
      <c r="CJ8" s="810">
        <f t="shared" si="4"/>
        <v>52.85</v>
      </c>
      <c r="CK8" s="810">
        <f t="shared" si="5"/>
        <v>54.81</v>
      </c>
      <c r="CL8" s="1"/>
      <c r="CM8" s="27" t="s">
        <v>55</v>
      </c>
      <c r="CN8" s="1"/>
      <c r="CO8" s="1"/>
      <c r="CP8" s="1"/>
      <c r="CQ8" s="1"/>
      <c r="CR8" s="1"/>
      <c r="CS8" s="1"/>
      <c r="CT8" s="1"/>
      <c r="CU8" s="1"/>
      <c r="CV8" s="1"/>
      <c r="CW8" s="1"/>
      <c r="CX8" s="1"/>
      <c r="CY8" s="1"/>
      <c r="CZ8" s="1"/>
      <c r="DA8" s="1"/>
      <c r="DB8" s="1"/>
      <c r="DD8" s="1"/>
      <c r="DE8" s="1"/>
      <c r="DF8" s="1"/>
      <c r="DG8" s="1"/>
      <c r="DH8" s="1"/>
      <c r="DI8" s="1"/>
      <c r="DJ8" s="1"/>
      <c r="DK8" s="1"/>
      <c r="DL8" s="1"/>
      <c r="DM8" s="1"/>
    </row>
    <row r="9" spans="1:117">
      <c r="A9" s="1"/>
      <c r="B9" s="27"/>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63" t="s">
        <v>354</v>
      </c>
      <c r="AH9" s="377">
        <v>10.37</v>
      </c>
      <c r="AI9" s="377">
        <v>10.4</v>
      </c>
      <c r="AJ9" s="377">
        <v>19.12</v>
      </c>
      <c r="AK9" s="377">
        <v>24.4</v>
      </c>
      <c r="AL9" s="377">
        <v>20.92</v>
      </c>
      <c r="AM9" s="377">
        <v>15.68</v>
      </c>
      <c r="AN9" s="377">
        <v>13.92</v>
      </c>
      <c r="AO9" s="377">
        <v>17.36</v>
      </c>
      <c r="AP9" s="377">
        <v>15.63</v>
      </c>
      <c r="AQ9" s="377">
        <v>12.2</v>
      </c>
      <c r="AR9" s="377">
        <v>13.98</v>
      </c>
      <c r="AS9" s="377">
        <v>17.52</v>
      </c>
      <c r="AT9" s="377">
        <v>12.26</v>
      </c>
      <c r="AU9" s="377">
        <v>10.48</v>
      </c>
      <c r="AV9" s="377">
        <v>13.96</v>
      </c>
      <c r="AW9" s="377">
        <v>24.44</v>
      </c>
      <c r="AX9" s="377">
        <v>12.24</v>
      </c>
      <c r="AY9" s="377">
        <v>26.22</v>
      </c>
      <c r="AZ9" s="377">
        <v>17.45</v>
      </c>
      <c r="BA9" s="377">
        <v>17.329999999999998</v>
      </c>
      <c r="BB9" s="377">
        <v>8.58</v>
      </c>
      <c r="BC9" s="377">
        <v>18.670000000000002</v>
      </c>
      <c r="BD9" s="377">
        <v>13.45</v>
      </c>
      <c r="BE9" s="377">
        <v>10.02</v>
      </c>
      <c r="BF9" s="377">
        <v>13.21</v>
      </c>
      <c r="BG9" s="377">
        <v>8.19</v>
      </c>
      <c r="BH9" s="377">
        <f t="shared" si="0"/>
        <v>14.535999999999998</v>
      </c>
      <c r="BI9" s="377">
        <f t="shared" si="1"/>
        <v>16.161000000000001</v>
      </c>
      <c r="BJ9" s="377">
        <f t="shared" si="2"/>
        <v>16.236000000000001</v>
      </c>
      <c r="BK9" s="1"/>
      <c r="BL9" s="163" t="s">
        <v>354</v>
      </c>
      <c r="BM9" s="744">
        <v>106.2</v>
      </c>
      <c r="BN9" s="744">
        <v>83.7</v>
      </c>
      <c r="BO9" s="744">
        <v>86.9</v>
      </c>
      <c r="BP9" s="744">
        <v>53.8</v>
      </c>
      <c r="BQ9" s="744">
        <v>67.8</v>
      </c>
      <c r="BR9" s="744">
        <v>47.1</v>
      </c>
      <c r="BS9" s="744">
        <v>63</v>
      </c>
      <c r="BT9" s="744">
        <v>78.900000000000006</v>
      </c>
      <c r="BU9" s="744">
        <v>69.900000000000006</v>
      </c>
      <c r="BV9" s="744">
        <v>85.6</v>
      </c>
      <c r="BW9" s="744">
        <v>85.5</v>
      </c>
      <c r="BX9" s="744">
        <v>96.1</v>
      </c>
      <c r="BY9" s="744">
        <v>94.5</v>
      </c>
      <c r="BZ9" s="744">
        <v>138</v>
      </c>
      <c r="CA9" s="744">
        <v>128.9</v>
      </c>
      <c r="CB9" s="744">
        <v>113.8</v>
      </c>
      <c r="CC9" s="744">
        <v>104.1</v>
      </c>
      <c r="CD9" s="744">
        <v>77.599999999999994</v>
      </c>
      <c r="CE9" s="744">
        <v>110.6</v>
      </c>
      <c r="CF9" s="744">
        <v>121.4</v>
      </c>
      <c r="CG9" s="744">
        <v>103.3</v>
      </c>
      <c r="CH9" s="744">
        <v>85</v>
      </c>
      <c r="CI9" s="744">
        <f t="shared" si="3"/>
        <v>107.71999999999998</v>
      </c>
      <c r="CJ9" s="744">
        <f t="shared" si="4"/>
        <v>108.83</v>
      </c>
      <c r="CK9" s="744">
        <f t="shared" si="5"/>
        <v>107.05</v>
      </c>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row>
    <row r="10" spans="1:117">
      <c r="A10" s="1"/>
      <c r="B10" s="27"/>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61" t="s">
        <v>351</v>
      </c>
      <c r="AH10" s="217">
        <v>13.57</v>
      </c>
      <c r="AI10" s="217">
        <v>13.89</v>
      </c>
      <c r="AJ10" s="217">
        <v>13.76</v>
      </c>
      <c r="AK10" s="217">
        <v>12.74</v>
      </c>
      <c r="AL10" s="217">
        <v>13.44</v>
      </c>
      <c r="AM10" s="217">
        <v>13.22</v>
      </c>
      <c r="AN10" s="217">
        <v>12.37</v>
      </c>
      <c r="AO10" s="217">
        <v>12.83</v>
      </c>
      <c r="AP10" s="217">
        <v>13.5</v>
      </c>
      <c r="AQ10" s="217">
        <v>13.17</v>
      </c>
      <c r="AR10" s="217">
        <v>12.31</v>
      </c>
      <c r="AS10" s="217">
        <v>12.69</v>
      </c>
      <c r="AT10" s="217">
        <v>13.34</v>
      </c>
      <c r="AU10" s="217">
        <v>12.13</v>
      </c>
      <c r="AV10" s="217">
        <v>11.75</v>
      </c>
      <c r="AW10" s="217">
        <v>12.14</v>
      </c>
      <c r="AX10" s="217">
        <v>12.83</v>
      </c>
      <c r="AY10" s="217">
        <v>11.89</v>
      </c>
      <c r="AZ10" s="217">
        <v>12.1</v>
      </c>
      <c r="BA10" s="378">
        <v>11.51</v>
      </c>
      <c r="BB10" s="378">
        <v>11.87</v>
      </c>
      <c r="BC10" s="378">
        <v>12.51</v>
      </c>
      <c r="BD10" s="378">
        <v>12.44</v>
      </c>
      <c r="BE10" s="378">
        <v>11.28</v>
      </c>
      <c r="BF10" s="378">
        <v>11.77</v>
      </c>
      <c r="BG10" s="378">
        <v>11.96</v>
      </c>
      <c r="BH10" s="378">
        <f t="shared" si="0"/>
        <v>12.016</v>
      </c>
      <c r="BI10" s="378">
        <f t="shared" si="1"/>
        <v>12.034000000000001</v>
      </c>
      <c r="BJ10" s="378">
        <f t="shared" si="2"/>
        <v>12.032</v>
      </c>
      <c r="BK10" s="1"/>
      <c r="BL10" s="161" t="s">
        <v>351</v>
      </c>
      <c r="BM10" s="181">
        <v>78.599999999999994</v>
      </c>
      <c r="BN10" s="181">
        <v>77.5</v>
      </c>
      <c r="BO10" s="181">
        <v>77.2</v>
      </c>
      <c r="BP10" s="181">
        <v>79.400000000000006</v>
      </c>
      <c r="BQ10" s="181">
        <v>83.5</v>
      </c>
      <c r="BR10" s="181">
        <v>83.8</v>
      </c>
      <c r="BS10" s="181">
        <v>86.1</v>
      </c>
      <c r="BT10" s="181">
        <v>89.4</v>
      </c>
      <c r="BU10" s="181">
        <v>85</v>
      </c>
      <c r="BV10" s="181">
        <v>81.599999999999994</v>
      </c>
      <c r="BW10" s="181">
        <v>82.5</v>
      </c>
      <c r="BX10" s="181">
        <v>83.8</v>
      </c>
      <c r="BY10" s="181">
        <v>76.3</v>
      </c>
      <c r="BZ10" s="181">
        <v>72.5</v>
      </c>
      <c r="CA10" s="181">
        <v>71.8</v>
      </c>
      <c r="CB10" s="181">
        <v>69.3</v>
      </c>
      <c r="CC10" s="181">
        <v>68.099999999999994</v>
      </c>
      <c r="CD10" s="181">
        <v>64.7</v>
      </c>
      <c r="CE10" s="181">
        <v>65.900000000000006</v>
      </c>
      <c r="CF10" s="181">
        <v>64.3</v>
      </c>
      <c r="CG10" s="181">
        <v>63</v>
      </c>
      <c r="CH10" s="181">
        <v>60.7</v>
      </c>
      <c r="CI10" s="181">
        <f t="shared" si="3"/>
        <v>67.66</v>
      </c>
      <c r="CJ10" s="181">
        <f t="shared" si="4"/>
        <v>69.97</v>
      </c>
      <c r="CK10" s="181">
        <f t="shared" si="5"/>
        <v>71.92</v>
      </c>
      <c r="CL10" s="1"/>
      <c r="CM10" s="44" t="s">
        <v>899</v>
      </c>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row>
    <row r="11" spans="1:117" ht="15.75">
      <c r="A11" s="1"/>
      <c r="B11" s="197" t="s">
        <v>542</v>
      </c>
      <c r="C11" s="1"/>
      <c r="D11" s="1"/>
      <c r="E11" s="1"/>
      <c r="F11" s="1"/>
      <c r="G11" s="1"/>
      <c r="H11" s="1"/>
      <c r="I11" s="1"/>
      <c r="J11" s="1"/>
      <c r="K11" s="1"/>
      <c r="L11" s="1"/>
      <c r="M11" s="1"/>
      <c r="N11" s="1"/>
      <c r="O11" s="1"/>
      <c r="P11" s="1"/>
      <c r="Q11" s="1"/>
      <c r="R11" s="1"/>
      <c r="T11" s="1"/>
      <c r="U11" s="1"/>
      <c r="V11" s="1"/>
      <c r="W11" s="1"/>
      <c r="X11" s="1"/>
      <c r="Y11" s="1"/>
      <c r="Z11" s="1"/>
      <c r="AA11" s="1"/>
      <c r="AB11" s="1"/>
      <c r="AC11" s="1"/>
      <c r="AD11" s="1"/>
      <c r="AE11" s="1"/>
      <c r="AF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06"/>
      <c r="DD11" s="1"/>
      <c r="DE11" s="1"/>
      <c r="DF11" s="1"/>
      <c r="DG11" s="1"/>
      <c r="DH11" s="1"/>
      <c r="DI11" s="1"/>
      <c r="DJ11" s="1"/>
      <c r="DK11" s="1"/>
      <c r="DL11" s="1"/>
      <c r="DM11" s="1"/>
    </row>
    <row r="12" spans="1:117">
      <c r="A12" s="1"/>
      <c r="B12" s="1"/>
      <c r="C12" s="1"/>
      <c r="D12" s="1"/>
      <c r="E12" s="1"/>
      <c r="F12" s="1"/>
      <c r="G12" s="1"/>
      <c r="H12" s="1"/>
      <c r="I12" s="1"/>
      <c r="J12" s="1"/>
      <c r="K12" s="70"/>
      <c r="L12" s="1"/>
      <c r="M12" s="1"/>
      <c r="N12" s="1"/>
      <c r="O12" s="1"/>
      <c r="P12" s="1"/>
      <c r="Q12" s="1"/>
      <c r="R12" s="1"/>
      <c r="S12" s="1"/>
      <c r="T12" s="1"/>
      <c r="U12" s="1"/>
      <c r="V12" s="1"/>
      <c r="W12" s="1"/>
      <c r="X12" s="1"/>
      <c r="Y12" s="1"/>
      <c r="Z12" s="1"/>
      <c r="AA12" s="1"/>
      <c r="AB12" s="1"/>
      <c r="AC12" s="1"/>
      <c r="AD12" s="1"/>
      <c r="AE12" s="1"/>
      <c r="AF12" s="1"/>
      <c r="AG12" s="27" t="s">
        <v>382</v>
      </c>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27" t="s">
        <v>897</v>
      </c>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row>
    <row r="13" spans="1:117">
      <c r="A13" s="1"/>
      <c r="B13" s="1"/>
      <c r="C13" s="1"/>
      <c r="D13" s="1"/>
      <c r="E13" s="1"/>
      <c r="F13" s="1"/>
      <c r="G13" s="1"/>
      <c r="H13" s="1"/>
      <c r="I13" s="1"/>
      <c r="J13" s="1"/>
      <c r="K13" s="106"/>
      <c r="L13" s="1"/>
      <c r="M13" s="106"/>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row>
    <row r="14" spans="1:117">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row>
    <row r="15" spans="1:117" ht="15.7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231" t="s">
        <v>898</v>
      </c>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row>
    <row r="16" spans="1:117">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232"/>
      <c r="BZ16" s="232"/>
      <c r="CA16" s="232"/>
      <c r="CB16" s="232"/>
      <c r="CC16" s="232"/>
      <c r="CD16" s="232"/>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row>
    <row r="17" spans="1:117">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233"/>
      <c r="BZ17" s="233"/>
      <c r="CA17" s="233"/>
      <c r="CB17" s="233"/>
      <c r="CC17" s="233"/>
      <c r="CD17" s="233"/>
      <c r="CE17" s="233"/>
      <c r="CF17" s="233"/>
      <c r="CG17" s="233"/>
      <c r="CH17" s="233"/>
      <c r="CI17" s="233"/>
      <c r="CJ17" s="233"/>
      <c r="CK17" s="233"/>
      <c r="CL17" s="233"/>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row>
    <row r="18" spans="1:117">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232"/>
      <c r="BZ18" s="232"/>
      <c r="CA18" s="11"/>
      <c r="CB18" s="11"/>
      <c r="CC18" s="11"/>
      <c r="CD18" s="11"/>
      <c r="CE18" s="11"/>
      <c r="CF18" s="11"/>
      <c r="CG18" s="11"/>
      <c r="CH18" s="11"/>
      <c r="CI18" s="11"/>
      <c r="CJ18" s="11"/>
      <c r="CK18" s="11"/>
      <c r="CL18" s="1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row>
    <row r="19" spans="1:117">
      <c r="A19" s="1"/>
      <c r="B19" s="1"/>
      <c r="C19" s="1"/>
      <c r="D19" s="1"/>
      <c r="E19" s="1"/>
      <c r="F19" s="1"/>
      <c r="G19" s="1"/>
      <c r="H19" s="1"/>
      <c r="I19" s="1"/>
      <c r="J19" s="1"/>
      <c r="K19" s="1"/>
      <c r="L19" s="1"/>
      <c r="M19" s="44" t="s">
        <v>383</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232"/>
      <c r="BZ19" s="232"/>
      <c r="CA19" s="11"/>
      <c r="CB19" s="11"/>
      <c r="CC19" s="11"/>
      <c r="CD19" s="11"/>
      <c r="CE19" s="11"/>
      <c r="CF19" s="11"/>
      <c r="CG19" s="11"/>
      <c r="CH19" s="11"/>
      <c r="CI19" s="11"/>
      <c r="CJ19" s="11"/>
      <c r="CK19" s="11"/>
      <c r="CL19" s="1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row>
    <row r="20" spans="1:117" s="494" customForma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44" t="s">
        <v>900</v>
      </c>
      <c r="BM20" s="1"/>
      <c r="BN20" s="1"/>
      <c r="BO20" s="1"/>
      <c r="BP20" s="1"/>
      <c r="BQ20" s="1"/>
      <c r="BR20" s="1"/>
      <c r="BS20" s="1"/>
      <c r="BT20" s="1"/>
      <c r="BU20" s="1"/>
      <c r="BV20" s="1"/>
      <c r="BW20" s="1"/>
      <c r="BX20" s="1"/>
      <c r="BY20" s="232"/>
      <c r="BZ20" s="232"/>
      <c r="CA20" s="11"/>
      <c r="CB20" s="11"/>
      <c r="CC20" s="11"/>
      <c r="CD20" s="11"/>
      <c r="CE20" s="11"/>
      <c r="CF20" s="11"/>
      <c r="CG20" s="11"/>
      <c r="CH20" s="11"/>
      <c r="CI20" s="11"/>
      <c r="CJ20" s="11"/>
      <c r="CK20" s="11"/>
      <c r="CL20" s="1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row>
    <row r="21" spans="1:117" s="494" customForma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232"/>
      <c r="BZ21" s="232"/>
      <c r="CA21" s="11"/>
      <c r="CB21" s="11"/>
      <c r="CC21" s="11"/>
      <c r="CD21" s="11"/>
      <c r="CE21" s="11"/>
      <c r="CF21" s="11"/>
      <c r="CG21" s="11"/>
      <c r="CH21" s="11"/>
      <c r="CI21" s="11"/>
      <c r="CJ21" s="11"/>
      <c r="CK21" s="11"/>
      <c r="CL21" s="1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row>
    <row r="22" spans="1:117" s="494" customFormat="1">
      <c r="A22" s="1"/>
      <c r="B22" s="1"/>
      <c r="C22" s="1"/>
      <c r="D22" s="1"/>
      <c r="E22" s="1"/>
      <c r="F22" s="1"/>
      <c r="G22" s="1"/>
      <c r="H22" s="1"/>
      <c r="I22" s="1"/>
      <c r="J22" s="1"/>
      <c r="K22" s="1"/>
      <c r="L22" s="1"/>
      <c r="M22" s="1"/>
      <c r="N22" s="172" t="s">
        <v>539</v>
      </c>
      <c r="O22" s="172" t="s">
        <v>540</v>
      </c>
      <c r="P22" s="172" t="s">
        <v>541</v>
      </c>
      <c r="Q22" s="172" t="s">
        <v>1421</v>
      </c>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232"/>
      <c r="BZ22" s="232"/>
      <c r="CA22" s="11"/>
      <c r="CB22" s="11"/>
      <c r="CC22" s="11"/>
      <c r="CD22" s="11"/>
      <c r="CE22" s="11"/>
      <c r="CF22" s="11"/>
      <c r="CG22" s="11"/>
      <c r="CH22" s="11"/>
      <c r="CI22" s="11"/>
      <c r="CJ22" s="11"/>
      <c r="CK22" s="11"/>
      <c r="CL22" s="1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row>
    <row r="23" spans="1:117" s="494" customFormat="1">
      <c r="A23" s="1"/>
      <c r="B23" s="1"/>
      <c r="C23" s="1"/>
      <c r="D23" s="1"/>
      <c r="E23" s="1"/>
      <c r="F23" s="1"/>
      <c r="G23" s="1"/>
      <c r="H23" s="1"/>
      <c r="I23" s="1"/>
      <c r="J23" s="1"/>
      <c r="K23" s="1"/>
      <c r="L23" s="1"/>
      <c r="M23" s="161" t="s">
        <v>53</v>
      </c>
      <c r="N23" s="161">
        <v>2</v>
      </c>
      <c r="O23" s="161">
        <v>3</v>
      </c>
      <c r="P23" s="161">
        <v>3</v>
      </c>
      <c r="Q23" s="16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232"/>
      <c r="BZ23" s="232"/>
      <c r="CA23" s="11"/>
      <c r="CB23" s="11"/>
      <c r="CC23" s="11"/>
      <c r="CD23" s="11"/>
      <c r="CE23" s="11"/>
      <c r="CF23" s="11"/>
      <c r="CG23" s="11"/>
      <c r="CH23" s="11"/>
      <c r="CI23" s="11"/>
      <c r="CJ23" s="11"/>
      <c r="CK23" s="11"/>
      <c r="CL23" s="1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row>
    <row r="24" spans="1:117" s="494" customFormat="1">
      <c r="A24" s="1"/>
      <c r="B24" s="1"/>
      <c r="C24" s="1"/>
      <c r="D24" s="1"/>
      <c r="E24" s="1"/>
      <c r="F24" s="1"/>
      <c r="G24" s="1"/>
      <c r="H24" s="1"/>
      <c r="I24" s="1"/>
      <c r="J24" s="1"/>
      <c r="K24" s="1"/>
      <c r="L24" s="1"/>
      <c r="M24" s="163" t="s">
        <v>54</v>
      </c>
      <c r="N24" s="163">
        <v>7</v>
      </c>
      <c r="O24" s="163">
        <v>7</v>
      </c>
      <c r="P24" s="163">
        <v>6</v>
      </c>
      <c r="Q24" s="163"/>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232"/>
      <c r="BZ24" s="232"/>
      <c r="CA24" s="11"/>
      <c r="CB24" s="11"/>
      <c r="CC24" s="11"/>
      <c r="CD24" s="11"/>
      <c r="CE24" s="11"/>
      <c r="CF24" s="11"/>
      <c r="CG24" s="11"/>
      <c r="CH24" s="11"/>
      <c r="CI24" s="11"/>
      <c r="CJ24" s="11"/>
      <c r="CK24" s="11"/>
      <c r="CL24" s="1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row>
    <row r="25" spans="1:117">
      <c r="A25" s="1"/>
      <c r="B25" s="1"/>
      <c r="C25" s="1"/>
      <c r="D25" s="1"/>
      <c r="E25" s="1"/>
      <c r="F25" s="1"/>
      <c r="G25" s="1"/>
      <c r="H25" s="1"/>
      <c r="I25" s="1"/>
      <c r="J25" s="1"/>
      <c r="K25" s="1"/>
      <c r="L25" s="1"/>
      <c r="M25" s="161" t="s">
        <v>314</v>
      </c>
      <c r="N25" s="161">
        <v>9</v>
      </c>
      <c r="O25" s="161">
        <v>10</v>
      </c>
      <c r="P25" s="161">
        <v>9</v>
      </c>
      <c r="Q25" s="16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232"/>
      <c r="BZ25" s="232"/>
      <c r="CA25" s="11"/>
      <c r="CB25" s="11"/>
      <c r="CC25" s="11"/>
      <c r="CD25" s="11"/>
      <c r="CE25" s="11"/>
      <c r="CF25" s="11"/>
      <c r="CG25" s="11"/>
      <c r="CH25" s="11"/>
      <c r="CI25" s="11"/>
      <c r="CJ25" s="11"/>
      <c r="CK25" s="11"/>
      <c r="CL25" s="1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row>
    <row r="26" spans="1:11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232"/>
      <c r="BZ26" s="232"/>
      <c r="CA26" s="11"/>
      <c r="CB26" s="11"/>
      <c r="CC26" s="11"/>
      <c r="CD26" s="11"/>
      <c r="CE26" s="11"/>
      <c r="CF26" s="11"/>
      <c r="CG26" s="11"/>
      <c r="CH26" s="11"/>
      <c r="CI26" s="11"/>
      <c r="CJ26" s="11"/>
      <c r="CK26" s="11"/>
      <c r="CL26" s="1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row>
    <row r="27" spans="1:11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232"/>
      <c r="BZ27" s="232"/>
      <c r="CA27" s="232"/>
      <c r="CB27" s="232"/>
      <c r="CC27" s="232"/>
      <c r="CD27" s="232"/>
      <c r="CE27" s="232"/>
      <c r="CF27" s="232"/>
      <c r="CG27" s="232"/>
      <c r="CH27" s="232"/>
      <c r="CI27" s="232"/>
      <c r="CJ27" s="232"/>
      <c r="CK27" s="232"/>
      <c r="CL27" s="232"/>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row>
    <row r="28" spans="1:117">
      <c r="A28" s="1"/>
      <c r="B28" s="1"/>
      <c r="C28" s="1"/>
      <c r="D28" s="1"/>
      <c r="E28" s="1"/>
      <c r="F28" s="1"/>
      <c r="G28" s="1"/>
      <c r="H28" s="1"/>
      <c r="I28" s="1"/>
      <c r="J28" s="1"/>
      <c r="K28" s="1"/>
      <c r="L28" s="1"/>
      <c r="M28" s="1"/>
      <c r="N28" s="172" t="s">
        <v>895</v>
      </c>
      <c r="O28" s="172" t="s">
        <v>387</v>
      </c>
      <c r="P28" s="172" t="s">
        <v>388</v>
      </c>
      <c r="Q28" s="172" t="s">
        <v>1420</v>
      </c>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1"/>
      <c r="BZ28" s="11"/>
      <c r="CA28" s="11"/>
      <c r="CB28" s="11"/>
      <c r="CC28" s="11"/>
      <c r="CD28" s="11"/>
      <c r="CE28" s="11"/>
      <c r="CF28" s="11"/>
      <c r="CG28" s="11"/>
      <c r="CH28" s="11"/>
      <c r="CI28" s="11"/>
      <c r="CJ28" s="11"/>
      <c r="CK28" s="11"/>
      <c r="CL28" s="1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row>
    <row r="29" spans="1:117">
      <c r="A29" s="1"/>
      <c r="B29" s="1"/>
      <c r="C29" s="1"/>
      <c r="D29" s="1"/>
      <c r="E29" s="1"/>
      <c r="F29" s="1"/>
      <c r="G29" s="1"/>
      <c r="H29" s="1"/>
      <c r="I29" s="1"/>
      <c r="J29" s="1"/>
      <c r="K29" s="1"/>
      <c r="L29" s="1"/>
      <c r="M29" s="161" t="s">
        <v>53</v>
      </c>
      <c r="N29" s="161">
        <v>2</v>
      </c>
      <c r="O29" s="161">
        <v>3</v>
      </c>
      <c r="P29" s="161">
        <v>3</v>
      </c>
      <c r="Q29" s="16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1"/>
      <c r="BZ29" s="11"/>
      <c r="CA29" s="11"/>
      <c r="CB29" s="11"/>
      <c r="CC29" s="11"/>
      <c r="CD29" s="11"/>
      <c r="CE29" s="11"/>
      <c r="CF29" s="11"/>
      <c r="CG29" s="11"/>
      <c r="CH29" s="11"/>
      <c r="CI29" s="11"/>
      <c r="CJ29" s="11"/>
      <c r="CK29" s="11"/>
      <c r="CL29" s="1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row>
    <row r="30" spans="1:117">
      <c r="A30" s="1"/>
      <c r="B30" s="1"/>
      <c r="C30" s="1"/>
      <c r="D30" s="1"/>
      <c r="E30" s="1"/>
      <c r="F30" s="1"/>
      <c r="G30" s="1"/>
      <c r="H30" s="1"/>
      <c r="I30" s="1"/>
      <c r="J30" s="1"/>
      <c r="K30" s="1"/>
      <c r="L30" s="1"/>
      <c r="M30" s="163" t="s">
        <v>54</v>
      </c>
      <c r="N30" s="163">
        <v>7</v>
      </c>
      <c r="O30" s="163">
        <v>7</v>
      </c>
      <c r="P30" s="163">
        <v>6</v>
      </c>
      <c r="Q30" s="163"/>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1"/>
      <c r="BZ30" s="11"/>
      <c r="CA30" s="11"/>
      <c r="CB30" s="11"/>
      <c r="CC30" s="11"/>
      <c r="CD30" s="11"/>
      <c r="CE30" s="11"/>
      <c r="CF30" s="11"/>
      <c r="CG30" s="11"/>
      <c r="CH30" s="11"/>
      <c r="CI30" s="11"/>
      <c r="CJ30" s="11"/>
      <c r="CK30" s="11"/>
      <c r="CL30" s="1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row>
    <row r="31" spans="1:117">
      <c r="A31" s="1"/>
      <c r="B31" s="1"/>
      <c r="C31" s="1"/>
      <c r="D31" s="1"/>
      <c r="E31" s="1"/>
      <c r="F31" s="1"/>
      <c r="G31" s="1"/>
      <c r="H31" s="1"/>
      <c r="I31" s="1"/>
      <c r="J31" s="1"/>
      <c r="K31" s="1"/>
      <c r="L31" s="1"/>
      <c r="M31" s="161" t="s">
        <v>314</v>
      </c>
      <c r="N31" s="161">
        <f>SUM(N29:N30)</f>
        <v>9</v>
      </c>
      <c r="O31" s="161">
        <f t="shared" ref="O31" si="11">SUM(O29:O30)</f>
        <v>10</v>
      </c>
      <c r="P31" s="161">
        <f>SUM(P29:P30)</f>
        <v>9</v>
      </c>
      <c r="Q31" s="161">
        <f>SUM(Q29:Q30)</f>
        <v>0</v>
      </c>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1"/>
      <c r="BZ31" s="11"/>
      <c r="CA31" s="11"/>
      <c r="CB31" s="11"/>
      <c r="CC31" s="11"/>
      <c r="CD31" s="11"/>
      <c r="CE31" s="11"/>
      <c r="CF31" s="11"/>
      <c r="CG31" s="11"/>
      <c r="CH31" s="11"/>
      <c r="CI31" s="11"/>
      <c r="CJ31" s="11"/>
      <c r="CK31" s="11"/>
      <c r="CL31" s="11"/>
      <c r="CM31" s="1"/>
      <c r="CN31" s="1"/>
      <c r="CO31" s="1"/>
      <c r="CP31" s="1"/>
      <c r="CQ31" s="1"/>
      <c r="CR31" s="1"/>
      <c r="CS31" s="1"/>
      <c r="CT31" s="1"/>
      <c r="CU31" s="1"/>
      <c r="CV31" s="1"/>
      <c r="CW31" s="1"/>
      <c r="CX31" s="1"/>
      <c r="CY31" s="1"/>
      <c r="CZ31" s="1"/>
      <c r="DA31" s="1"/>
      <c r="DB31" s="1"/>
      <c r="DC31" s="1"/>
      <c r="DD31" s="1"/>
      <c r="DE31" s="1"/>
      <c r="DF31" s="1"/>
      <c r="DG31" s="1"/>
      <c r="DH31" s="1"/>
      <c r="DI31" s="1"/>
      <c r="DK31" s="1"/>
      <c r="DL31" s="1"/>
      <c r="DM31" s="1"/>
    </row>
    <row r="32" spans="1:11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1"/>
      <c r="BZ32" s="1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row>
    <row r="33" spans="1:11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row>
    <row r="34" spans="1:117">
      <c r="A34" s="1"/>
      <c r="B34" s="1"/>
      <c r="C34" s="1"/>
      <c r="D34" s="1"/>
      <c r="E34" s="1"/>
      <c r="F34" s="1"/>
      <c r="G34" s="1"/>
      <c r="H34" s="1"/>
      <c r="I34" s="1"/>
      <c r="J34" s="1"/>
      <c r="K34" s="1"/>
      <c r="L34" s="1"/>
      <c r="M34" s="1"/>
      <c r="N34" s="172" t="s">
        <v>384</v>
      </c>
      <c r="O34" s="172" t="s">
        <v>385</v>
      </c>
      <c r="P34" s="172" t="s">
        <v>386</v>
      </c>
      <c r="Q34" s="172" t="s">
        <v>1419</v>
      </c>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row>
    <row r="35" spans="1:117">
      <c r="A35" s="1"/>
      <c r="B35" s="1"/>
      <c r="C35" s="1"/>
      <c r="D35" s="1"/>
      <c r="E35" s="1"/>
      <c r="F35" s="1"/>
      <c r="G35" s="1"/>
      <c r="H35" s="1"/>
      <c r="I35" s="1"/>
      <c r="J35" s="1"/>
      <c r="K35" s="1"/>
      <c r="L35" s="1"/>
      <c r="M35" s="161" t="s">
        <v>53</v>
      </c>
      <c r="N35" s="161">
        <v>2</v>
      </c>
      <c r="O35" s="161">
        <v>2</v>
      </c>
      <c r="P35" s="161">
        <v>3</v>
      </c>
      <c r="Q35" s="16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row>
    <row r="36" spans="1:117">
      <c r="A36" s="1"/>
      <c r="B36" s="1"/>
      <c r="C36" s="1"/>
      <c r="D36" s="1"/>
      <c r="E36" s="1"/>
      <c r="F36" s="1"/>
      <c r="G36" s="1"/>
      <c r="H36" s="1"/>
      <c r="I36" s="1"/>
      <c r="J36" s="1"/>
      <c r="K36" s="1"/>
      <c r="L36" s="1"/>
      <c r="M36" s="163" t="s">
        <v>54</v>
      </c>
      <c r="N36" s="163">
        <v>8</v>
      </c>
      <c r="O36" s="163">
        <v>6</v>
      </c>
      <c r="P36" s="163">
        <v>6</v>
      </c>
      <c r="Q36" s="163"/>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row>
    <row r="37" spans="1:117">
      <c r="A37" s="1"/>
      <c r="B37" s="1"/>
      <c r="C37" s="1"/>
      <c r="D37" s="1"/>
      <c r="E37" s="1"/>
      <c r="F37" s="1"/>
      <c r="G37" s="1"/>
      <c r="H37" s="1"/>
      <c r="I37" s="1"/>
      <c r="J37" s="1"/>
      <c r="K37" s="1"/>
      <c r="L37" s="1"/>
      <c r="M37" s="161" t="s">
        <v>314</v>
      </c>
      <c r="N37" s="161">
        <f>SUM(N35:N36)</f>
        <v>10</v>
      </c>
      <c r="O37" s="161">
        <f t="shared" ref="O37:P37" si="12">SUM(O35:O36)</f>
        <v>8</v>
      </c>
      <c r="P37" s="161">
        <f t="shared" si="12"/>
        <v>9</v>
      </c>
      <c r="Q37" s="161">
        <f t="shared" ref="Q37" si="13">SUM(Q35:Q36)</f>
        <v>0</v>
      </c>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row>
    <row r="38" spans="1:11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row>
    <row r="39" spans="1:11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row>
    <row r="40" spans="1:117">
      <c r="A40" s="1"/>
      <c r="B40" s="1"/>
      <c r="C40" s="1"/>
      <c r="D40" s="1"/>
      <c r="E40" s="1"/>
      <c r="F40" s="1"/>
      <c r="G40" s="1"/>
      <c r="H40" s="1"/>
      <c r="I40" s="1"/>
      <c r="J40" s="1"/>
      <c r="K40" s="1"/>
      <c r="L40" s="1"/>
      <c r="M40" s="88" t="s">
        <v>389</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row>
    <row r="41" spans="1:11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row>
    <row r="42" spans="1:117" ht="18.75" thickBot="1">
      <c r="A42" s="1"/>
      <c r="B42" s="87" t="s">
        <v>394</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row>
    <row r="43" spans="1:117" ht="62.25" customHeight="1">
      <c r="A43" s="1"/>
      <c r="B43" s="171"/>
      <c r="C43" s="172">
        <v>2009</v>
      </c>
      <c r="D43" s="172">
        <v>2010</v>
      </c>
      <c r="E43" s="172">
        <v>2011</v>
      </c>
      <c r="F43" s="172">
        <v>2012</v>
      </c>
      <c r="G43" s="172">
        <v>2013</v>
      </c>
      <c r="H43" s="172">
        <v>2014</v>
      </c>
      <c r="I43" s="172">
        <v>2015</v>
      </c>
      <c r="J43" s="172">
        <v>2016</v>
      </c>
      <c r="K43" s="172">
        <v>2017</v>
      </c>
      <c r="L43" s="172">
        <v>2018</v>
      </c>
      <c r="M43" s="172">
        <v>2019</v>
      </c>
      <c r="N43" s="172">
        <v>2020</v>
      </c>
      <c r="O43" s="434">
        <v>2021</v>
      </c>
      <c r="P43" s="434">
        <v>2022</v>
      </c>
      <c r="Q43" s="435" t="s">
        <v>1174</v>
      </c>
      <c r="R43" s="435" t="s">
        <v>657</v>
      </c>
      <c r="S43" s="435" t="s">
        <v>538</v>
      </c>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row>
    <row r="44" spans="1:117">
      <c r="A44" s="1"/>
      <c r="B44" s="173" t="s">
        <v>222</v>
      </c>
      <c r="C44" s="171">
        <v>7</v>
      </c>
      <c r="D44" s="171">
        <v>7</v>
      </c>
      <c r="E44" s="171">
        <v>11</v>
      </c>
      <c r="F44" s="171">
        <v>16</v>
      </c>
      <c r="G44" s="171">
        <v>7</v>
      </c>
      <c r="H44" s="171">
        <v>15</v>
      </c>
      <c r="I44" s="171">
        <v>11</v>
      </c>
      <c r="J44" s="171">
        <v>11</v>
      </c>
      <c r="K44" s="171">
        <v>7</v>
      </c>
      <c r="L44" s="171">
        <v>13</v>
      </c>
      <c r="M44" s="171">
        <v>8</v>
      </c>
      <c r="N44" s="171">
        <v>7</v>
      </c>
      <c r="O44" s="214">
        <v>8</v>
      </c>
      <c r="P44" s="214">
        <v>5</v>
      </c>
      <c r="Q44" s="799">
        <f>SUM(G44:P44)/10</f>
        <v>9.1999999999999993</v>
      </c>
      <c r="R44" s="799">
        <f>SUM(F44:O44)/10</f>
        <v>10.3</v>
      </c>
      <c r="S44" s="799">
        <f>SUM(E44:N44)/10</f>
        <v>10.6</v>
      </c>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row>
    <row r="45" spans="1:117" ht="15.75" thickBot="1">
      <c r="A45" s="1"/>
      <c r="B45" s="173" t="s">
        <v>223</v>
      </c>
      <c r="C45" s="174">
        <v>7</v>
      </c>
      <c r="D45" s="174">
        <v>6</v>
      </c>
      <c r="E45" s="174">
        <v>8</v>
      </c>
      <c r="F45" s="174">
        <v>14</v>
      </c>
      <c r="G45" s="174">
        <v>7</v>
      </c>
      <c r="H45" s="174">
        <v>15</v>
      </c>
      <c r="I45" s="171">
        <v>10</v>
      </c>
      <c r="J45" s="171">
        <v>10</v>
      </c>
      <c r="K45" s="171">
        <v>5</v>
      </c>
      <c r="L45" s="171">
        <v>11</v>
      </c>
      <c r="M45" s="171">
        <v>8</v>
      </c>
      <c r="N45" s="171">
        <v>6</v>
      </c>
      <c r="O45" s="214">
        <v>8</v>
      </c>
      <c r="P45" s="214">
        <v>5</v>
      </c>
      <c r="Q45" s="798">
        <f>SUM(G45:P45)/10</f>
        <v>8.5</v>
      </c>
      <c r="R45" s="798">
        <f>SUM(F45:O45)/10</f>
        <v>9.4</v>
      </c>
      <c r="S45" s="798">
        <f>SUM(E45:N45)/10</f>
        <v>9.4</v>
      </c>
      <c r="U45" s="1"/>
      <c r="V45" s="1"/>
      <c r="W45" s="1"/>
      <c r="X45" s="1"/>
      <c r="Y45" s="1"/>
      <c r="Z45" s="1"/>
      <c r="AA45" s="1"/>
      <c r="AB45" s="1"/>
      <c r="AC45" s="1"/>
      <c r="AD45" s="1"/>
      <c r="AE45" s="1"/>
      <c r="AF45" s="1"/>
      <c r="AG45" s="236" t="s">
        <v>1422</v>
      </c>
      <c r="AH45" s="237"/>
      <c r="AI45" s="237"/>
      <c r="AJ45" s="237"/>
      <c r="AK45" s="238"/>
      <c r="AL45" s="238"/>
      <c r="AM45" s="238"/>
      <c r="AN45" s="238"/>
      <c r="AO45" s="238"/>
      <c r="AP45" s="238"/>
      <c r="AQ45" s="238"/>
      <c r="AR45" s="238"/>
      <c r="AS45" s="238"/>
      <c r="AT45" s="238"/>
      <c r="AU45" s="238"/>
      <c r="AV45" s="238"/>
      <c r="AW45" s="238"/>
      <c r="AX45" s="239"/>
      <c r="AY45" s="239"/>
      <c r="AZ45" s="239"/>
      <c r="BA45" s="239"/>
      <c r="BB45" s="235"/>
      <c r="BC45" s="235"/>
      <c r="BD45" s="235"/>
      <c r="BE45" s="235"/>
      <c r="BF45" s="235"/>
      <c r="BG45" s="235"/>
      <c r="BH45" s="235"/>
      <c r="BI45" s="235"/>
      <c r="BJ45" s="235"/>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row>
    <row r="46" spans="1:117" ht="39">
      <c r="A46" s="1"/>
      <c r="B46" s="1"/>
      <c r="C46" s="1"/>
      <c r="D46" s="1"/>
      <c r="E46" s="1"/>
      <c r="F46" s="1"/>
      <c r="G46" s="1"/>
      <c r="H46" s="1"/>
      <c r="I46" s="1"/>
      <c r="J46" s="1"/>
      <c r="K46" s="1"/>
      <c r="L46" s="1"/>
      <c r="M46" s="1"/>
      <c r="N46" s="1"/>
      <c r="O46" s="1"/>
      <c r="P46" s="1"/>
      <c r="Q46" s="1"/>
      <c r="R46" s="1"/>
      <c r="T46" s="1"/>
      <c r="U46" s="1"/>
      <c r="V46" s="1"/>
      <c r="W46" s="1"/>
      <c r="X46" s="1"/>
      <c r="Y46" s="1"/>
      <c r="Z46" s="1"/>
      <c r="AA46" s="1"/>
      <c r="AB46" s="1"/>
      <c r="AC46" s="1"/>
      <c r="AD46" s="1"/>
      <c r="AE46" s="1"/>
      <c r="AF46" s="1"/>
      <c r="AG46" s="159"/>
      <c r="AH46" s="160">
        <v>1997</v>
      </c>
      <c r="AI46" s="160">
        <v>1998</v>
      </c>
      <c r="AJ46" s="160">
        <v>1999</v>
      </c>
      <c r="AK46" s="160">
        <v>2000</v>
      </c>
      <c r="AL46" s="160">
        <v>2001</v>
      </c>
      <c r="AM46" s="160">
        <v>2002</v>
      </c>
      <c r="AN46" s="160">
        <v>2003</v>
      </c>
      <c r="AO46" s="160">
        <v>2004</v>
      </c>
      <c r="AP46" s="160">
        <v>2005</v>
      </c>
      <c r="AQ46" s="160">
        <v>2006</v>
      </c>
      <c r="AR46" s="160">
        <v>2007</v>
      </c>
      <c r="AS46" s="160">
        <v>2008</v>
      </c>
      <c r="AT46" s="160">
        <v>2009</v>
      </c>
      <c r="AU46" s="160">
        <v>2010</v>
      </c>
      <c r="AV46" s="160">
        <v>2011</v>
      </c>
      <c r="AW46" s="160">
        <v>2012</v>
      </c>
      <c r="AX46" s="160">
        <v>2013</v>
      </c>
      <c r="AY46" s="160">
        <v>2014</v>
      </c>
      <c r="AZ46" s="160">
        <v>2015</v>
      </c>
      <c r="BA46" s="160">
        <v>2016</v>
      </c>
      <c r="BB46" s="160">
        <v>2017</v>
      </c>
      <c r="BC46" s="160">
        <v>2018</v>
      </c>
      <c r="BD46" s="160">
        <v>2019</v>
      </c>
      <c r="BE46" s="160">
        <v>2020</v>
      </c>
      <c r="BF46" s="160">
        <v>2021</v>
      </c>
      <c r="BG46" s="802">
        <v>2022</v>
      </c>
      <c r="BH46" s="175" t="s">
        <v>1174</v>
      </c>
      <c r="BI46" s="175" t="s">
        <v>657</v>
      </c>
      <c r="BJ46" s="175" t="s">
        <v>538</v>
      </c>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row>
    <row r="47" spans="1:117">
      <c r="A47" s="1"/>
      <c r="B47" s="88" t="s">
        <v>393</v>
      </c>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63" t="s">
        <v>8</v>
      </c>
      <c r="AH47" s="185">
        <v>4.2300000000000004</v>
      </c>
      <c r="AI47" s="185">
        <v>4.2300000000000004</v>
      </c>
      <c r="AJ47" s="185">
        <v>12.67</v>
      </c>
      <c r="AK47" s="185">
        <v>21.08</v>
      </c>
      <c r="AL47" s="185">
        <v>16.809999999999999</v>
      </c>
      <c r="AM47" s="185">
        <v>12.55</v>
      </c>
      <c r="AN47" s="185">
        <v>4.1500000000000004</v>
      </c>
      <c r="AO47" s="185">
        <v>8.2100000000000009</v>
      </c>
      <c r="AP47" s="185">
        <v>8.14</v>
      </c>
      <c r="AQ47" s="185">
        <v>4.0599999999999996</v>
      </c>
      <c r="AR47" s="185">
        <v>8.11</v>
      </c>
      <c r="AS47" s="185">
        <v>0</v>
      </c>
      <c r="AT47" s="185">
        <v>8.09</v>
      </c>
      <c r="AU47" s="185">
        <v>4.03</v>
      </c>
      <c r="AV47" s="185">
        <v>4.03</v>
      </c>
      <c r="AW47" s="185">
        <v>24.22</v>
      </c>
      <c r="AX47" s="185">
        <v>20.27</v>
      </c>
      <c r="AY47" s="185">
        <v>20.32</v>
      </c>
      <c r="AZ47" s="185">
        <v>0</v>
      </c>
      <c r="BA47" s="185">
        <v>8.09</v>
      </c>
      <c r="BB47" s="185">
        <v>16.059999999999999</v>
      </c>
      <c r="BC47" s="185">
        <v>11.94</v>
      </c>
      <c r="BD47" s="185">
        <v>11.85</v>
      </c>
      <c r="BE47" s="185">
        <v>0</v>
      </c>
      <c r="BF47" s="185">
        <v>11.6</v>
      </c>
      <c r="BG47" s="377">
        <v>7.66</v>
      </c>
      <c r="BH47" s="377">
        <f>SUM(AX47:BG47)/10</f>
        <v>10.779</v>
      </c>
      <c r="BI47" s="377">
        <f>SUM(AW47:BF47)/10</f>
        <v>12.434999999999999</v>
      </c>
      <c r="BJ47" s="377">
        <f>SUM(AV47:BE47)/10</f>
        <v>11.678000000000001</v>
      </c>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row>
    <row r="48" spans="1:117">
      <c r="A48" s="1"/>
      <c r="B48" s="88"/>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61" t="s">
        <v>57</v>
      </c>
      <c r="AH48" s="181">
        <v>9.3000000000000007</v>
      </c>
      <c r="AI48" s="181">
        <v>9.4700000000000006</v>
      </c>
      <c r="AJ48" s="181">
        <v>9.73</v>
      </c>
      <c r="AK48" s="181">
        <v>8.86</v>
      </c>
      <c r="AL48" s="181">
        <v>9.7200000000000006</v>
      </c>
      <c r="AM48" s="181">
        <v>8.4700000000000006</v>
      </c>
      <c r="AN48" s="181">
        <v>8.85</v>
      </c>
      <c r="AO48" s="181">
        <v>8.43</v>
      </c>
      <c r="AP48" s="181">
        <v>10.029999999999999</v>
      </c>
      <c r="AQ48" s="181">
        <v>9.8699999999999992</v>
      </c>
      <c r="AR48" s="181">
        <v>8.39</v>
      </c>
      <c r="AS48" s="181">
        <v>8.01</v>
      </c>
      <c r="AT48" s="181">
        <v>8.93</v>
      </c>
      <c r="AU48" s="181">
        <v>7.59</v>
      </c>
      <c r="AV48" s="181">
        <v>8.08</v>
      </c>
      <c r="AW48" s="181">
        <v>8.2799999999999994</v>
      </c>
      <c r="AX48" s="181">
        <v>9.1300000000000008</v>
      </c>
      <c r="AY48" s="181">
        <v>8.9</v>
      </c>
      <c r="AZ48" s="181">
        <v>8.06</v>
      </c>
      <c r="BA48" s="181">
        <v>8.5500000000000007</v>
      </c>
      <c r="BB48" s="181">
        <v>8.34</v>
      </c>
      <c r="BC48" s="181">
        <v>9.06</v>
      </c>
      <c r="BD48" s="181">
        <v>9.43</v>
      </c>
      <c r="BE48" s="181">
        <v>7.71</v>
      </c>
      <c r="BF48" s="181">
        <v>8.08</v>
      </c>
      <c r="BG48" s="378">
        <v>8.08</v>
      </c>
      <c r="BH48" s="378">
        <f t="shared" ref="BH48:BH52" si="14">SUM(AX48:BG48)/10</f>
        <v>8.5340000000000007</v>
      </c>
      <c r="BI48" s="378">
        <f t="shared" ref="BI48:BI52" si="15">SUM(AW48:BF48)/10</f>
        <v>8.5539999999999985</v>
      </c>
      <c r="BJ48" s="378">
        <f t="shared" ref="BJ48:BJ52" si="16">SUM(AV48:BE48)/10</f>
        <v>8.5540000000000003</v>
      </c>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row>
    <row r="49" spans="1:117" ht="15.75">
      <c r="A49" s="1"/>
      <c r="B49" s="231" t="s">
        <v>535</v>
      </c>
      <c r="C49" s="1"/>
      <c r="D49" s="1"/>
      <c r="E49" s="1"/>
      <c r="F49" s="1"/>
      <c r="G49" s="1"/>
      <c r="H49" s="1"/>
      <c r="I49" s="1"/>
      <c r="J49" s="1"/>
      <c r="K49" s="1"/>
      <c r="L49" s="231" t="s">
        <v>536</v>
      </c>
      <c r="M49" s="1"/>
      <c r="N49" s="1"/>
      <c r="O49" s="1"/>
      <c r="P49" s="1"/>
      <c r="Q49" s="1"/>
      <c r="R49" s="1"/>
      <c r="S49" s="1"/>
      <c r="T49" s="1"/>
      <c r="U49" s="1"/>
      <c r="V49" s="1"/>
      <c r="W49" s="1"/>
      <c r="X49" s="1"/>
      <c r="Y49" s="1"/>
      <c r="Z49" s="1"/>
      <c r="AA49" s="1"/>
      <c r="AB49" s="1"/>
      <c r="AC49" s="1"/>
      <c r="AD49" s="1"/>
      <c r="AE49" s="1"/>
      <c r="AF49" s="1"/>
      <c r="AG49" s="163" t="s">
        <v>56</v>
      </c>
      <c r="AH49" s="185">
        <v>21.85</v>
      </c>
      <c r="AI49" s="185">
        <v>21.8</v>
      </c>
      <c r="AJ49" s="185">
        <v>34.9</v>
      </c>
      <c r="AK49" s="185">
        <v>39.409999999999997</v>
      </c>
      <c r="AL49" s="185">
        <v>35.020000000000003</v>
      </c>
      <c r="AM49" s="185">
        <v>26.17</v>
      </c>
      <c r="AN49" s="185">
        <v>30.36</v>
      </c>
      <c r="AO49" s="185">
        <v>30.08</v>
      </c>
      <c r="AP49" s="185">
        <v>29.85</v>
      </c>
      <c r="AQ49" s="185">
        <v>25.46</v>
      </c>
      <c r="AR49" s="185">
        <v>25.34</v>
      </c>
      <c r="AS49" s="185">
        <v>42.01</v>
      </c>
      <c r="AT49" s="185">
        <v>20.88</v>
      </c>
      <c r="AU49" s="185">
        <v>20.79</v>
      </c>
      <c r="AV49" s="185">
        <v>29.05</v>
      </c>
      <c r="AW49" s="185">
        <v>29.06</v>
      </c>
      <c r="AX49" s="185">
        <v>8.32</v>
      </c>
      <c r="AY49" s="185">
        <v>41.61</v>
      </c>
      <c r="AZ49" s="185">
        <v>37.39</v>
      </c>
      <c r="BA49" s="185">
        <v>33.04</v>
      </c>
      <c r="BB49" s="185">
        <v>4.09</v>
      </c>
      <c r="BC49" s="185">
        <v>32.4</v>
      </c>
      <c r="BD49" s="185">
        <v>20.079999999999998</v>
      </c>
      <c r="BE49" s="185">
        <v>23.91</v>
      </c>
      <c r="BF49" s="185">
        <v>19.71</v>
      </c>
      <c r="BG49" s="377">
        <v>11.72</v>
      </c>
      <c r="BH49" s="377">
        <f t="shared" si="14"/>
        <v>23.227</v>
      </c>
      <c r="BI49" s="377">
        <f t="shared" si="15"/>
        <v>24.961000000000002</v>
      </c>
      <c r="BJ49" s="377">
        <f t="shared" si="16"/>
        <v>25.895000000000003</v>
      </c>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row>
    <row r="50" spans="1:117" ht="15.75">
      <c r="A50" s="1"/>
      <c r="B50" s="197" t="s">
        <v>534</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61" t="s">
        <v>913</v>
      </c>
      <c r="AH50" s="181">
        <v>24.23</v>
      </c>
      <c r="AI50" s="181">
        <v>24.9</v>
      </c>
      <c r="AJ50" s="181">
        <v>24.28</v>
      </c>
      <c r="AK50" s="181">
        <v>22.58</v>
      </c>
      <c r="AL50" s="181">
        <v>23.3</v>
      </c>
      <c r="AM50" s="181">
        <v>23.91</v>
      </c>
      <c r="AN50" s="181">
        <v>21.42</v>
      </c>
      <c r="AO50" s="181">
        <v>22.8</v>
      </c>
      <c r="AP50" s="181">
        <v>22.62</v>
      </c>
      <c r="AQ50" s="181">
        <v>21.98</v>
      </c>
      <c r="AR50" s="181">
        <v>21.22</v>
      </c>
      <c r="AS50" s="181">
        <v>22.54</v>
      </c>
      <c r="AT50" s="181">
        <v>23.06</v>
      </c>
      <c r="AU50" s="181">
        <v>21.58</v>
      </c>
      <c r="AV50" s="181">
        <v>20.100000000000001</v>
      </c>
      <c r="AW50" s="181">
        <v>20.89</v>
      </c>
      <c r="AX50" s="181">
        <v>21.78</v>
      </c>
      <c r="AY50" s="181">
        <v>19.73</v>
      </c>
      <c r="AZ50" s="181">
        <v>21.1</v>
      </c>
      <c r="BA50" s="181">
        <v>19.27</v>
      </c>
      <c r="BB50" s="181">
        <v>20.350000000000001</v>
      </c>
      <c r="BC50" s="181">
        <v>21.16</v>
      </c>
      <c r="BD50" s="181">
        <v>20.71</v>
      </c>
      <c r="BE50" s="181">
        <v>19.84</v>
      </c>
      <c r="BF50" s="181">
        <v>20.23</v>
      </c>
      <c r="BG50" s="378">
        <v>20.64</v>
      </c>
      <c r="BH50" s="378">
        <f t="shared" si="14"/>
        <v>20.481000000000002</v>
      </c>
      <c r="BI50" s="378">
        <f t="shared" si="15"/>
        <v>20.506</v>
      </c>
      <c r="BJ50" s="378">
        <f t="shared" si="16"/>
        <v>20.493000000000002</v>
      </c>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row>
    <row r="51" spans="1:11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63" t="s">
        <v>354</v>
      </c>
      <c r="AH51" s="185">
        <v>12.9</v>
      </c>
      <c r="AI51" s="185">
        <v>12.88</v>
      </c>
      <c r="AJ51" s="185">
        <v>23.61</v>
      </c>
      <c r="AK51" s="185">
        <v>30.07</v>
      </c>
      <c r="AL51" s="185">
        <v>25.73</v>
      </c>
      <c r="AM51" s="185">
        <v>19.22</v>
      </c>
      <c r="AN51" s="185">
        <v>16.97</v>
      </c>
      <c r="AO51" s="185">
        <v>18.899999999999999</v>
      </c>
      <c r="AP51" s="185">
        <v>18.739999999999998</v>
      </c>
      <c r="AQ51" s="185">
        <v>14.52</v>
      </c>
      <c r="AR51" s="185">
        <v>16.55</v>
      </c>
      <c r="AS51" s="185">
        <v>20.63</v>
      </c>
      <c r="AT51" s="185">
        <v>14.38</v>
      </c>
      <c r="AU51" s="185">
        <v>12.28</v>
      </c>
      <c r="AV51" s="185">
        <v>16.36</v>
      </c>
      <c r="AW51" s="185">
        <v>26.6</v>
      </c>
      <c r="AX51" s="185">
        <v>14.37</v>
      </c>
      <c r="AY51" s="185">
        <v>30.84</v>
      </c>
      <c r="AZ51" s="185">
        <v>18.48</v>
      </c>
      <c r="BA51" s="185">
        <v>20.43</v>
      </c>
      <c r="BB51" s="185">
        <v>10.130000000000001</v>
      </c>
      <c r="BC51" s="185">
        <v>22.08</v>
      </c>
      <c r="BD51" s="185">
        <v>15.93</v>
      </c>
      <c r="BE51" s="185">
        <v>11.85</v>
      </c>
      <c r="BF51" s="185">
        <v>15.61</v>
      </c>
      <c r="BG51" s="377">
        <v>9.67</v>
      </c>
      <c r="BH51" s="377">
        <f t="shared" si="14"/>
        <v>16.938999999999997</v>
      </c>
      <c r="BI51" s="377">
        <f t="shared" si="15"/>
        <v>18.631999999999998</v>
      </c>
      <c r="BJ51" s="377">
        <f t="shared" si="16"/>
        <v>18.707000000000001</v>
      </c>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row>
    <row r="52" spans="1:11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61" t="s">
        <v>351</v>
      </c>
      <c r="AH52" s="181">
        <v>16.61</v>
      </c>
      <c r="AI52" s="181">
        <v>17.03</v>
      </c>
      <c r="AJ52" s="181">
        <v>16.86</v>
      </c>
      <c r="AK52" s="181">
        <v>15.59</v>
      </c>
      <c r="AL52" s="181">
        <v>16.38</v>
      </c>
      <c r="AM52" s="181">
        <v>16.05</v>
      </c>
      <c r="AN52" s="181">
        <v>15.03</v>
      </c>
      <c r="AO52" s="181">
        <v>15.5</v>
      </c>
      <c r="AP52" s="181">
        <v>16.23</v>
      </c>
      <c r="AQ52" s="181">
        <v>15.84</v>
      </c>
      <c r="AR52" s="181">
        <v>14.72</v>
      </c>
      <c r="AS52" s="181">
        <v>15.19</v>
      </c>
      <c r="AT52" s="181">
        <v>15.92</v>
      </c>
      <c r="AU52" s="181">
        <v>14.51</v>
      </c>
      <c r="AV52" s="181">
        <v>14.03</v>
      </c>
      <c r="AW52" s="181">
        <v>14.53</v>
      </c>
      <c r="AX52" s="181">
        <v>15.41</v>
      </c>
      <c r="AY52" s="181">
        <v>14.28</v>
      </c>
      <c r="AZ52" s="181">
        <v>14.54</v>
      </c>
      <c r="BA52" s="181">
        <v>13.89</v>
      </c>
      <c r="BB52" s="181">
        <v>14.34</v>
      </c>
      <c r="BC52" s="181">
        <v>15.11</v>
      </c>
      <c r="BD52" s="181">
        <v>15.07</v>
      </c>
      <c r="BE52" s="181">
        <v>13.78</v>
      </c>
      <c r="BF52" s="181">
        <v>14.17</v>
      </c>
      <c r="BG52" s="378">
        <v>14.38</v>
      </c>
      <c r="BH52" s="378">
        <f t="shared" si="14"/>
        <v>14.496999999999996</v>
      </c>
      <c r="BI52" s="378">
        <f t="shared" si="15"/>
        <v>14.512</v>
      </c>
      <c r="BJ52" s="378">
        <f t="shared" si="16"/>
        <v>14.497999999999999</v>
      </c>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row>
    <row r="53" spans="1:11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723"/>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row>
    <row r="54" spans="1:11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27" t="s">
        <v>382</v>
      </c>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row>
    <row r="55" spans="1:11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row>
    <row r="56" spans="1:11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row>
    <row r="57" spans="1:117"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231" t="s">
        <v>1433</v>
      </c>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row>
    <row r="58" spans="1:11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row>
    <row r="59" spans="1:11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row>
    <row r="60" spans="1:11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row>
    <row r="61" spans="1:11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row>
    <row r="62" spans="1:11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row>
    <row r="63" spans="1:11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row>
    <row r="64" spans="1:11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row>
    <row r="65" spans="1:11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row>
    <row r="66" spans="1:11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row>
    <row r="67" spans="1:11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row>
    <row r="68" spans="1:11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row>
    <row r="69" spans="1:11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row>
    <row r="70" spans="1:117">
      <c r="A70" s="1"/>
      <c r="B70" s="42" t="s">
        <v>1435</v>
      </c>
      <c r="C70" s="6"/>
      <c r="D70" s="3"/>
      <c r="E70" s="6"/>
      <c r="F70" s="3"/>
      <c r="G70" s="3"/>
      <c r="H70" s="3"/>
      <c r="I70" s="3"/>
      <c r="J70" s="3"/>
      <c r="K70" s="3"/>
      <c r="L70" s="3"/>
      <c r="M70" s="3"/>
      <c r="N70" s="3"/>
      <c r="O70" s="3"/>
      <c r="P70" s="3"/>
      <c r="Q70" s="3"/>
      <c r="R70" s="3"/>
      <c r="S70" s="3"/>
      <c r="T70" s="5"/>
      <c r="U70" s="5"/>
      <c r="V70" s="5"/>
      <c r="W70" s="5"/>
      <c r="X70" s="3"/>
      <c r="Y70" s="3"/>
      <c r="Z70" s="3"/>
      <c r="AA70" s="3"/>
      <c r="AB70" s="3"/>
      <c r="AC70" s="3"/>
      <c r="AD70" s="3"/>
      <c r="AE70" s="3"/>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row>
    <row r="71" spans="1:117" ht="64.5" customHeight="1">
      <c r="A71" s="1"/>
      <c r="B71" s="156"/>
      <c r="C71" s="157">
        <v>1997</v>
      </c>
      <c r="D71" s="157">
        <v>1998</v>
      </c>
      <c r="E71" s="157">
        <v>1999</v>
      </c>
      <c r="F71" s="157">
        <v>2000</v>
      </c>
      <c r="G71" s="157">
        <v>2001</v>
      </c>
      <c r="H71" s="157">
        <v>2002</v>
      </c>
      <c r="I71" s="157">
        <v>2003</v>
      </c>
      <c r="J71" s="157">
        <v>2004</v>
      </c>
      <c r="K71" s="157">
        <v>2005</v>
      </c>
      <c r="L71" s="157">
        <v>2006</v>
      </c>
      <c r="M71" s="157">
        <v>2007</v>
      </c>
      <c r="N71" s="157">
        <v>2008</v>
      </c>
      <c r="O71" s="157">
        <v>2009</v>
      </c>
      <c r="P71" s="157">
        <v>2010</v>
      </c>
      <c r="Q71" s="157">
        <v>2011</v>
      </c>
      <c r="R71" s="157">
        <v>2012</v>
      </c>
      <c r="S71" s="157">
        <v>2013</v>
      </c>
      <c r="T71" s="157">
        <v>2014</v>
      </c>
      <c r="U71" s="157">
        <v>2015</v>
      </c>
      <c r="V71" s="157">
        <v>2016</v>
      </c>
      <c r="W71" s="157">
        <v>2017</v>
      </c>
      <c r="X71" s="157">
        <v>2018</v>
      </c>
      <c r="Y71" s="157">
        <v>2019</v>
      </c>
      <c r="Z71" s="157">
        <v>2020</v>
      </c>
      <c r="AA71" s="498">
        <v>2021</v>
      </c>
      <c r="AB71" s="498">
        <v>2022</v>
      </c>
      <c r="AC71" s="805" t="s">
        <v>657</v>
      </c>
      <c r="AD71" s="805" t="s">
        <v>538</v>
      </c>
      <c r="AE71" s="805" t="s">
        <v>390</v>
      </c>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row>
    <row r="72" spans="1:117">
      <c r="A72" s="1"/>
      <c r="B72" s="161" t="s">
        <v>53</v>
      </c>
      <c r="C72" s="180">
        <v>0</v>
      </c>
      <c r="D72" s="180">
        <v>2</v>
      </c>
      <c r="E72" s="180">
        <v>0</v>
      </c>
      <c r="F72" s="180">
        <v>0</v>
      </c>
      <c r="G72" s="180">
        <v>2</v>
      </c>
      <c r="H72" s="180">
        <v>1</v>
      </c>
      <c r="I72" s="180">
        <v>1</v>
      </c>
      <c r="J72" s="180">
        <v>0</v>
      </c>
      <c r="K72" s="180">
        <v>2</v>
      </c>
      <c r="L72" s="180">
        <v>0</v>
      </c>
      <c r="M72" s="180">
        <v>0</v>
      </c>
      <c r="N72" s="180">
        <v>0</v>
      </c>
      <c r="O72" s="180">
        <v>1</v>
      </c>
      <c r="P72" s="180">
        <v>0</v>
      </c>
      <c r="Q72" s="180">
        <v>2</v>
      </c>
      <c r="R72" s="180">
        <v>3</v>
      </c>
      <c r="S72" s="180">
        <v>3</v>
      </c>
      <c r="T72" s="180">
        <v>2</v>
      </c>
      <c r="U72" s="180">
        <v>1</v>
      </c>
      <c r="V72" s="180">
        <v>0</v>
      </c>
      <c r="W72" s="180">
        <v>1</v>
      </c>
      <c r="X72" s="180">
        <v>4</v>
      </c>
      <c r="Y72" s="180">
        <v>0</v>
      </c>
      <c r="Z72" s="180">
        <v>1</v>
      </c>
      <c r="AA72" s="180">
        <v>2</v>
      </c>
      <c r="AB72" s="180">
        <v>0</v>
      </c>
      <c r="AC72" s="228">
        <f>SUM(R72:AA72)/10</f>
        <v>1.7</v>
      </c>
      <c r="AD72" s="228">
        <f>SUM(Q72:Z72)/10</f>
        <v>1.7</v>
      </c>
      <c r="AE72" s="228">
        <f>SUM(P72:Y72)/10</f>
        <v>1.6</v>
      </c>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row>
    <row r="73" spans="1:117">
      <c r="A73" s="1"/>
      <c r="B73" s="163" t="s">
        <v>54</v>
      </c>
      <c r="C73" s="809">
        <v>0</v>
      </c>
      <c r="D73" s="809">
        <v>0</v>
      </c>
      <c r="E73" s="809">
        <v>0</v>
      </c>
      <c r="F73" s="809">
        <v>1</v>
      </c>
      <c r="G73" s="809">
        <v>1</v>
      </c>
      <c r="H73" s="809">
        <v>2</v>
      </c>
      <c r="I73" s="809">
        <v>1</v>
      </c>
      <c r="J73" s="809">
        <v>3</v>
      </c>
      <c r="K73" s="809">
        <v>1</v>
      </c>
      <c r="L73" s="809">
        <v>0</v>
      </c>
      <c r="M73" s="809">
        <v>1</v>
      </c>
      <c r="N73" s="809">
        <v>1</v>
      </c>
      <c r="O73" s="809">
        <v>1</v>
      </c>
      <c r="P73" s="809">
        <v>1</v>
      </c>
      <c r="Q73" s="809">
        <v>2</v>
      </c>
      <c r="R73" s="809">
        <v>4</v>
      </c>
      <c r="S73" s="809">
        <v>2</v>
      </c>
      <c r="T73" s="809">
        <v>1</v>
      </c>
      <c r="U73" s="809">
        <v>1</v>
      </c>
      <c r="V73" s="809">
        <v>3</v>
      </c>
      <c r="W73" s="809">
        <v>5</v>
      </c>
      <c r="X73" s="809">
        <v>2</v>
      </c>
      <c r="Y73" s="809">
        <v>2</v>
      </c>
      <c r="Z73" s="809">
        <v>1</v>
      </c>
      <c r="AA73" s="809">
        <v>0</v>
      </c>
      <c r="AB73" s="809">
        <v>2</v>
      </c>
      <c r="AC73" s="229">
        <f>SUM(R73:AA73)/10</f>
        <v>2.1</v>
      </c>
      <c r="AD73" s="229">
        <f>SUM(Q73:Z73)/10</f>
        <v>2.2999999999999998</v>
      </c>
      <c r="AE73" s="229">
        <f>SUM(P73:Y73)/10</f>
        <v>2.2999999999999998</v>
      </c>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row>
    <row r="74" spans="1:117">
      <c r="A74" s="1"/>
      <c r="B74" s="161" t="s">
        <v>329</v>
      </c>
      <c r="C74" s="180">
        <v>0</v>
      </c>
      <c r="D74" s="180">
        <v>2</v>
      </c>
      <c r="E74" s="180">
        <v>0</v>
      </c>
      <c r="F74" s="180">
        <v>1</v>
      </c>
      <c r="G74" s="180">
        <v>3</v>
      </c>
      <c r="H74" s="180">
        <v>3</v>
      </c>
      <c r="I74" s="180">
        <v>2</v>
      </c>
      <c r="J74" s="180">
        <v>3</v>
      </c>
      <c r="K74" s="180">
        <v>3</v>
      </c>
      <c r="L74" s="180">
        <v>0</v>
      </c>
      <c r="M74" s="180">
        <v>1</v>
      </c>
      <c r="N74" s="180">
        <v>1</v>
      </c>
      <c r="O74" s="180">
        <v>2</v>
      </c>
      <c r="P74" s="180">
        <v>1</v>
      </c>
      <c r="Q74" s="180">
        <v>4</v>
      </c>
      <c r="R74" s="180">
        <v>7</v>
      </c>
      <c r="S74" s="180">
        <v>5</v>
      </c>
      <c r="T74" s="180">
        <v>3</v>
      </c>
      <c r="U74" s="180">
        <v>2</v>
      </c>
      <c r="V74" s="180">
        <v>3</v>
      </c>
      <c r="W74" s="180">
        <v>6</v>
      </c>
      <c r="X74" s="180">
        <v>6</v>
      </c>
      <c r="Y74" s="180">
        <v>2</v>
      </c>
      <c r="Z74" s="180">
        <v>2</v>
      </c>
      <c r="AA74" s="180">
        <v>2</v>
      </c>
      <c r="AB74" s="180">
        <v>2</v>
      </c>
      <c r="AC74" s="376">
        <v>9</v>
      </c>
      <c r="AD74" s="376">
        <v>9</v>
      </c>
      <c r="AE74" s="376">
        <v>9</v>
      </c>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row>
    <row r="75" spans="1:117">
      <c r="A75" s="1"/>
      <c r="B75" s="27" t="s">
        <v>392</v>
      </c>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row>
    <row r="76" spans="1:11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row>
    <row r="77" spans="1:117" s="494" customForma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row>
    <row r="78" spans="1:117" s="494" customForma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row>
    <row r="79" spans="1:117" s="494" customForma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row>
    <row r="80" spans="1:11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row>
    <row r="81" spans="1:11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row>
    <row r="82" spans="1:11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row>
    <row r="83" spans="1:11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row>
    <row r="84" spans="1:11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row>
    <row r="85" spans="1:11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row>
    <row r="86" spans="1:11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row>
    <row r="87" spans="1:11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row>
    <row r="88" spans="1:11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row>
    <row r="89" spans="1:11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row>
    <row r="90" spans="1:11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row>
    <row r="91" spans="1:11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row>
    <row r="92" spans="1:11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row>
    <row r="93" spans="1:11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row>
    <row r="94" spans="1:11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row>
    <row r="95" spans="1:11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row>
    <row r="96" spans="1:11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row>
    <row r="97" spans="1:11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row>
    <row r="98" spans="1:11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row>
    <row r="99" spans="1:11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row>
    <row r="100" spans="1:11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row>
    <row r="101" spans="1:11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row>
    <row r="102" spans="1:11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row>
    <row r="103" spans="1:11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row>
    <row r="104" spans="1:11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row>
  </sheetData>
  <hyperlinks>
    <hyperlink ref="Y1" location="innehåll!A1" display="Tillbaka till innehållsförteckning"/>
    <hyperlink ref="BB1" location="innehåll!A1" display="Tillbaka till innehållsförteckning"/>
    <hyperlink ref="CD1" location="innehåll!A1" display="Tillbaka till innehållsförteckning"/>
    <hyperlink ref="DD1" location="innehåll!A1" display="Tillbaka till innehållsförteckning"/>
    <hyperlink ref="O1" location="innehåll!A1" display="Tillbaka till innehållsförteckning"/>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5"/>
  <sheetViews>
    <sheetView workbookViewId="0">
      <selection activeCell="M1" sqref="M1"/>
    </sheetView>
  </sheetViews>
  <sheetFormatPr defaultRowHeight="15"/>
  <cols>
    <col min="1" max="1" width="3.85546875" customWidth="1"/>
    <col min="2" max="2" width="22.42578125" customWidth="1"/>
    <col min="3" max="3" width="10.85546875" customWidth="1"/>
    <col min="15" max="15" width="19.85546875" customWidth="1"/>
    <col min="17" max="17" width="16.85546875" customWidth="1"/>
    <col min="20" max="20" width="11.85546875" customWidth="1"/>
  </cols>
  <sheetData>
    <row r="1" spans="1:26">
      <c r="A1" s="1"/>
      <c r="B1" s="1"/>
      <c r="C1" s="1"/>
      <c r="D1" s="1"/>
      <c r="E1" s="1"/>
      <c r="F1" s="1"/>
      <c r="G1" s="1"/>
      <c r="H1" s="1"/>
      <c r="I1" s="1"/>
      <c r="J1" s="1"/>
      <c r="K1" s="1"/>
      <c r="M1" s="70" t="s">
        <v>173</v>
      </c>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ht="15" customHeight="1">
      <c r="A3" s="1"/>
      <c r="B3" s="2" t="s">
        <v>1178</v>
      </c>
      <c r="C3" s="2"/>
      <c r="D3" s="2"/>
      <c r="E3" s="2"/>
      <c r="F3" s="43"/>
      <c r="G3" s="43"/>
      <c r="H3" s="43"/>
      <c r="I3" s="2"/>
      <c r="J3" s="2"/>
      <c r="K3" s="2"/>
      <c r="L3" s="2"/>
      <c r="M3" s="2"/>
      <c r="N3" s="2"/>
      <c r="O3" s="2"/>
      <c r="P3" s="1"/>
      <c r="Q3" s="1"/>
      <c r="R3" s="1"/>
      <c r="S3" s="1"/>
      <c r="T3" s="1"/>
      <c r="U3" s="1"/>
      <c r="V3" s="1"/>
      <c r="W3" s="1"/>
      <c r="X3" s="1"/>
      <c r="Y3" s="1"/>
      <c r="Z3" s="1"/>
    </row>
    <row r="4" spans="1:26">
      <c r="A4" s="1"/>
      <c r="B4" s="6"/>
      <c r="C4" s="2"/>
      <c r="D4" s="6"/>
      <c r="E4" s="6"/>
      <c r="F4" s="43"/>
      <c r="G4" s="43"/>
      <c r="H4" s="43"/>
      <c r="I4" s="6"/>
      <c r="J4" s="6"/>
      <c r="K4" s="6"/>
      <c r="L4" s="6"/>
      <c r="M4" s="6"/>
      <c r="N4" s="6"/>
      <c r="O4" s="6"/>
      <c r="P4" s="1"/>
      <c r="Q4" s="1"/>
      <c r="R4" s="1"/>
      <c r="S4" s="1"/>
      <c r="T4" s="1"/>
      <c r="U4" s="1"/>
      <c r="V4" s="1"/>
      <c r="W4" s="1"/>
      <c r="X4" s="1"/>
      <c r="Y4" s="1"/>
      <c r="Z4" s="1"/>
    </row>
    <row r="5" spans="1:26">
      <c r="A5" s="1"/>
      <c r="B5" s="6"/>
      <c r="C5" s="2"/>
      <c r="D5" s="6"/>
      <c r="E5" s="6"/>
      <c r="F5" s="43"/>
      <c r="G5" s="43"/>
      <c r="H5" s="43"/>
      <c r="I5" s="6"/>
      <c r="J5" s="6"/>
      <c r="K5" s="6"/>
      <c r="L5" s="6"/>
      <c r="M5" s="6"/>
      <c r="N5" s="6"/>
      <c r="O5" s="6"/>
      <c r="P5" s="1"/>
      <c r="Q5" s="1"/>
      <c r="R5" s="1"/>
      <c r="S5" s="1"/>
      <c r="T5" s="1"/>
      <c r="U5" s="1"/>
      <c r="V5" s="1"/>
      <c r="W5" s="1"/>
      <c r="X5" s="1"/>
      <c r="Y5" s="1"/>
      <c r="Z5" s="1"/>
    </row>
    <row r="6" spans="1:26">
      <c r="A6" s="11"/>
      <c r="B6" s="10"/>
      <c r="C6" s="11"/>
      <c r="D6" s="11"/>
      <c r="E6" s="1"/>
      <c r="F6" s="1"/>
      <c r="G6" s="1"/>
      <c r="H6" s="11"/>
      <c r="I6" s="11"/>
      <c r="J6" s="11"/>
      <c r="K6" s="11"/>
      <c r="L6" s="11"/>
      <c r="M6" s="11"/>
      <c r="N6" s="11"/>
      <c r="O6" s="11"/>
      <c r="P6" s="1"/>
      <c r="Q6" s="1"/>
      <c r="R6" s="1"/>
      <c r="S6" s="1"/>
      <c r="T6" s="1"/>
      <c r="U6" s="1"/>
      <c r="V6" s="1"/>
      <c r="W6" s="1"/>
      <c r="X6" s="1"/>
      <c r="Y6" s="1"/>
      <c r="Z6" s="1"/>
    </row>
    <row r="7" spans="1:26">
      <c r="A7" s="11"/>
      <c r="B7" s="142"/>
      <c r="C7" s="143" t="s">
        <v>4</v>
      </c>
      <c r="D7" s="143" t="s">
        <v>5</v>
      </c>
      <c r="E7" s="1"/>
      <c r="F7" s="742" t="s">
        <v>1176</v>
      </c>
      <c r="G7" s="740"/>
      <c r="H7" s="740"/>
      <c r="I7" s="740"/>
      <c r="J7" s="740"/>
      <c r="K7" s="740"/>
      <c r="L7" s="1"/>
      <c r="M7" s="1"/>
      <c r="N7" s="1"/>
      <c r="O7" s="1"/>
      <c r="P7" s="1"/>
      <c r="Q7" s="1"/>
      <c r="R7" s="1"/>
      <c r="S7" s="1"/>
      <c r="T7" s="1"/>
      <c r="U7" s="1"/>
      <c r="V7" s="1"/>
      <c r="W7" s="1"/>
      <c r="X7" s="1"/>
      <c r="Y7" s="1"/>
      <c r="Z7" s="1"/>
    </row>
    <row r="8" spans="1:26">
      <c r="A8" s="11"/>
      <c r="B8" s="161" t="s">
        <v>354</v>
      </c>
      <c r="C8" s="161">
        <v>36</v>
      </c>
      <c r="D8" s="161">
        <v>19</v>
      </c>
      <c r="E8" s="1"/>
      <c r="F8" s="740"/>
      <c r="G8" s="740"/>
      <c r="H8" s="740"/>
      <c r="I8" s="740"/>
      <c r="J8" s="740"/>
      <c r="K8" s="740"/>
      <c r="L8" s="1"/>
      <c r="M8" s="1"/>
      <c r="N8" s="1"/>
      <c r="O8" s="1"/>
      <c r="P8" s="1"/>
      <c r="Q8" s="1"/>
      <c r="R8" s="1"/>
      <c r="S8" s="1"/>
      <c r="T8" s="1"/>
      <c r="U8" s="1"/>
      <c r="V8" s="1"/>
      <c r="W8" s="1"/>
      <c r="X8" s="1"/>
      <c r="Y8" s="1"/>
      <c r="Z8" s="1"/>
    </row>
    <row r="9" spans="1:26">
      <c r="A9" s="11"/>
      <c r="B9" s="142" t="s">
        <v>8</v>
      </c>
      <c r="C9" s="143">
        <v>30</v>
      </c>
      <c r="D9" s="143">
        <v>19</v>
      </c>
      <c r="E9" s="1"/>
      <c r="F9" s="740" t="s">
        <v>1177</v>
      </c>
      <c r="G9" s="740"/>
      <c r="H9" s="740"/>
      <c r="I9" s="740"/>
      <c r="J9" s="740"/>
      <c r="K9" s="740"/>
      <c r="L9" s="1"/>
      <c r="M9" s="1"/>
      <c r="N9" s="1"/>
      <c r="O9" s="1"/>
      <c r="P9" s="1"/>
      <c r="Q9" s="1"/>
      <c r="R9" s="1"/>
      <c r="S9" s="1"/>
      <c r="T9" s="1"/>
      <c r="U9" s="1"/>
      <c r="V9" s="1"/>
      <c r="W9" s="1"/>
      <c r="X9" s="1"/>
      <c r="Y9" s="1"/>
      <c r="Z9" s="1"/>
    </row>
    <row r="10" spans="1:26">
      <c r="A10" s="11"/>
      <c r="B10" s="161" t="s">
        <v>10</v>
      </c>
      <c r="C10" s="161">
        <v>42</v>
      </c>
      <c r="D10" s="570">
        <v>20</v>
      </c>
      <c r="E10" s="1"/>
      <c r="F10" s="740" t="s">
        <v>1179</v>
      </c>
      <c r="G10" s="740"/>
      <c r="H10" s="740"/>
      <c r="I10" s="740"/>
      <c r="J10" s="740"/>
      <c r="K10" s="740"/>
      <c r="L10" s="1"/>
      <c r="M10" s="1"/>
      <c r="N10" s="1"/>
      <c r="O10" s="1"/>
      <c r="P10" s="1"/>
      <c r="Q10" s="1"/>
      <c r="R10" s="1"/>
      <c r="S10" s="1"/>
      <c r="T10" s="1"/>
      <c r="U10" s="1"/>
      <c r="V10" s="1"/>
      <c r="W10" s="1"/>
      <c r="X10" s="1"/>
      <c r="Y10" s="1"/>
      <c r="Z10" s="1"/>
    </row>
    <row r="11" spans="1:26">
      <c r="A11" s="11"/>
      <c r="B11" s="1"/>
      <c r="C11" s="1"/>
      <c r="D11" s="1"/>
      <c r="E11" s="1"/>
      <c r="F11" s="1"/>
      <c r="G11" s="1"/>
      <c r="H11" s="1"/>
      <c r="I11" s="1"/>
      <c r="J11" s="1"/>
      <c r="K11" s="1"/>
      <c r="L11" s="1"/>
      <c r="M11" s="1"/>
      <c r="N11" s="1"/>
      <c r="O11" s="1"/>
      <c r="P11" s="1"/>
      <c r="Q11" s="1"/>
      <c r="R11" s="1"/>
      <c r="S11" s="1"/>
      <c r="T11" s="1"/>
      <c r="U11" s="1"/>
      <c r="V11" s="1"/>
      <c r="W11" s="1"/>
      <c r="X11" s="1"/>
      <c r="Y11" s="1"/>
      <c r="Z11" s="1"/>
    </row>
    <row r="12" spans="1:26">
      <c r="A12" s="11"/>
      <c r="B12" s="121" t="s">
        <v>1175</v>
      </c>
      <c r="C12" s="1"/>
      <c r="D12" s="1"/>
      <c r="E12" s="1"/>
      <c r="F12" s="137" t="s">
        <v>1159</v>
      </c>
      <c r="G12" s="1"/>
      <c r="H12" s="1"/>
      <c r="I12" s="1"/>
      <c r="J12" s="1"/>
      <c r="K12" s="1"/>
      <c r="L12" s="1"/>
      <c r="M12" s="1"/>
      <c r="N12" s="1"/>
      <c r="O12" s="1"/>
      <c r="P12" s="1"/>
      <c r="Q12" s="1"/>
      <c r="R12" s="1"/>
      <c r="S12" s="1"/>
      <c r="T12" s="1"/>
      <c r="U12" s="1"/>
      <c r="V12" s="1"/>
      <c r="W12" s="1"/>
      <c r="X12" s="1"/>
      <c r="Y12" s="1"/>
      <c r="Z12" s="1"/>
    </row>
    <row r="13" spans="1:26">
      <c r="A13" s="1"/>
      <c r="B13" s="1"/>
      <c r="C13" s="1"/>
      <c r="D13" s="1"/>
      <c r="E13" s="1"/>
      <c r="F13" s="137" t="s">
        <v>1166</v>
      </c>
      <c r="G13" s="1"/>
      <c r="H13" s="1"/>
      <c r="I13" s="1"/>
      <c r="J13" s="1"/>
      <c r="K13" s="1"/>
      <c r="L13" s="1"/>
      <c r="M13" s="1"/>
      <c r="N13" s="1"/>
      <c r="O13" s="1"/>
      <c r="P13" s="1"/>
      <c r="Q13" s="1"/>
      <c r="R13" s="1"/>
      <c r="S13" s="1"/>
      <c r="T13" s="1"/>
      <c r="U13" s="1"/>
      <c r="V13" s="1"/>
      <c r="W13" s="1"/>
      <c r="X13" s="1"/>
      <c r="Y13" s="1"/>
      <c r="Z13" s="1"/>
    </row>
    <row r="14" spans="1:26">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1"/>
      <c r="C15" s="1"/>
      <c r="D15" s="1"/>
      <c r="E15" s="1"/>
      <c r="F15" s="1"/>
      <c r="G15" s="1"/>
      <c r="H15" s="1"/>
      <c r="I15" s="1"/>
      <c r="J15" s="1"/>
      <c r="L15" s="1"/>
      <c r="M15" s="1"/>
      <c r="N15" s="1"/>
      <c r="O15" s="1"/>
      <c r="P15" s="1"/>
      <c r="Q15" s="1"/>
      <c r="R15" s="1"/>
      <c r="S15" s="1"/>
      <c r="T15" s="1"/>
      <c r="U15" s="1"/>
      <c r="V15" s="1"/>
      <c r="W15" s="1"/>
      <c r="X15" s="1"/>
      <c r="Y15" s="1"/>
      <c r="Z15" s="1"/>
    </row>
    <row r="16" spans="1:26" ht="15.75">
      <c r="A16" s="1"/>
      <c r="B16" s="197" t="s">
        <v>1180</v>
      </c>
      <c r="C16" s="1"/>
      <c r="D16" s="1"/>
      <c r="E16" s="1"/>
      <c r="F16" s="1"/>
      <c r="G16" s="1"/>
      <c r="H16" s="197"/>
      <c r="I16" s="1"/>
      <c r="J16" s="1"/>
      <c r="K16" s="1"/>
      <c r="L16" s="1"/>
      <c r="M16" s="1"/>
      <c r="N16" s="1"/>
      <c r="O16" s="1"/>
      <c r="P16" s="1"/>
      <c r="Q16" s="1"/>
      <c r="R16" s="1"/>
      <c r="S16" s="1"/>
      <c r="T16" s="1"/>
      <c r="U16" s="1"/>
      <c r="V16" s="1"/>
      <c r="W16" s="1"/>
      <c r="X16" s="1"/>
      <c r="Y16" s="1"/>
      <c r="Z16" s="1"/>
    </row>
    <row r="17" spans="1:26" ht="15.75">
      <c r="A17" s="1"/>
      <c r="B17" s="197" t="s">
        <v>355</v>
      </c>
      <c r="C17" s="1"/>
      <c r="D17" s="1"/>
      <c r="E17" s="1"/>
      <c r="F17" s="1"/>
      <c r="G17" s="1"/>
      <c r="H17" s="197"/>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row>
    <row r="113" spans="7:7">
      <c r="G113" s="146"/>
    </row>
    <row r="114" spans="7:7">
      <c r="G114" s="146"/>
    </row>
    <row r="115" spans="7:7">
      <c r="G115" s="146"/>
    </row>
  </sheetData>
  <hyperlinks>
    <hyperlink ref="M1" location="innehåll!A1" display="Tillbaka till innehållsförteckning"/>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1"/>
  <sheetViews>
    <sheetView workbookViewId="0">
      <selection activeCell="L1" sqref="L1"/>
    </sheetView>
  </sheetViews>
  <sheetFormatPr defaultRowHeight="15"/>
  <cols>
    <col min="2" max="2" width="19.28515625" customWidth="1"/>
    <col min="5" max="5" width="6.7109375" customWidth="1"/>
    <col min="14" max="14" width="10.42578125" customWidth="1"/>
  </cols>
  <sheetData>
    <row r="1" spans="1:28">
      <c r="A1" s="1"/>
      <c r="B1" s="1"/>
      <c r="C1" s="1"/>
      <c r="D1" s="1"/>
      <c r="E1" s="1"/>
      <c r="F1" s="1"/>
      <c r="G1" s="1"/>
      <c r="H1" s="1"/>
      <c r="I1" s="1"/>
      <c r="J1" s="1"/>
      <c r="K1" s="1"/>
      <c r="L1" s="70" t="s">
        <v>173</v>
      </c>
      <c r="M1" s="1"/>
      <c r="N1" s="1"/>
      <c r="O1" s="1"/>
      <c r="P1" s="1"/>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c r="A3" s="1"/>
      <c r="B3" s="367" t="s">
        <v>283</v>
      </c>
      <c r="C3" s="538"/>
      <c r="D3" s="538"/>
      <c r="E3" s="539"/>
      <c r="F3" s="535"/>
      <c r="G3" s="535"/>
      <c r="H3" s="535"/>
      <c r="I3" s="535"/>
      <c r="J3" s="535"/>
      <c r="K3" s="535"/>
      <c r="L3" s="535"/>
      <c r="M3" s="535"/>
      <c r="N3" s="535"/>
      <c r="O3" s="535"/>
      <c r="P3" s="535"/>
      <c r="Q3" s="536"/>
      <c r="R3" s="1"/>
      <c r="S3" s="1"/>
      <c r="T3" s="1"/>
      <c r="U3" s="1"/>
      <c r="V3" s="1"/>
      <c r="W3" s="1"/>
      <c r="X3" s="1"/>
      <c r="Y3" s="1"/>
      <c r="Z3" s="1"/>
      <c r="AA3" s="1"/>
      <c r="AB3" s="1"/>
    </row>
    <row r="4" spans="1:28">
      <c r="A4" s="1"/>
      <c r="B4" s="368" t="s">
        <v>338</v>
      </c>
      <c r="C4" s="523"/>
      <c r="D4" s="523"/>
      <c r="E4" s="524"/>
      <c r="F4" s="372"/>
      <c r="G4" s="372"/>
      <c r="H4" s="372"/>
      <c r="I4" s="372"/>
      <c r="J4" s="372"/>
      <c r="K4" s="372"/>
      <c r="L4" s="372"/>
      <c r="M4" s="372"/>
      <c r="N4" s="372"/>
      <c r="O4" s="372"/>
      <c r="P4" s="372"/>
      <c r="Q4" s="518"/>
      <c r="R4" s="1"/>
      <c r="S4" s="1"/>
      <c r="T4" s="1"/>
      <c r="U4" s="1"/>
      <c r="V4" s="1"/>
      <c r="W4" s="1"/>
      <c r="X4" s="1"/>
      <c r="Y4" s="1"/>
      <c r="Z4" s="1"/>
      <c r="AA4" s="1"/>
      <c r="AB4" s="1"/>
    </row>
    <row r="5" spans="1:28">
      <c r="A5" s="1"/>
      <c r="B5" s="1"/>
      <c r="C5" s="245"/>
      <c r="D5" s="245"/>
      <c r="E5" s="64"/>
      <c r="F5" s="1"/>
      <c r="G5" s="1"/>
      <c r="H5" s="1"/>
      <c r="I5" s="1"/>
      <c r="J5" s="1"/>
      <c r="K5" s="1"/>
      <c r="L5" s="1"/>
      <c r="M5" s="1"/>
      <c r="N5" s="1"/>
      <c r="O5" s="1"/>
      <c r="P5" s="1"/>
      <c r="Q5" s="1"/>
      <c r="R5" s="1"/>
      <c r="S5" s="1"/>
      <c r="T5" s="1"/>
      <c r="U5" s="1"/>
      <c r="V5" s="1"/>
      <c r="W5" s="1"/>
      <c r="X5" s="1"/>
      <c r="Y5" s="1"/>
      <c r="Z5" s="1"/>
      <c r="AA5" s="1"/>
      <c r="AB5" s="1"/>
    </row>
    <row r="6" spans="1:28">
      <c r="A6" s="1"/>
      <c r="B6" s="176"/>
      <c r="C6" s="143" t="s">
        <v>4</v>
      </c>
      <c r="D6" s="143" t="s">
        <v>5</v>
      </c>
      <c r="E6" s="1"/>
      <c r="F6" s="742" t="s">
        <v>1151</v>
      </c>
      <c r="G6" s="740"/>
      <c r="H6" s="740"/>
      <c r="I6" s="740"/>
      <c r="J6" s="740"/>
      <c r="K6" s="740"/>
      <c r="L6" s="740"/>
      <c r="M6" s="1"/>
      <c r="N6" s="1"/>
      <c r="O6" s="1"/>
      <c r="P6" s="1"/>
      <c r="Q6" s="1"/>
      <c r="R6" s="1"/>
      <c r="S6" s="1"/>
      <c r="T6" s="1"/>
      <c r="U6" s="1"/>
      <c r="V6" s="1"/>
      <c r="W6" s="1"/>
      <c r="X6" s="1"/>
      <c r="Y6" s="1"/>
      <c r="Z6" s="1"/>
      <c r="AA6" s="1"/>
      <c r="AB6" s="1"/>
    </row>
    <row r="7" spans="1:28" ht="26.25">
      <c r="A7" s="1"/>
      <c r="B7" s="203" t="s">
        <v>194</v>
      </c>
      <c r="C7" s="180">
        <v>29</v>
      </c>
      <c r="D7" s="180">
        <v>17</v>
      </c>
      <c r="E7" s="1"/>
      <c r="F7" s="740" t="s">
        <v>1077</v>
      </c>
      <c r="G7" s="740"/>
      <c r="H7" s="740"/>
      <c r="I7" s="740"/>
      <c r="J7" s="740"/>
      <c r="K7" s="740"/>
      <c r="L7" s="740"/>
      <c r="M7" s="1"/>
      <c r="N7" s="1"/>
      <c r="O7" s="1"/>
      <c r="P7" s="1"/>
      <c r="Q7" s="1"/>
      <c r="R7" s="1"/>
      <c r="S7" s="1"/>
      <c r="T7" s="1"/>
      <c r="U7" s="1"/>
      <c r="V7" s="1"/>
      <c r="W7" s="1"/>
      <c r="X7" s="1"/>
      <c r="Y7" s="1"/>
      <c r="Z7" s="1"/>
      <c r="AA7" s="1"/>
      <c r="AB7" s="1"/>
    </row>
    <row r="8" spans="1:28" ht="26.25">
      <c r="A8" s="1"/>
      <c r="B8" s="242" t="s">
        <v>195</v>
      </c>
      <c r="C8" s="243">
        <v>30</v>
      </c>
      <c r="D8" s="243">
        <v>16</v>
      </c>
      <c r="E8" s="1"/>
      <c r="F8" s="1" t="s">
        <v>1159</v>
      </c>
      <c r="G8" s="1"/>
      <c r="H8" s="1"/>
      <c r="I8" s="1"/>
      <c r="J8" s="1"/>
      <c r="K8" s="1"/>
      <c r="L8" s="1"/>
      <c r="M8" s="1"/>
      <c r="N8" s="1"/>
      <c r="O8" s="1"/>
      <c r="P8" s="1"/>
      <c r="Q8" s="1"/>
      <c r="R8" s="1"/>
      <c r="S8" s="1"/>
      <c r="T8" s="1"/>
      <c r="U8" s="1"/>
      <c r="V8" s="1"/>
      <c r="W8" s="1"/>
      <c r="X8" s="1"/>
      <c r="Y8" s="1"/>
      <c r="Z8" s="1"/>
      <c r="AA8" s="1"/>
      <c r="AB8" s="1"/>
    </row>
    <row r="9" spans="1:28" ht="26.25">
      <c r="A9" s="1"/>
      <c r="B9" s="203" t="s">
        <v>189</v>
      </c>
      <c r="C9" s="180">
        <v>31</v>
      </c>
      <c r="D9" s="180">
        <v>16</v>
      </c>
      <c r="E9" s="1"/>
      <c r="F9" s="1" t="s">
        <v>1166</v>
      </c>
      <c r="G9" s="1"/>
      <c r="H9" s="1"/>
      <c r="I9" s="1"/>
      <c r="J9" s="1"/>
      <c r="K9" s="1"/>
      <c r="L9" s="1"/>
      <c r="M9" s="1"/>
      <c r="N9" s="1"/>
      <c r="O9" s="1"/>
      <c r="P9" s="1"/>
      <c r="Q9" s="1"/>
      <c r="R9" s="1"/>
      <c r="S9" s="1"/>
      <c r="T9" s="1"/>
      <c r="U9" s="1"/>
      <c r="V9" s="1"/>
      <c r="W9" s="1"/>
      <c r="X9" s="1"/>
      <c r="Y9" s="1"/>
      <c r="Z9" s="1"/>
      <c r="AA9" s="1"/>
      <c r="AB9" s="1"/>
    </row>
    <row r="10" spans="1:28" ht="26.25">
      <c r="A10" s="1"/>
      <c r="B10" s="242" t="s">
        <v>190</v>
      </c>
      <c r="C10" s="243">
        <v>30</v>
      </c>
      <c r="D10" s="243">
        <v>16</v>
      </c>
      <c r="E10" s="1"/>
      <c r="F10" s="1"/>
      <c r="G10" s="1"/>
      <c r="H10" s="1"/>
      <c r="I10" s="1"/>
      <c r="J10" s="1"/>
      <c r="K10" s="1"/>
      <c r="L10" s="1"/>
      <c r="M10" s="1"/>
      <c r="N10" s="1"/>
      <c r="O10" s="1"/>
      <c r="P10" s="1"/>
      <c r="Q10" s="1"/>
      <c r="R10" s="1"/>
      <c r="S10" s="1"/>
      <c r="T10" s="1"/>
      <c r="U10" s="1"/>
      <c r="V10" s="1"/>
      <c r="W10" s="1"/>
      <c r="X10" s="1"/>
      <c r="Y10" s="1"/>
      <c r="Z10" s="1"/>
      <c r="AA10" s="1"/>
      <c r="AB10" s="1"/>
    </row>
    <row r="11" spans="1:28" ht="26.25">
      <c r="A11" s="1"/>
      <c r="B11" s="203" t="s">
        <v>256</v>
      </c>
      <c r="C11" s="180">
        <v>30</v>
      </c>
      <c r="D11" s="180">
        <v>16</v>
      </c>
      <c r="E11" s="75"/>
      <c r="F11" s="1"/>
      <c r="G11" s="1"/>
      <c r="H11" s="1"/>
      <c r="I11" s="1"/>
      <c r="J11" s="1"/>
      <c r="K11" s="1"/>
      <c r="L11" s="1"/>
      <c r="M11" s="1"/>
      <c r="N11" s="1"/>
      <c r="O11" s="1"/>
      <c r="P11" s="1"/>
      <c r="Q11" s="1"/>
      <c r="R11" s="1"/>
      <c r="S11" s="1"/>
      <c r="T11" s="1"/>
      <c r="U11" s="1"/>
      <c r="V11" s="1"/>
      <c r="W11" s="1"/>
      <c r="X11" s="1"/>
      <c r="Y11" s="1"/>
      <c r="Z11" s="1"/>
      <c r="AA11" s="1"/>
      <c r="AB11" s="1"/>
    </row>
    <row r="12" spans="1:28" ht="26.25">
      <c r="A12" s="1"/>
      <c r="B12" s="242" t="s">
        <v>370</v>
      </c>
      <c r="C12" s="183">
        <v>28.487200930239393</v>
      </c>
      <c r="D12" s="571" t="s">
        <v>954</v>
      </c>
      <c r="E12" s="75" t="s">
        <v>955</v>
      </c>
      <c r="F12" s="1"/>
      <c r="G12" s="1"/>
      <c r="H12" s="1"/>
      <c r="I12" s="1"/>
      <c r="J12" s="1"/>
      <c r="K12" s="1"/>
      <c r="L12" s="1"/>
      <c r="M12" s="1"/>
      <c r="N12" s="1"/>
      <c r="O12" s="1"/>
      <c r="P12" s="1"/>
      <c r="Q12" s="1"/>
      <c r="R12" s="1"/>
      <c r="S12" s="1"/>
      <c r="T12" s="1"/>
      <c r="U12" s="1"/>
      <c r="V12" s="1"/>
      <c r="W12" s="1"/>
      <c r="X12" s="1"/>
      <c r="Y12" s="1"/>
      <c r="Z12" s="1"/>
      <c r="AA12" s="1"/>
      <c r="AB12" s="1"/>
    </row>
    <row r="13" spans="1:28" ht="39">
      <c r="A13" s="1"/>
      <c r="B13" s="203" t="s">
        <v>396</v>
      </c>
      <c r="C13" s="180">
        <v>30</v>
      </c>
      <c r="D13" s="180">
        <v>20</v>
      </c>
      <c r="E13" s="75"/>
      <c r="F13" s="1"/>
      <c r="G13" s="1"/>
      <c r="H13" s="1"/>
      <c r="I13" s="1"/>
      <c r="J13" s="1"/>
      <c r="K13" s="1"/>
      <c r="L13" s="1"/>
      <c r="M13" s="1"/>
      <c r="N13" s="1"/>
      <c r="O13" s="1"/>
      <c r="P13" s="1"/>
      <c r="Q13" s="1"/>
      <c r="R13" s="1"/>
      <c r="S13" s="1"/>
      <c r="T13" s="1"/>
      <c r="U13" s="1"/>
      <c r="V13" s="1"/>
      <c r="W13" s="1"/>
      <c r="X13" s="1"/>
      <c r="Y13" s="1"/>
      <c r="Z13" s="1"/>
      <c r="AA13" s="1"/>
      <c r="AB13" s="1"/>
    </row>
    <row r="14" spans="1:28" ht="26.25">
      <c r="A14" s="1"/>
      <c r="B14" s="242" t="s">
        <v>919</v>
      </c>
      <c r="C14" s="183">
        <v>30</v>
      </c>
      <c r="D14" s="243">
        <v>19</v>
      </c>
      <c r="E14" s="75"/>
      <c r="F14" s="1"/>
      <c r="G14" s="1"/>
      <c r="H14" s="1"/>
      <c r="I14" s="1"/>
      <c r="J14" s="1"/>
      <c r="K14" s="1"/>
      <c r="L14" s="1"/>
      <c r="M14" s="1"/>
      <c r="N14" s="1"/>
      <c r="O14" s="1"/>
      <c r="P14" s="1"/>
      <c r="Q14" s="1"/>
      <c r="R14" s="1"/>
      <c r="S14" s="1"/>
      <c r="T14" s="1"/>
      <c r="U14" s="1"/>
      <c r="V14" s="1"/>
      <c r="W14" s="1"/>
      <c r="X14" s="1"/>
      <c r="Y14" s="1"/>
      <c r="Z14" s="1"/>
      <c r="AA14" s="1"/>
      <c r="AB14" s="1"/>
    </row>
    <row r="15" spans="1:28">
      <c r="A15" s="1"/>
      <c r="B15" s="1"/>
      <c r="C15" s="1"/>
      <c r="D15" s="1"/>
      <c r="E15" s="75"/>
      <c r="F15" s="1"/>
      <c r="G15" s="1"/>
      <c r="H15" s="1"/>
      <c r="I15" s="1"/>
      <c r="J15" s="1"/>
      <c r="K15" s="1"/>
      <c r="L15" s="1"/>
      <c r="M15" s="1"/>
      <c r="N15" s="1"/>
      <c r="O15" s="1"/>
      <c r="P15" s="1"/>
      <c r="Q15" s="1"/>
      <c r="R15" s="1"/>
      <c r="S15" s="1"/>
      <c r="T15" s="1"/>
      <c r="U15" s="1"/>
      <c r="V15" s="1"/>
      <c r="W15" s="1"/>
      <c r="X15" s="1"/>
      <c r="Y15" s="1"/>
      <c r="Z15" s="1"/>
      <c r="AA15" s="1"/>
      <c r="AB15" s="1"/>
    </row>
    <row r="16" spans="1:28">
      <c r="A16" s="1"/>
      <c r="B16" s="16"/>
      <c r="C16" s="16"/>
      <c r="D16" s="16"/>
      <c r="E16" s="9"/>
      <c r="F16" s="1"/>
      <c r="G16" s="1"/>
      <c r="H16" s="1"/>
      <c r="I16" s="1"/>
      <c r="J16" s="1"/>
      <c r="K16" s="1"/>
      <c r="L16" s="1"/>
      <c r="M16" s="1"/>
      <c r="N16" s="1"/>
      <c r="O16" s="1"/>
      <c r="P16" s="1"/>
      <c r="Q16" s="1"/>
      <c r="R16" s="1"/>
      <c r="S16" s="1"/>
      <c r="T16" s="1"/>
      <c r="U16" s="1"/>
      <c r="V16" s="1"/>
      <c r="W16" s="1"/>
      <c r="X16" s="1"/>
      <c r="Y16" s="1"/>
      <c r="Z16" s="1"/>
      <c r="AA16" s="1"/>
      <c r="AB16" s="1"/>
    </row>
    <row r="17" spans="1:28">
      <c r="A17" s="1"/>
      <c r="B17" s="16"/>
      <c r="C17" s="16"/>
      <c r="D17" s="16"/>
      <c r="E17" s="9"/>
      <c r="F17" s="16"/>
      <c r="G17" s="16"/>
      <c r="H17" s="16"/>
      <c r="I17" s="16"/>
      <c r="J17" s="1"/>
      <c r="K17" s="1"/>
      <c r="L17" s="1"/>
      <c r="M17" s="1"/>
      <c r="N17" s="1"/>
      <c r="O17" s="1"/>
      <c r="P17" s="1"/>
      <c r="Q17" s="1"/>
      <c r="R17" s="1"/>
      <c r="S17" s="1"/>
      <c r="T17" s="1"/>
      <c r="U17" s="1"/>
      <c r="V17" s="1"/>
      <c r="W17" s="1"/>
      <c r="X17" s="1"/>
      <c r="Y17" s="1"/>
      <c r="Z17" s="1"/>
      <c r="AA17" s="1"/>
      <c r="AB17" s="1"/>
    </row>
    <row r="18" spans="1:28">
      <c r="A18" s="1"/>
      <c r="B18" s="367" t="s">
        <v>284</v>
      </c>
      <c r="C18" s="538"/>
      <c r="D18" s="538"/>
      <c r="E18" s="539"/>
      <c r="F18" s="535"/>
      <c r="G18" s="535"/>
      <c r="H18" s="535"/>
      <c r="I18" s="535"/>
      <c r="J18" s="535"/>
      <c r="K18" s="535"/>
      <c r="L18" s="535"/>
      <c r="M18" s="535"/>
      <c r="N18" s="535"/>
      <c r="O18" s="535"/>
      <c r="P18" s="535"/>
      <c r="Q18" s="536"/>
      <c r="R18" s="1"/>
      <c r="S18" s="1"/>
      <c r="T18" s="1"/>
      <c r="U18" s="1"/>
      <c r="V18" s="1"/>
      <c r="W18" s="1"/>
      <c r="X18" s="1"/>
      <c r="Y18" s="1"/>
      <c r="Z18" s="1"/>
      <c r="AA18" s="1"/>
      <c r="AB18" s="1"/>
    </row>
    <row r="19" spans="1:28">
      <c r="A19" s="1"/>
      <c r="B19" s="368" t="s">
        <v>338</v>
      </c>
      <c r="C19" s="523"/>
      <c r="D19" s="523"/>
      <c r="E19" s="524"/>
      <c r="F19" s="372"/>
      <c r="G19" s="372"/>
      <c r="H19" s="372"/>
      <c r="I19" s="372"/>
      <c r="J19" s="372"/>
      <c r="K19" s="372"/>
      <c r="L19" s="372"/>
      <c r="M19" s="372"/>
      <c r="N19" s="372"/>
      <c r="O19" s="372"/>
      <c r="P19" s="372"/>
      <c r="Q19" s="518"/>
      <c r="R19" s="1"/>
      <c r="S19" s="1"/>
      <c r="T19" s="1"/>
      <c r="U19" s="1"/>
      <c r="V19" s="1"/>
      <c r="W19" s="1"/>
      <c r="X19" s="1"/>
      <c r="Y19" s="1"/>
      <c r="Z19" s="1"/>
      <c r="AA19" s="1"/>
      <c r="AB19" s="1"/>
    </row>
    <row r="20" spans="1:28">
      <c r="A20" s="1"/>
      <c r="B20" s="1"/>
      <c r="C20" s="245"/>
      <c r="D20" s="245"/>
      <c r="E20" s="64"/>
      <c r="F20" s="11"/>
      <c r="G20" s="11"/>
      <c r="H20" s="11"/>
      <c r="I20" s="11"/>
      <c r="J20" s="11"/>
      <c r="K20" s="11"/>
      <c r="L20" s="11"/>
      <c r="M20" s="11"/>
      <c r="N20" s="11"/>
      <c r="O20" s="11"/>
      <c r="P20" s="11"/>
      <c r="Q20" s="11"/>
      <c r="R20" s="1"/>
      <c r="S20" s="1"/>
      <c r="T20" s="1"/>
      <c r="U20" s="1"/>
      <c r="V20" s="1"/>
      <c r="W20" s="1"/>
      <c r="X20" s="1"/>
      <c r="Y20" s="1"/>
      <c r="Z20" s="1"/>
      <c r="AA20" s="1"/>
      <c r="AB20" s="1"/>
    </row>
    <row r="21" spans="1:28">
      <c r="A21" s="1"/>
      <c r="B21" s="171"/>
      <c r="C21" s="145" t="s">
        <v>4</v>
      </c>
      <c r="D21" s="145" t="s">
        <v>5</v>
      </c>
      <c r="E21" s="1"/>
      <c r="F21" s="1"/>
      <c r="G21" s="1"/>
      <c r="H21" s="1"/>
      <c r="I21" s="1"/>
      <c r="J21" s="1"/>
      <c r="K21" s="1"/>
      <c r="L21" s="1"/>
      <c r="M21" s="1"/>
      <c r="N21" s="1"/>
      <c r="O21" s="1"/>
      <c r="P21" s="1"/>
      <c r="Q21" s="1"/>
      <c r="R21" s="1"/>
      <c r="S21" s="1"/>
      <c r="T21" s="1"/>
      <c r="U21" s="1"/>
      <c r="V21" s="1"/>
      <c r="W21" s="1"/>
      <c r="X21" s="1"/>
      <c r="Y21" s="1"/>
      <c r="Z21" s="1"/>
      <c r="AA21" s="1"/>
      <c r="AB21" s="1"/>
    </row>
    <row r="22" spans="1:28" ht="26.25">
      <c r="A22" s="1"/>
      <c r="B22" s="203" t="s">
        <v>196</v>
      </c>
      <c r="C22" s="180">
        <v>42</v>
      </c>
      <c r="D22" s="180">
        <v>16</v>
      </c>
      <c r="E22" s="1"/>
      <c r="F22" s="746" t="s">
        <v>1151</v>
      </c>
      <c r="G22" s="740"/>
      <c r="H22" s="740"/>
      <c r="I22" s="740"/>
      <c r="J22" s="1"/>
      <c r="K22" s="1"/>
      <c r="L22" s="1"/>
      <c r="M22" s="1"/>
      <c r="N22" s="1"/>
      <c r="O22" s="1"/>
      <c r="P22" s="1"/>
      <c r="Q22" s="1"/>
      <c r="R22" s="1"/>
      <c r="S22" s="1"/>
      <c r="T22" s="1"/>
      <c r="U22" s="1"/>
      <c r="V22" s="1"/>
      <c r="W22" s="1"/>
      <c r="X22" s="1"/>
      <c r="Y22" s="1"/>
      <c r="Z22" s="1"/>
      <c r="AA22" s="1"/>
      <c r="AB22" s="1"/>
    </row>
    <row r="23" spans="1:28" ht="26.25">
      <c r="A23" s="1"/>
      <c r="B23" s="242" t="s">
        <v>197</v>
      </c>
      <c r="C23" s="243">
        <v>42</v>
      </c>
      <c r="D23" s="243">
        <v>16</v>
      </c>
      <c r="E23" s="1"/>
      <c r="F23" s="747" t="s">
        <v>1183</v>
      </c>
      <c r="G23" s="740"/>
      <c r="H23" s="740"/>
      <c r="I23" s="740"/>
      <c r="J23" s="1"/>
      <c r="K23" s="1"/>
      <c r="L23" s="1"/>
      <c r="M23" s="1"/>
      <c r="N23" s="1"/>
      <c r="O23" s="1"/>
      <c r="P23" s="1"/>
      <c r="Q23" s="1"/>
      <c r="R23" s="1"/>
      <c r="S23" s="1"/>
      <c r="T23" s="1"/>
      <c r="U23" s="1"/>
      <c r="V23" s="1"/>
      <c r="W23" s="1"/>
      <c r="X23" s="1"/>
      <c r="Y23" s="1"/>
      <c r="Z23" s="1"/>
      <c r="AA23" s="1"/>
      <c r="AB23" s="1"/>
    </row>
    <row r="24" spans="1:28" ht="26.25">
      <c r="A24" s="1"/>
      <c r="B24" s="203" t="s">
        <v>191</v>
      </c>
      <c r="C24" s="180">
        <v>43</v>
      </c>
      <c r="D24" s="180">
        <v>15</v>
      </c>
      <c r="E24" s="1"/>
      <c r="F24" s="137" t="s">
        <v>1159</v>
      </c>
      <c r="G24" s="1"/>
      <c r="H24" s="1"/>
      <c r="I24" s="1"/>
      <c r="J24" s="1"/>
      <c r="K24" s="1"/>
      <c r="L24" s="1"/>
      <c r="M24" s="1"/>
      <c r="N24" s="1"/>
      <c r="O24" s="1"/>
      <c r="P24" s="1"/>
      <c r="Q24" s="1"/>
      <c r="R24" s="1"/>
      <c r="S24" s="1"/>
      <c r="T24" s="1"/>
      <c r="U24" s="1"/>
      <c r="V24" s="1"/>
      <c r="W24" s="1"/>
      <c r="X24" s="1"/>
      <c r="Y24" s="1"/>
      <c r="Z24" s="1"/>
      <c r="AA24" s="1"/>
      <c r="AB24" s="1"/>
    </row>
    <row r="25" spans="1:28" ht="26.25">
      <c r="A25" s="1"/>
      <c r="B25" s="242" t="s">
        <v>192</v>
      </c>
      <c r="C25" s="243">
        <v>45</v>
      </c>
      <c r="D25" s="243">
        <v>15</v>
      </c>
      <c r="E25" s="1"/>
      <c r="F25" s="137" t="s">
        <v>1166</v>
      </c>
      <c r="G25" s="1"/>
      <c r="H25" s="1"/>
      <c r="I25" s="1"/>
      <c r="J25" s="1"/>
      <c r="K25" s="1"/>
      <c r="L25" s="1"/>
      <c r="M25" s="1"/>
      <c r="N25" s="1"/>
      <c r="O25" s="1"/>
      <c r="P25" s="1"/>
      <c r="Q25" s="1"/>
      <c r="R25" s="1"/>
      <c r="S25" s="1"/>
      <c r="T25" s="1"/>
      <c r="U25" s="1"/>
      <c r="V25" s="1"/>
      <c r="W25" s="1"/>
      <c r="X25" s="1"/>
      <c r="Y25" s="1"/>
      <c r="Z25" s="1"/>
      <c r="AA25" s="1"/>
      <c r="AB25" s="1"/>
    </row>
    <row r="26" spans="1:28" ht="26.25">
      <c r="A26" s="1"/>
      <c r="B26" s="203" t="s">
        <v>258</v>
      </c>
      <c r="C26" s="180">
        <v>45</v>
      </c>
      <c r="D26" s="180">
        <v>16</v>
      </c>
      <c r="F26" s="44"/>
      <c r="H26" s="44"/>
      <c r="I26" s="44"/>
      <c r="J26" s="1"/>
      <c r="K26" s="1"/>
      <c r="L26" s="1"/>
      <c r="M26" s="1"/>
      <c r="N26" s="1"/>
      <c r="O26" s="1"/>
      <c r="P26" s="1"/>
      <c r="Q26" s="1"/>
      <c r="R26" s="1"/>
      <c r="S26" s="1"/>
      <c r="T26" s="1"/>
      <c r="U26" s="1"/>
      <c r="V26" s="1"/>
      <c r="W26" s="1"/>
      <c r="X26" s="1"/>
      <c r="Y26" s="1"/>
      <c r="Z26" s="1"/>
      <c r="AA26" s="1"/>
      <c r="AB26" s="1"/>
    </row>
    <row r="27" spans="1:28" ht="26.25">
      <c r="A27" s="1"/>
      <c r="B27" s="242" t="s">
        <v>397</v>
      </c>
      <c r="C27" s="183">
        <v>46.297489862411048</v>
      </c>
      <c r="D27" s="243">
        <v>18</v>
      </c>
      <c r="E27" s="1"/>
      <c r="F27" s="1"/>
      <c r="G27" s="1"/>
      <c r="H27" s="1"/>
      <c r="I27" s="1"/>
      <c r="J27" s="1"/>
      <c r="K27" s="1"/>
      <c r="L27" s="1"/>
      <c r="M27" s="1"/>
      <c r="N27" s="1"/>
      <c r="O27" s="1"/>
      <c r="P27" s="1"/>
      <c r="Q27" s="1"/>
      <c r="R27" s="1"/>
      <c r="S27" s="1"/>
      <c r="T27" s="1"/>
      <c r="U27" s="1"/>
      <c r="V27" s="1"/>
      <c r="W27" s="1"/>
      <c r="X27" s="1"/>
      <c r="Y27" s="1"/>
      <c r="Z27" s="1"/>
      <c r="AA27" s="1"/>
      <c r="AB27" s="1"/>
    </row>
    <row r="28" spans="1:28" ht="39">
      <c r="A28" s="1"/>
      <c r="B28" s="203" t="s">
        <v>398</v>
      </c>
      <c r="C28" s="572" t="s">
        <v>956</v>
      </c>
      <c r="D28" s="180">
        <v>18</v>
      </c>
      <c r="E28" s="11" t="s">
        <v>957</v>
      </c>
      <c r="F28" s="1"/>
      <c r="G28" s="1"/>
      <c r="H28" s="1"/>
      <c r="I28" s="1"/>
      <c r="J28" s="1"/>
      <c r="K28" s="1"/>
      <c r="L28" s="1"/>
      <c r="M28" s="1"/>
      <c r="N28" s="1"/>
      <c r="O28" s="1"/>
      <c r="P28" s="1"/>
      <c r="Q28" s="1"/>
      <c r="R28" s="1"/>
      <c r="S28" s="1"/>
      <c r="T28" s="1"/>
      <c r="U28" s="1"/>
      <c r="V28" s="1"/>
      <c r="W28" s="1"/>
      <c r="X28" s="1"/>
      <c r="Y28" s="1"/>
      <c r="Z28" s="1"/>
      <c r="AA28" s="1"/>
      <c r="AB28" s="1"/>
    </row>
    <row r="29" spans="1:28" ht="26.25">
      <c r="A29" s="1"/>
      <c r="B29" s="242" t="s">
        <v>958</v>
      </c>
      <c r="C29" s="183">
        <v>42</v>
      </c>
      <c r="D29" s="243">
        <v>20</v>
      </c>
      <c r="E29" s="11"/>
      <c r="F29" s="1"/>
      <c r="G29" s="1"/>
      <c r="H29" s="1"/>
      <c r="I29" s="1"/>
      <c r="J29" s="1"/>
      <c r="K29" s="1"/>
      <c r="L29" s="1"/>
      <c r="M29" s="1"/>
      <c r="N29" s="1"/>
      <c r="O29" s="1"/>
      <c r="P29" s="1"/>
      <c r="Q29" s="1"/>
      <c r="R29" s="1"/>
      <c r="S29" s="1"/>
      <c r="T29" s="1"/>
      <c r="U29" s="1"/>
      <c r="V29" s="1"/>
      <c r="W29" s="1"/>
      <c r="X29" s="1"/>
      <c r="Y29" s="1"/>
      <c r="Z29" s="1"/>
      <c r="AA29" s="1"/>
      <c r="AB29" s="1"/>
    </row>
    <row r="30" spans="1:2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D33" s="1"/>
      <c r="E33" s="1"/>
      <c r="F33" s="1"/>
      <c r="G33" s="1"/>
      <c r="H33" s="1"/>
      <c r="I33" s="1"/>
      <c r="J33" s="1"/>
      <c r="K33" s="1"/>
      <c r="L33" s="1"/>
      <c r="M33" s="1"/>
      <c r="N33" s="1"/>
      <c r="O33" s="1"/>
      <c r="P33" s="1"/>
      <c r="Q33" s="1"/>
      <c r="R33" s="1"/>
      <c r="S33" s="11"/>
      <c r="T33" s="11"/>
      <c r="U33" s="11"/>
      <c r="V33" s="11"/>
      <c r="W33" s="11"/>
      <c r="X33" s="1"/>
    </row>
    <row r="34" spans="1:24">
      <c r="A34" s="1"/>
      <c r="B34" s="1"/>
      <c r="C34" s="70" t="s">
        <v>173</v>
      </c>
      <c r="D34" s="70"/>
      <c r="E34" s="1"/>
      <c r="F34" s="1"/>
      <c r="G34" s="1"/>
      <c r="H34" s="1"/>
      <c r="I34" s="1"/>
      <c r="J34" s="1"/>
      <c r="K34" s="1"/>
      <c r="L34" s="1"/>
      <c r="M34" s="1"/>
      <c r="N34" s="1"/>
      <c r="O34" s="1"/>
      <c r="P34" s="1"/>
      <c r="Q34" s="1"/>
      <c r="R34" s="1"/>
      <c r="S34" s="11"/>
      <c r="T34" s="11"/>
      <c r="U34" s="11"/>
      <c r="V34" s="11"/>
      <c r="W34" s="11"/>
      <c r="X34" s="1"/>
    </row>
    <row r="35" spans="1:24">
      <c r="A35" s="1"/>
      <c r="B35" s="1"/>
      <c r="D35" s="1"/>
      <c r="E35" s="1"/>
      <c r="F35" s="1"/>
      <c r="G35" s="1"/>
      <c r="H35" s="1"/>
      <c r="I35" s="1"/>
      <c r="J35" s="1"/>
      <c r="K35" s="1"/>
      <c r="L35" s="1"/>
      <c r="M35" s="1"/>
      <c r="N35" s="1"/>
      <c r="O35" s="1"/>
      <c r="P35" s="1"/>
      <c r="Q35" s="1"/>
      <c r="R35" s="1"/>
      <c r="S35" s="1"/>
      <c r="T35" s="1"/>
      <c r="U35" s="1"/>
      <c r="V35" s="1"/>
      <c r="W35" s="1"/>
      <c r="X35" s="1"/>
    </row>
    <row r="36" spans="1:24">
      <c r="A36" s="1"/>
      <c r="B36" s="1"/>
      <c r="C36" s="44"/>
      <c r="D36" s="1"/>
      <c r="E36" s="1"/>
      <c r="F36" s="1"/>
      <c r="G36" s="1"/>
      <c r="H36" s="1"/>
      <c r="I36" s="1"/>
      <c r="J36" s="1"/>
      <c r="K36" s="1"/>
      <c r="L36" s="1"/>
      <c r="M36" s="44"/>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sheetData>
  <hyperlinks>
    <hyperlink ref="C34" location="innehåll!A1" display="Tillbaka till innehållsförteckning"/>
    <hyperlink ref="L1" location="innehåll!A1" display="Tillbaka till innehållsförteckning"/>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46"/>
  <sheetViews>
    <sheetView zoomScale="90" zoomScaleNormal="90" workbookViewId="0">
      <selection activeCell="Q1" sqref="Q1"/>
    </sheetView>
  </sheetViews>
  <sheetFormatPr defaultRowHeight="15"/>
  <cols>
    <col min="1" max="1" width="5.28515625" customWidth="1"/>
    <col min="2" max="2" width="23" customWidth="1"/>
    <col min="19" max="19" width="13.140625" customWidth="1"/>
    <col min="20" max="20" width="13.140625" style="723" customWidth="1"/>
    <col min="22" max="22" width="23.7109375" customWidth="1"/>
    <col min="28" max="28" width="10.85546875" customWidth="1"/>
    <col min="36" max="36" width="10" customWidth="1"/>
    <col min="39" max="39" width="4" customWidth="1"/>
    <col min="40" max="40" width="10.5703125" customWidth="1"/>
    <col min="41" max="41" width="10.42578125" customWidth="1"/>
  </cols>
  <sheetData>
    <row r="1" spans="1:52">
      <c r="B1" s="1"/>
      <c r="C1" s="1"/>
      <c r="D1" s="1"/>
      <c r="E1" s="1"/>
      <c r="F1" s="1"/>
      <c r="G1" s="1"/>
      <c r="H1" s="1"/>
      <c r="I1" s="1"/>
      <c r="J1" s="1"/>
      <c r="K1" s="1"/>
      <c r="L1" s="1"/>
      <c r="M1" s="1"/>
      <c r="N1" s="1"/>
      <c r="O1" s="1"/>
      <c r="P1" s="1"/>
      <c r="Q1" s="70" t="s">
        <v>173</v>
      </c>
      <c r="R1" s="11"/>
      <c r="S1" s="11"/>
      <c r="T1" s="11"/>
      <c r="U1" s="11"/>
      <c r="V1" s="1"/>
      <c r="W1" s="1"/>
      <c r="X1" s="1"/>
      <c r="Y1" s="1"/>
      <c r="Z1" s="1"/>
      <c r="AA1" s="1"/>
      <c r="AB1" s="1"/>
      <c r="AC1" s="1"/>
      <c r="AD1" s="1"/>
      <c r="AE1" s="1"/>
      <c r="AF1" s="1"/>
      <c r="AG1" s="1"/>
      <c r="AH1" s="70" t="s">
        <v>173</v>
      </c>
      <c r="AI1" s="13"/>
      <c r="AJ1" s="11"/>
      <c r="AK1" s="11"/>
      <c r="AL1" s="1"/>
      <c r="AM1" s="1"/>
      <c r="AT1" s="1"/>
    </row>
    <row r="2" spans="1:52">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c r="A3" s="1"/>
      <c r="B3" s="715" t="s">
        <v>92</v>
      </c>
      <c r="C3" s="6"/>
      <c r="D3" s="716"/>
      <c r="E3" s="716"/>
      <c r="F3" s="716"/>
      <c r="G3" s="716"/>
      <c r="H3" s="716"/>
      <c r="I3" s="716"/>
      <c r="J3" s="716"/>
      <c r="K3" s="717"/>
      <c r="L3" s="716"/>
      <c r="M3" s="716"/>
      <c r="N3" s="718"/>
      <c r="O3" s="718"/>
      <c r="P3" s="718"/>
      <c r="Q3" s="718"/>
      <c r="R3" s="718"/>
      <c r="S3" s="719"/>
      <c r="T3" s="718"/>
      <c r="U3" s="1"/>
      <c r="V3" s="720" t="s">
        <v>93</v>
      </c>
      <c r="W3" s="721"/>
      <c r="X3" s="722"/>
      <c r="Y3" s="722"/>
      <c r="Z3" s="722"/>
      <c r="AA3" s="722"/>
      <c r="AB3" s="721"/>
      <c r="AC3" s="721"/>
      <c r="AD3" s="722"/>
      <c r="AE3" s="722"/>
      <c r="AF3" s="722"/>
      <c r="AG3" s="722"/>
      <c r="AH3" s="722"/>
      <c r="AI3" s="722"/>
      <c r="AJ3" s="722"/>
      <c r="AK3" s="11"/>
      <c r="AL3" s="11"/>
      <c r="AM3" s="1"/>
      <c r="AN3" s="2" t="s">
        <v>1434</v>
      </c>
      <c r="AO3" s="43"/>
      <c r="AP3" s="43"/>
      <c r="AQ3" s="43"/>
      <c r="AR3" s="43"/>
      <c r="AS3" s="43"/>
      <c r="AT3" s="1"/>
      <c r="AU3" s="1"/>
      <c r="AV3" s="1"/>
      <c r="AW3" s="1"/>
      <c r="AX3" s="1"/>
      <c r="AY3" s="1"/>
      <c r="AZ3" s="1"/>
    </row>
    <row r="4" spans="1:52" ht="15.75">
      <c r="A4" s="1"/>
      <c r="B4" s="15"/>
      <c r="C4" s="15">
        <v>2009</v>
      </c>
      <c r="D4" s="15">
        <v>2010</v>
      </c>
      <c r="E4" s="15">
        <v>2011</v>
      </c>
      <c r="F4" s="15">
        <v>2012</v>
      </c>
      <c r="G4" s="15">
        <v>2013</v>
      </c>
      <c r="H4" s="15">
        <v>2014</v>
      </c>
      <c r="I4" s="15">
        <v>2015</v>
      </c>
      <c r="J4" s="15">
        <v>2016</v>
      </c>
      <c r="K4" s="15">
        <v>2017</v>
      </c>
      <c r="L4" s="15">
        <v>2018</v>
      </c>
      <c r="M4" s="246">
        <v>2019</v>
      </c>
      <c r="N4" s="246">
        <v>2020</v>
      </c>
      <c r="O4" s="246">
        <v>2021</v>
      </c>
      <c r="P4" s="246">
        <v>2022</v>
      </c>
      <c r="Q4" s="246">
        <v>2023</v>
      </c>
      <c r="R4" s="11"/>
      <c r="S4" s="11"/>
      <c r="T4" s="11"/>
      <c r="U4" s="1"/>
      <c r="V4" s="250" t="s">
        <v>179</v>
      </c>
      <c r="W4" s="11"/>
      <c r="X4" s="11"/>
      <c r="Y4" s="11"/>
      <c r="Z4" s="11"/>
      <c r="AA4" s="13"/>
      <c r="AB4" s="13"/>
      <c r="AC4" s="11"/>
      <c r="AD4" s="13"/>
      <c r="AE4" s="13"/>
      <c r="AF4" s="11"/>
      <c r="AG4" s="11"/>
      <c r="AH4" s="11"/>
      <c r="AI4" s="11"/>
      <c r="AJ4" s="11"/>
      <c r="AK4" s="11"/>
      <c r="AL4" s="11"/>
      <c r="AM4" s="1"/>
      <c r="AN4" s="2" t="s">
        <v>174</v>
      </c>
      <c r="AO4" s="43"/>
      <c r="AP4" s="43"/>
      <c r="AQ4" s="43"/>
      <c r="AR4" s="43"/>
      <c r="AS4" s="43"/>
      <c r="AT4" s="1"/>
      <c r="AU4" s="1"/>
      <c r="AV4" s="1"/>
      <c r="AW4" s="1"/>
      <c r="AX4" s="1"/>
      <c r="AY4" s="1"/>
      <c r="AZ4" s="1"/>
    </row>
    <row r="5" spans="1:52">
      <c r="A5" s="1"/>
      <c r="B5" s="161" t="s">
        <v>49</v>
      </c>
      <c r="C5" s="181">
        <v>10</v>
      </c>
      <c r="D5" s="181">
        <v>13</v>
      </c>
      <c r="E5" s="181">
        <v>15</v>
      </c>
      <c r="F5" s="181">
        <v>13</v>
      </c>
      <c r="G5" s="181">
        <v>9</v>
      </c>
      <c r="H5" s="181">
        <v>9</v>
      </c>
      <c r="I5" s="181">
        <v>9</v>
      </c>
      <c r="J5" s="181">
        <v>11</v>
      </c>
      <c r="K5" s="181">
        <v>11</v>
      </c>
      <c r="L5" s="181">
        <v>9</v>
      </c>
      <c r="M5" s="181">
        <v>10</v>
      </c>
      <c r="N5" s="181">
        <v>11</v>
      </c>
      <c r="O5" s="181">
        <v>12</v>
      </c>
      <c r="P5" s="181">
        <v>14</v>
      </c>
      <c r="Q5" s="181">
        <v>9.8000000000000007</v>
      </c>
      <c r="R5" s="11"/>
      <c r="S5" s="11"/>
      <c r="T5" s="11"/>
      <c r="U5" s="1"/>
      <c r="V5" s="179"/>
      <c r="W5" s="179">
        <v>2010</v>
      </c>
      <c r="X5" s="179">
        <v>2013</v>
      </c>
      <c r="Y5" s="179">
        <v>2014</v>
      </c>
      <c r="Z5" s="179">
        <v>2015</v>
      </c>
      <c r="AA5" s="179">
        <v>2016</v>
      </c>
      <c r="AB5" s="179">
        <v>2017</v>
      </c>
      <c r="AC5" s="179">
        <v>2018</v>
      </c>
      <c r="AD5" s="179">
        <v>2019</v>
      </c>
      <c r="AE5" s="179">
        <v>2020</v>
      </c>
      <c r="AF5" s="179">
        <v>2021</v>
      </c>
      <c r="AG5" s="179">
        <v>2022</v>
      </c>
      <c r="AH5" s="179">
        <v>2023</v>
      </c>
      <c r="AI5" s="11"/>
      <c r="AJ5" s="11"/>
      <c r="AK5" s="11"/>
      <c r="AL5" s="11"/>
      <c r="AM5" s="1"/>
      <c r="AN5" s="44" t="s">
        <v>178</v>
      </c>
      <c r="AO5" s="1"/>
      <c r="AP5" s="1"/>
      <c r="AQ5" s="1"/>
      <c r="AR5" s="1"/>
      <c r="AS5" s="1"/>
      <c r="AT5" s="1"/>
      <c r="AU5" s="1"/>
      <c r="AV5" s="1"/>
      <c r="AW5" s="1"/>
      <c r="AX5" s="1"/>
      <c r="AY5" s="1"/>
      <c r="AZ5" s="1"/>
    </row>
    <row r="6" spans="1:52" ht="55.5" customHeight="1">
      <c r="A6" s="1"/>
      <c r="B6" s="182" t="s">
        <v>50</v>
      </c>
      <c r="C6" s="247">
        <v>1</v>
      </c>
      <c r="D6" s="247">
        <v>2</v>
      </c>
      <c r="E6" s="247">
        <v>3</v>
      </c>
      <c r="F6" s="247">
        <v>2</v>
      </c>
      <c r="G6" s="247">
        <v>3</v>
      </c>
      <c r="H6" s="247">
        <v>3</v>
      </c>
      <c r="I6" s="247">
        <v>4</v>
      </c>
      <c r="J6" s="247">
        <v>2</v>
      </c>
      <c r="K6" s="247">
        <v>2</v>
      </c>
      <c r="L6" s="247">
        <v>3</v>
      </c>
      <c r="M6" s="247">
        <v>1</v>
      </c>
      <c r="N6" s="247">
        <v>3</v>
      </c>
      <c r="O6" s="247">
        <v>3</v>
      </c>
      <c r="P6" s="247">
        <v>2</v>
      </c>
      <c r="Q6" s="247">
        <v>2.9</v>
      </c>
      <c r="R6" s="11"/>
      <c r="S6" s="11"/>
      <c r="T6" s="11"/>
      <c r="U6" s="1"/>
      <c r="V6" s="161" t="s">
        <v>180</v>
      </c>
      <c r="W6" s="180">
        <v>22</v>
      </c>
      <c r="X6" s="180">
        <v>18</v>
      </c>
      <c r="Y6" s="180">
        <v>19</v>
      </c>
      <c r="Z6" s="180">
        <v>17</v>
      </c>
      <c r="AA6" s="180">
        <v>21</v>
      </c>
      <c r="AB6" s="180">
        <v>18</v>
      </c>
      <c r="AC6" s="181">
        <v>18.600000000000001</v>
      </c>
      <c r="AD6" s="181">
        <v>18</v>
      </c>
      <c r="AE6" s="181">
        <v>16</v>
      </c>
      <c r="AF6" s="181">
        <v>17</v>
      </c>
      <c r="AG6" s="181">
        <v>20</v>
      </c>
      <c r="AH6" s="181">
        <v>18</v>
      </c>
      <c r="AI6" s="11"/>
      <c r="AJ6" s="11"/>
      <c r="AK6" s="11"/>
      <c r="AL6" s="11"/>
      <c r="AM6" s="105"/>
      <c r="AN6" s="68" t="s">
        <v>175</v>
      </c>
      <c r="AO6" s="68" t="s">
        <v>176</v>
      </c>
      <c r="AP6" s="68" t="s">
        <v>251</v>
      </c>
      <c r="AQ6" s="68" t="s">
        <v>250</v>
      </c>
      <c r="AR6" s="68" t="s">
        <v>252</v>
      </c>
      <c r="AS6" s="1"/>
      <c r="AT6" s="1"/>
      <c r="AU6" s="1"/>
      <c r="AV6" s="1"/>
      <c r="AW6" s="1"/>
      <c r="AX6" s="1"/>
      <c r="AY6" s="1"/>
      <c r="AZ6" s="1"/>
    </row>
    <row r="7" spans="1:52">
      <c r="A7" s="1"/>
      <c r="B7" s="161" t="s">
        <v>51</v>
      </c>
      <c r="C7" s="180">
        <v>8</v>
      </c>
      <c r="D7" s="180">
        <v>10</v>
      </c>
      <c r="E7" s="180">
        <v>10</v>
      </c>
      <c r="F7" s="180">
        <v>5</v>
      </c>
      <c r="G7" s="180">
        <v>7</v>
      </c>
      <c r="H7" s="180">
        <v>6</v>
      </c>
      <c r="I7" s="180">
        <v>5</v>
      </c>
      <c r="J7" s="180">
        <v>5</v>
      </c>
      <c r="K7" s="181">
        <v>6</v>
      </c>
      <c r="L7" s="181">
        <v>7</v>
      </c>
      <c r="M7" s="181">
        <v>8</v>
      </c>
      <c r="N7" s="181">
        <v>6</v>
      </c>
      <c r="O7" s="181">
        <v>6</v>
      </c>
      <c r="P7" s="181">
        <v>6</v>
      </c>
      <c r="Q7" s="181">
        <v>8.9</v>
      </c>
      <c r="R7" s="11"/>
      <c r="S7" s="11"/>
      <c r="T7" s="11"/>
      <c r="U7" s="1"/>
      <c r="V7" s="182" t="s">
        <v>177</v>
      </c>
      <c r="W7" s="183">
        <v>6</v>
      </c>
      <c r="X7" s="183">
        <v>4</v>
      </c>
      <c r="Y7" s="183">
        <v>5</v>
      </c>
      <c r="Z7" s="184">
        <v>5</v>
      </c>
      <c r="AA7" s="184">
        <v>5</v>
      </c>
      <c r="AB7" s="184">
        <v>3</v>
      </c>
      <c r="AC7" s="167">
        <v>4.9000000000000004</v>
      </c>
      <c r="AD7" s="167">
        <v>5</v>
      </c>
      <c r="AE7" s="167">
        <v>3</v>
      </c>
      <c r="AF7" s="167">
        <v>6</v>
      </c>
      <c r="AG7" s="167">
        <v>5</v>
      </c>
      <c r="AH7" s="167">
        <v>7</v>
      </c>
      <c r="AI7" s="11"/>
      <c r="AJ7" s="11"/>
      <c r="AK7" s="11"/>
      <c r="AL7" s="11"/>
      <c r="AM7" s="1"/>
      <c r="AN7" s="68">
        <v>301</v>
      </c>
      <c r="AO7" s="68">
        <v>55</v>
      </c>
      <c r="AP7" s="103">
        <v>0.18</v>
      </c>
      <c r="AQ7" s="68">
        <v>20</v>
      </c>
      <c r="AR7" s="103">
        <v>7.0000000000000007E-2</v>
      </c>
      <c r="AS7" s="1"/>
      <c r="AT7" s="1"/>
      <c r="AU7" s="1"/>
      <c r="AV7" s="1"/>
      <c r="AW7" s="1"/>
      <c r="AX7" s="1"/>
      <c r="AY7" s="1"/>
      <c r="AZ7" s="1"/>
    </row>
    <row r="8" spans="1:52">
      <c r="A8" s="1"/>
      <c r="B8" s="182" t="s">
        <v>52</v>
      </c>
      <c r="C8" s="247">
        <v>2</v>
      </c>
      <c r="D8" s="247">
        <v>3</v>
      </c>
      <c r="E8" s="247">
        <v>3</v>
      </c>
      <c r="F8" s="247">
        <v>1</v>
      </c>
      <c r="G8" s="247">
        <v>1</v>
      </c>
      <c r="H8" s="745">
        <v>3</v>
      </c>
      <c r="I8" s="745">
        <v>2</v>
      </c>
      <c r="J8" s="745">
        <v>0.3</v>
      </c>
      <c r="K8" s="745">
        <v>2</v>
      </c>
      <c r="L8" s="745">
        <v>1</v>
      </c>
      <c r="M8" s="745">
        <v>3</v>
      </c>
      <c r="N8" s="745">
        <v>1</v>
      </c>
      <c r="O8" s="745">
        <v>1</v>
      </c>
      <c r="P8" s="745">
        <v>2</v>
      </c>
      <c r="Q8" s="745">
        <v>1</v>
      </c>
      <c r="R8" s="11"/>
      <c r="S8" s="11"/>
      <c r="T8" s="11"/>
      <c r="U8" s="1"/>
      <c r="V8" s="11"/>
      <c r="W8" s="11"/>
      <c r="X8" s="11"/>
      <c r="Y8" s="11"/>
      <c r="Z8" s="11"/>
      <c r="AA8" s="11"/>
      <c r="AB8" s="11"/>
      <c r="AC8" s="11"/>
      <c r="AD8" s="11"/>
      <c r="AE8" s="11"/>
      <c r="AF8" s="70"/>
      <c r="AG8" s="11"/>
      <c r="AH8" s="11"/>
      <c r="AI8" s="11"/>
      <c r="AJ8" s="11"/>
      <c r="AK8" s="11"/>
      <c r="AL8" s="11"/>
      <c r="AM8" s="1"/>
      <c r="AN8" s="1"/>
      <c r="AO8" s="1"/>
      <c r="AP8" s="1"/>
      <c r="AQ8" s="1"/>
      <c r="AR8" s="1"/>
      <c r="AS8" s="1"/>
      <c r="AT8" s="1"/>
      <c r="AU8" s="1"/>
      <c r="AV8" s="1"/>
      <c r="AW8" s="1"/>
      <c r="AX8" s="1"/>
      <c r="AY8" s="1"/>
      <c r="AZ8" s="1"/>
    </row>
    <row r="9" spans="1:52">
      <c r="A9" s="1"/>
      <c r="B9" s="29" t="s">
        <v>59</v>
      </c>
      <c r="C9" s="11"/>
      <c r="D9" s="11"/>
      <c r="E9" s="11"/>
      <c r="F9" s="11"/>
      <c r="G9" s="11"/>
      <c r="H9" s="11"/>
      <c r="I9" s="11"/>
      <c r="J9" s="218" t="s">
        <v>1181</v>
      </c>
      <c r="K9" s="218"/>
      <c r="L9" s="218"/>
      <c r="M9" s="218"/>
      <c r="N9" s="218"/>
      <c r="O9" s="218"/>
      <c r="P9" s="218"/>
      <c r="Q9" s="218"/>
      <c r="R9" s="218"/>
      <c r="S9" s="218"/>
      <c r="T9" s="11"/>
      <c r="U9" s="1"/>
      <c r="W9" s="11"/>
      <c r="X9" s="11"/>
      <c r="Y9" s="11"/>
      <c r="Z9" s="11"/>
      <c r="AA9" s="11"/>
      <c r="AB9" s="11"/>
      <c r="AC9" s="11"/>
      <c r="AD9" s="11"/>
      <c r="AE9" s="11"/>
      <c r="AF9" s="11"/>
      <c r="AG9" s="11"/>
      <c r="AH9" s="11"/>
      <c r="AI9" s="11"/>
      <c r="AJ9" s="11"/>
      <c r="AK9" s="11"/>
      <c r="AL9" s="11"/>
      <c r="AM9" s="1"/>
      <c r="AN9" s="44" t="s">
        <v>181</v>
      </c>
      <c r="AO9" s="1"/>
      <c r="AP9" s="1"/>
      <c r="AQ9" s="1"/>
      <c r="AR9" s="1"/>
      <c r="AS9" s="1"/>
      <c r="AT9" s="1"/>
      <c r="AU9" s="1"/>
      <c r="AV9" s="1"/>
      <c r="AW9" s="1"/>
      <c r="AX9" s="1"/>
      <c r="AY9" s="1"/>
      <c r="AZ9" s="1"/>
    </row>
    <row r="10" spans="1:52" s="723" customFormat="1" ht="15.75">
      <c r="A10" s="1"/>
      <c r="B10" s="29"/>
      <c r="C10" s="11"/>
      <c r="D10" s="11"/>
      <c r="E10" s="11"/>
      <c r="F10" s="11"/>
      <c r="G10" s="11"/>
      <c r="H10" s="11"/>
      <c r="I10" s="11"/>
      <c r="J10" s="218" t="s">
        <v>1182</v>
      </c>
      <c r="K10" s="218"/>
      <c r="L10" s="218"/>
      <c r="M10" s="218"/>
      <c r="N10" s="218"/>
      <c r="O10" s="218"/>
      <c r="P10" s="218"/>
      <c r="Q10" s="218"/>
      <c r="R10" s="218"/>
      <c r="S10" s="218"/>
      <c r="T10" s="11"/>
      <c r="U10" s="1"/>
      <c r="V10" s="249" t="s">
        <v>181</v>
      </c>
      <c r="W10" s="11"/>
      <c r="X10" s="11"/>
      <c r="Y10" s="11"/>
      <c r="Z10" s="11"/>
      <c r="AA10" s="11"/>
      <c r="AB10" s="11"/>
      <c r="AC10" s="11"/>
      <c r="AD10" s="11"/>
      <c r="AE10" s="11"/>
      <c r="AF10" s="11"/>
      <c r="AG10" s="11"/>
      <c r="AH10" s="11"/>
      <c r="AI10" s="11"/>
      <c r="AJ10" s="11"/>
      <c r="AK10" s="11"/>
      <c r="AL10" s="11"/>
      <c r="AM10" s="1"/>
      <c r="AN10" s="44"/>
      <c r="AO10" s="1"/>
      <c r="AP10" s="1"/>
      <c r="AQ10" s="1"/>
      <c r="AR10" s="1"/>
      <c r="AS10" s="1"/>
      <c r="AT10" s="1"/>
      <c r="AU10" s="1"/>
      <c r="AV10" s="1"/>
      <c r="AW10" s="1"/>
      <c r="AX10" s="1"/>
      <c r="AY10" s="1"/>
      <c r="AZ10" s="1"/>
    </row>
    <row r="11" spans="1:52" ht="39">
      <c r="A11" s="1"/>
      <c r="B11" s="29"/>
      <c r="C11" s="11"/>
      <c r="D11" s="11"/>
      <c r="E11" s="11"/>
      <c r="F11" s="11"/>
      <c r="G11" s="11"/>
      <c r="H11" s="11"/>
      <c r="I11" s="11"/>
      <c r="K11" s="11"/>
      <c r="L11" s="11"/>
      <c r="M11" s="11"/>
      <c r="N11" s="11"/>
      <c r="O11" s="11"/>
      <c r="P11" s="11"/>
      <c r="Q11" s="11"/>
      <c r="R11" s="11"/>
      <c r="S11" s="11"/>
      <c r="T11" s="11"/>
      <c r="U11" s="1"/>
      <c r="V11" s="179"/>
      <c r="W11" s="179">
        <v>2010</v>
      </c>
      <c r="X11" s="179">
        <v>2013</v>
      </c>
      <c r="Y11" s="179">
        <v>2014</v>
      </c>
      <c r="Z11" s="179">
        <v>2015</v>
      </c>
      <c r="AA11" s="179">
        <v>2016</v>
      </c>
      <c r="AB11" s="179">
        <v>2017</v>
      </c>
      <c r="AC11" s="179">
        <v>2018</v>
      </c>
      <c r="AD11" s="179">
        <v>2019</v>
      </c>
      <c r="AE11" s="179">
        <v>2020</v>
      </c>
      <c r="AF11" s="179">
        <v>2021</v>
      </c>
      <c r="AG11" s="179">
        <v>2022</v>
      </c>
      <c r="AH11" s="179">
        <v>2023</v>
      </c>
      <c r="AI11" s="11"/>
      <c r="AJ11" s="11"/>
      <c r="AK11" s="11"/>
      <c r="AL11" s="11"/>
      <c r="AM11" s="1"/>
      <c r="AN11" s="68" t="s">
        <v>175</v>
      </c>
      <c r="AO11" s="68" t="s">
        <v>176</v>
      </c>
      <c r="AP11" s="68" t="s">
        <v>251</v>
      </c>
      <c r="AQ11" s="68" t="s">
        <v>250</v>
      </c>
      <c r="AR11" s="68" t="s">
        <v>252</v>
      </c>
      <c r="AS11" s="1"/>
      <c r="AT11" s="1"/>
      <c r="AU11" s="1"/>
      <c r="AV11" s="1"/>
      <c r="AW11" s="1"/>
      <c r="AX11" s="1"/>
      <c r="AY11" s="1"/>
      <c r="AZ11" s="1"/>
    </row>
    <row r="12" spans="1:52" ht="15.75">
      <c r="A12" s="1"/>
      <c r="B12" s="200" t="s">
        <v>116</v>
      </c>
      <c r="C12" s="199"/>
      <c r="D12" s="199"/>
      <c r="E12" s="199"/>
      <c r="F12" s="199"/>
      <c r="G12" s="199"/>
      <c r="H12" s="199"/>
      <c r="I12" s="11"/>
      <c r="J12" s="11"/>
      <c r="K12" s="200" t="s">
        <v>117</v>
      </c>
      <c r="L12" s="11"/>
      <c r="M12" s="11"/>
      <c r="N12" s="11"/>
      <c r="O12" s="11"/>
      <c r="P12" s="11"/>
      <c r="Q12" s="11"/>
      <c r="R12" s="11"/>
      <c r="S12" s="11"/>
      <c r="T12" s="11"/>
      <c r="U12" s="1"/>
      <c r="V12" s="161" t="s">
        <v>180</v>
      </c>
      <c r="W12" s="180">
        <v>22</v>
      </c>
      <c r="X12" s="180">
        <v>17</v>
      </c>
      <c r="Y12" s="180">
        <v>20</v>
      </c>
      <c r="Z12" s="180">
        <v>17</v>
      </c>
      <c r="AA12" s="180">
        <v>17</v>
      </c>
      <c r="AB12" s="180">
        <v>20</v>
      </c>
      <c r="AC12" s="181">
        <v>16.7</v>
      </c>
      <c r="AD12" s="181">
        <v>20</v>
      </c>
      <c r="AE12" s="181">
        <v>18</v>
      </c>
      <c r="AF12" s="181">
        <v>17</v>
      </c>
      <c r="AG12" s="181">
        <v>17</v>
      </c>
      <c r="AH12" s="181">
        <v>19</v>
      </c>
      <c r="AI12" s="11"/>
      <c r="AJ12" s="11"/>
      <c r="AK12" s="11"/>
      <c r="AL12" s="11"/>
      <c r="AM12" s="1"/>
      <c r="AN12" s="68">
        <v>290</v>
      </c>
      <c r="AO12" s="68">
        <v>54</v>
      </c>
      <c r="AP12" s="103">
        <v>0.19</v>
      </c>
      <c r="AQ12" s="68">
        <v>8</v>
      </c>
      <c r="AR12" s="103">
        <v>0.03</v>
      </c>
      <c r="AS12" s="1"/>
      <c r="AT12" s="1"/>
      <c r="AU12" s="1"/>
      <c r="AV12" s="1"/>
      <c r="AW12" s="1"/>
      <c r="AX12" s="1"/>
      <c r="AY12" s="1"/>
      <c r="AZ12" s="1"/>
    </row>
    <row r="13" spans="1:52">
      <c r="A13" s="1"/>
      <c r="B13" s="11"/>
      <c r="C13" s="11"/>
      <c r="D13" s="11"/>
      <c r="E13" s="11"/>
      <c r="F13" s="11"/>
      <c r="G13" s="11"/>
      <c r="H13" s="11"/>
      <c r="I13" s="11"/>
      <c r="J13" s="11"/>
      <c r="K13" s="11"/>
      <c r="L13" s="11"/>
      <c r="M13" s="11"/>
      <c r="N13" s="11"/>
      <c r="O13" s="11"/>
      <c r="P13" s="11"/>
      <c r="Q13" s="11"/>
      <c r="R13" s="11"/>
      <c r="S13" s="11"/>
      <c r="T13" s="11"/>
      <c r="U13" s="1"/>
      <c r="V13" s="182" t="s">
        <v>177</v>
      </c>
      <c r="W13" s="183">
        <v>8</v>
      </c>
      <c r="X13" s="183">
        <v>6</v>
      </c>
      <c r="Y13" s="183">
        <v>6</v>
      </c>
      <c r="Z13" s="169">
        <v>5</v>
      </c>
      <c r="AA13" s="184">
        <v>7</v>
      </c>
      <c r="AB13" s="184">
        <v>6</v>
      </c>
      <c r="AC13" s="167">
        <v>5.4</v>
      </c>
      <c r="AD13" s="167">
        <v>3</v>
      </c>
      <c r="AE13" s="167">
        <v>7</v>
      </c>
      <c r="AF13" s="167">
        <v>5</v>
      </c>
      <c r="AG13" s="167">
        <v>4</v>
      </c>
      <c r="AH13" s="167">
        <v>3</v>
      </c>
      <c r="AI13" s="11"/>
      <c r="AJ13" s="11"/>
      <c r="AK13" s="11"/>
      <c r="AL13" s="11"/>
      <c r="AM13" s="1"/>
      <c r="AN13" s="11"/>
      <c r="AO13" s="11"/>
      <c r="AP13" s="11"/>
      <c r="AQ13" s="11"/>
      <c r="AR13" s="11"/>
      <c r="AS13" s="11"/>
      <c r="AT13" s="1"/>
      <c r="AU13" s="1"/>
      <c r="AV13" s="1"/>
      <c r="AW13" s="1"/>
      <c r="AX13" s="1"/>
      <c r="AY13" s="1"/>
      <c r="AZ13" s="1"/>
    </row>
    <row r="14" spans="1:52">
      <c r="A14" s="1"/>
      <c r="B14" s="11"/>
      <c r="C14" s="11"/>
      <c r="D14" s="11"/>
      <c r="E14" s="11"/>
      <c r="F14" s="11"/>
      <c r="G14" s="11"/>
      <c r="H14" s="11"/>
      <c r="I14" s="11"/>
      <c r="J14" s="11"/>
      <c r="K14" s="11"/>
      <c r="L14" s="11"/>
      <c r="M14" s="11"/>
      <c r="N14" s="11"/>
      <c r="O14" s="11"/>
      <c r="P14" s="11"/>
      <c r="Q14" s="11"/>
      <c r="R14" s="11"/>
      <c r="S14" s="11"/>
      <c r="T14" s="11"/>
      <c r="U14" s="1"/>
      <c r="V14" s="29" t="s">
        <v>58</v>
      </c>
      <c r="W14" s="11"/>
      <c r="X14" s="11"/>
      <c r="Y14" s="11"/>
      <c r="Z14" s="11"/>
      <c r="AA14" s="11"/>
      <c r="AB14" s="11"/>
      <c r="AC14" s="11"/>
      <c r="AD14" s="11"/>
      <c r="AE14" s="11"/>
      <c r="AF14" s="11"/>
      <c r="AG14" s="11"/>
      <c r="AH14" s="11"/>
      <c r="AI14" s="11"/>
      <c r="AJ14" s="11"/>
      <c r="AK14" s="11"/>
      <c r="AL14" s="11"/>
      <c r="AM14" s="1"/>
      <c r="AN14" s="11"/>
      <c r="AO14" s="11"/>
      <c r="AP14" s="11"/>
      <c r="AQ14" s="11"/>
      <c r="AR14" s="11"/>
      <c r="AS14" s="11"/>
      <c r="AT14" s="11"/>
      <c r="AU14" s="11"/>
      <c r="AV14" s="11"/>
      <c r="AW14" s="11"/>
      <c r="AX14" s="1"/>
      <c r="AY14" s="1"/>
      <c r="AZ14" s="1"/>
    </row>
    <row r="15" spans="1:52">
      <c r="A15" s="1"/>
      <c r="B15" s="11"/>
      <c r="C15" s="11"/>
      <c r="D15" s="11"/>
      <c r="E15" s="11"/>
      <c r="F15" s="11"/>
      <c r="G15" s="11"/>
      <c r="H15" s="11"/>
      <c r="I15" s="11"/>
      <c r="J15" s="11"/>
      <c r="K15" s="11"/>
      <c r="L15" s="11"/>
      <c r="M15" s="11"/>
      <c r="N15" s="11"/>
      <c r="O15" s="11"/>
      <c r="P15" s="11"/>
      <c r="Q15" s="11"/>
      <c r="R15" s="11"/>
      <c r="S15" s="11"/>
      <c r="T15" s="11"/>
      <c r="U15" s="1"/>
      <c r="V15" s="29"/>
      <c r="W15" s="11"/>
      <c r="X15" s="11"/>
      <c r="Y15" s="11"/>
      <c r="Z15" s="11"/>
      <c r="AA15" s="11"/>
      <c r="AB15" s="11"/>
      <c r="AC15" s="11"/>
      <c r="AD15" s="11"/>
      <c r="AE15" s="11"/>
      <c r="AF15" s="11"/>
      <c r="AG15" s="11"/>
      <c r="AH15" s="11"/>
      <c r="AI15" s="11"/>
      <c r="AJ15" s="11"/>
      <c r="AK15" s="11"/>
      <c r="AL15" s="11"/>
      <c r="AM15" s="1"/>
      <c r="AN15" s="11"/>
      <c r="AO15" s="11"/>
      <c r="AP15" s="11"/>
      <c r="AQ15" s="11"/>
      <c r="AR15" s="11"/>
      <c r="AS15" s="11"/>
      <c r="AT15" s="11"/>
      <c r="AU15" s="11"/>
      <c r="AV15" s="11"/>
      <c r="AW15" s="11"/>
      <c r="AX15" s="1"/>
      <c r="AY15" s="1"/>
      <c r="AZ15" s="1"/>
    </row>
    <row r="16" spans="1:52">
      <c r="A16" s="1"/>
      <c r="B16" s="11"/>
      <c r="C16" s="11"/>
      <c r="D16" s="11"/>
      <c r="E16" s="11"/>
      <c r="F16" s="11"/>
      <c r="G16" s="11"/>
      <c r="H16" s="11"/>
      <c r="I16" s="11"/>
      <c r="J16" s="11"/>
      <c r="K16" s="11"/>
      <c r="L16" s="11"/>
      <c r="M16" s="11"/>
      <c r="N16" s="11"/>
      <c r="O16" s="11"/>
      <c r="P16" s="11"/>
      <c r="Q16" s="11"/>
      <c r="R16" s="11"/>
      <c r="S16" s="11"/>
      <c r="T16" s="11"/>
      <c r="U16" s="1"/>
      <c r="V16" s="40" t="s">
        <v>253</v>
      </c>
      <c r="W16" s="11"/>
      <c r="X16" s="11"/>
      <c r="Y16" s="11"/>
      <c r="Z16" s="11"/>
      <c r="AA16" s="11"/>
      <c r="AB16" s="11"/>
      <c r="AC16" s="40" t="s">
        <v>254</v>
      </c>
      <c r="AD16" s="11"/>
      <c r="AE16" s="11"/>
      <c r="AF16" s="11"/>
      <c r="AG16" s="11"/>
      <c r="AH16" s="11"/>
      <c r="AI16" s="11"/>
      <c r="AJ16" s="11"/>
      <c r="AK16" s="11"/>
      <c r="AL16" s="11"/>
      <c r="AM16" s="1"/>
      <c r="AN16" s="11"/>
      <c r="AO16" s="11"/>
      <c r="AP16" s="11"/>
      <c r="AQ16" s="11"/>
      <c r="AR16" s="11"/>
      <c r="AS16" s="11"/>
      <c r="AT16" s="11"/>
      <c r="AU16" s="11"/>
      <c r="AV16" s="11"/>
      <c r="AW16" s="11"/>
      <c r="AX16" s="1"/>
      <c r="AY16" s="1"/>
      <c r="AZ16" s="1"/>
    </row>
    <row r="17" spans="1:52">
      <c r="A17" s="1"/>
      <c r="B17" s="11"/>
      <c r="C17" s="11"/>
      <c r="D17" s="11"/>
      <c r="E17" s="11"/>
      <c r="F17" s="11"/>
      <c r="G17" s="11"/>
      <c r="H17" s="11"/>
      <c r="I17" s="11"/>
      <c r="J17" s="11"/>
      <c r="K17" s="11"/>
      <c r="L17" s="11"/>
      <c r="M17" s="11"/>
      <c r="N17" s="11"/>
      <c r="O17" s="11"/>
      <c r="P17" s="11"/>
      <c r="Q17" s="11"/>
      <c r="R17" s="11"/>
      <c r="S17" s="11"/>
      <c r="T17" s="11"/>
      <c r="U17" s="1"/>
      <c r="V17" s="40"/>
      <c r="W17" s="11"/>
      <c r="X17" s="11"/>
      <c r="Y17" s="11"/>
      <c r="Z17" s="11"/>
      <c r="AA17" s="11"/>
      <c r="AB17" s="11"/>
      <c r="AC17" s="40"/>
      <c r="AD17" s="11"/>
      <c r="AE17" s="11"/>
      <c r="AF17" s="11"/>
      <c r="AG17" s="11"/>
      <c r="AH17" s="11"/>
      <c r="AI17" s="11"/>
      <c r="AJ17" s="11"/>
      <c r="AK17" s="11"/>
      <c r="AL17" s="11"/>
      <c r="AM17" s="1"/>
      <c r="AN17" s="11"/>
      <c r="AO17" s="11"/>
      <c r="AP17" s="11"/>
      <c r="AQ17" s="11"/>
      <c r="AR17" s="11"/>
      <c r="AS17" s="11"/>
      <c r="AT17" s="11"/>
      <c r="AU17" s="11"/>
      <c r="AV17" s="11"/>
      <c r="AW17" s="11"/>
      <c r="AX17" s="1"/>
      <c r="AY17" s="1"/>
      <c r="AZ17" s="1"/>
    </row>
    <row r="18" spans="1:52">
      <c r="A18" s="1"/>
      <c r="B18" s="11"/>
      <c r="C18" s="11"/>
      <c r="D18" s="11"/>
      <c r="E18" s="11"/>
      <c r="F18" s="11"/>
      <c r="G18" s="11"/>
      <c r="H18" s="11"/>
      <c r="I18" s="11"/>
      <c r="J18" s="11"/>
      <c r="K18" s="11"/>
      <c r="L18" s="11"/>
      <c r="M18" s="11"/>
      <c r="N18" s="11"/>
      <c r="O18" s="11"/>
      <c r="P18" s="11"/>
      <c r="Q18" s="11"/>
      <c r="R18" s="11"/>
      <c r="S18" s="11"/>
      <c r="T18" s="11"/>
      <c r="U18" s="1"/>
      <c r="V18" s="11"/>
      <c r="W18" s="11"/>
      <c r="X18" s="11"/>
      <c r="Y18" s="11"/>
      <c r="Z18" s="11"/>
      <c r="AA18" s="11"/>
      <c r="AB18" s="11"/>
      <c r="AC18" s="11"/>
      <c r="AD18" s="11"/>
      <c r="AE18" s="11"/>
      <c r="AF18" s="11"/>
      <c r="AG18" s="11"/>
      <c r="AH18" s="11"/>
      <c r="AI18" s="11"/>
      <c r="AJ18" s="11"/>
      <c r="AK18" s="11"/>
      <c r="AL18" s="11"/>
      <c r="AM18" s="1"/>
      <c r="AN18" s="11"/>
      <c r="AO18" s="11"/>
      <c r="AP18" s="11"/>
      <c r="AQ18" s="11"/>
      <c r="AR18" s="11"/>
      <c r="AS18" s="11"/>
      <c r="AT18" s="11"/>
      <c r="AU18" s="11"/>
      <c r="AV18" s="11"/>
      <c r="AW18" s="11"/>
      <c r="AX18" s="1"/>
      <c r="AY18" s="1"/>
      <c r="AZ18" s="1"/>
    </row>
    <row r="19" spans="1:52">
      <c r="A19" s="1"/>
      <c r="B19" s="11"/>
      <c r="C19" s="11"/>
      <c r="D19" s="11"/>
      <c r="E19" s="11"/>
      <c r="F19" s="11"/>
      <c r="G19" s="11"/>
      <c r="H19" s="11"/>
      <c r="I19" s="11"/>
      <c r="J19" s="11"/>
      <c r="K19" s="11"/>
      <c r="L19" s="11"/>
      <c r="M19" s="11"/>
      <c r="N19" s="11"/>
      <c r="O19" s="11"/>
      <c r="P19" s="11"/>
      <c r="Q19" s="11"/>
      <c r="R19" s="11"/>
      <c r="S19" s="11"/>
      <c r="T19" s="11"/>
      <c r="U19" s="1"/>
      <c r="V19" s="11"/>
      <c r="W19" s="11"/>
      <c r="X19" s="11"/>
      <c r="Y19" s="11"/>
      <c r="Z19" s="11"/>
      <c r="AA19" s="11"/>
      <c r="AB19" s="11"/>
      <c r="AC19" s="11"/>
      <c r="AD19" s="11"/>
      <c r="AE19" s="11"/>
      <c r="AF19" s="11"/>
      <c r="AG19" s="11"/>
      <c r="AH19" s="11"/>
      <c r="AI19" s="11"/>
      <c r="AJ19" s="11"/>
      <c r="AK19" s="11"/>
      <c r="AL19" s="11"/>
      <c r="AM19" s="1"/>
      <c r="AN19" s="11"/>
      <c r="AO19" s="11"/>
      <c r="AP19" s="11"/>
      <c r="AQ19" s="11"/>
      <c r="AR19" s="11"/>
      <c r="AS19" s="11"/>
      <c r="AT19" s="11"/>
      <c r="AU19" s="11"/>
      <c r="AV19" s="11"/>
      <c r="AW19" s="11"/>
      <c r="AX19" s="1"/>
      <c r="AY19" s="1"/>
      <c r="AZ19" s="1"/>
    </row>
    <row r="20" spans="1:52">
      <c r="A20" s="1"/>
      <c r="B20" s="11"/>
      <c r="C20" s="11"/>
      <c r="D20" s="11"/>
      <c r="E20" s="11"/>
      <c r="F20" s="11"/>
      <c r="G20" s="11"/>
      <c r="H20" s="11"/>
      <c r="I20" s="11"/>
      <c r="J20" s="11"/>
      <c r="K20" s="11"/>
      <c r="L20" s="11"/>
      <c r="M20" s="11"/>
      <c r="N20" s="11"/>
      <c r="O20" s="11"/>
      <c r="P20" s="11"/>
      <c r="Q20" s="11"/>
      <c r="R20" s="11"/>
      <c r="S20" s="11"/>
      <c r="T20" s="11"/>
      <c r="U20" s="1"/>
      <c r="V20" s="11"/>
      <c r="W20" s="11"/>
      <c r="X20" s="11"/>
      <c r="Y20" s="11"/>
      <c r="Z20" s="11"/>
      <c r="AA20" s="11"/>
      <c r="AB20" s="11"/>
      <c r="AC20" s="11"/>
      <c r="AD20" s="11"/>
      <c r="AE20" s="11"/>
      <c r="AF20" s="11"/>
      <c r="AG20" s="11"/>
      <c r="AH20" s="11"/>
      <c r="AI20" s="11"/>
      <c r="AJ20" s="11"/>
      <c r="AK20" s="11"/>
      <c r="AL20" s="11"/>
      <c r="AM20" s="1"/>
      <c r="AN20" s="11"/>
      <c r="AO20" s="11"/>
      <c r="AP20" s="11"/>
      <c r="AQ20" s="11"/>
      <c r="AR20" s="11"/>
      <c r="AS20" s="11"/>
      <c r="AT20" s="11"/>
      <c r="AU20" s="11"/>
      <c r="AV20" s="11"/>
      <c r="AW20" s="11"/>
      <c r="AX20" s="1"/>
      <c r="AY20" s="1"/>
      <c r="AZ20" s="1"/>
    </row>
    <row r="21" spans="1:52">
      <c r="A21" s="1"/>
      <c r="B21" s="11"/>
      <c r="C21" s="11"/>
      <c r="D21" s="11"/>
      <c r="E21" s="11"/>
      <c r="F21" s="11"/>
      <c r="G21" s="11"/>
      <c r="H21" s="11"/>
      <c r="I21" s="11"/>
      <c r="J21" s="11"/>
      <c r="K21" s="11"/>
      <c r="L21" s="11"/>
      <c r="M21" s="11"/>
      <c r="N21" s="11"/>
      <c r="O21" s="11"/>
      <c r="P21" s="11"/>
      <c r="Q21" s="11"/>
      <c r="R21" s="11"/>
      <c r="S21" s="11"/>
      <c r="T21" s="11"/>
      <c r="U21" s="1"/>
      <c r="V21" s="11"/>
      <c r="W21" s="11"/>
      <c r="X21" s="11"/>
      <c r="Y21" s="11"/>
      <c r="Z21" s="11"/>
      <c r="AA21" s="11"/>
      <c r="AB21" s="11"/>
      <c r="AC21" s="11"/>
      <c r="AD21" s="11"/>
      <c r="AE21" s="11"/>
      <c r="AF21" s="11"/>
      <c r="AG21" s="11"/>
      <c r="AH21" s="11"/>
      <c r="AI21" s="11"/>
      <c r="AJ21" s="11"/>
      <c r="AK21" s="11"/>
      <c r="AL21" s="11"/>
      <c r="AM21" s="1"/>
      <c r="AN21" s="11"/>
      <c r="AO21" s="11"/>
      <c r="AP21" s="11"/>
      <c r="AQ21" s="11"/>
      <c r="AR21" s="11"/>
      <c r="AS21" s="11"/>
      <c r="AT21" s="11"/>
      <c r="AU21" s="11"/>
      <c r="AV21" s="11"/>
      <c r="AW21" s="11"/>
      <c r="AX21" s="1"/>
      <c r="AY21" s="1"/>
      <c r="AZ21" s="1"/>
    </row>
    <row r="22" spans="1:52">
      <c r="A22" s="1"/>
      <c r="B22" s="11"/>
      <c r="C22" s="11"/>
      <c r="D22" s="11"/>
      <c r="E22" s="11"/>
      <c r="F22" s="11"/>
      <c r="G22" s="11"/>
      <c r="H22" s="11"/>
      <c r="I22" s="11"/>
      <c r="J22" s="11"/>
      <c r="K22" s="11"/>
      <c r="L22" s="11"/>
      <c r="M22" s="11"/>
      <c r="N22" s="11"/>
      <c r="O22" s="11"/>
      <c r="P22" s="11"/>
      <c r="Q22" s="11"/>
      <c r="R22" s="11"/>
      <c r="S22" s="11"/>
      <c r="T22" s="11"/>
      <c r="U22" s="1"/>
      <c r="V22" s="11"/>
      <c r="W22" s="11"/>
      <c r="X22" s="11"/>
      <c r="Y22" s="11"/>
      <c r="Z22" s="11"/>
      <c r="AA22" s="11"/>
      <c r="AB22" s="11"/>
      <c r="AC22" s="11"/>
      <c r="AD22" s="11"/>
      <c r="AE22" s="11"/>
      <c r="AF22" s="11"/>
      <c r="AG22" s="11"/>
      <c r="AH22" s="11"/>
      <c r="AI22" s="11"/>
      <c r="AJ22" s="11"/>
      <c r="AK22" s="11"/>
      <c r="AL22" s="11"/>
      <c r="AM22" s="1"/>
      <c r="AN22" s="11"/>
      <c r="AO22" s="11"/>
      <c r="AP22" s="11"/>
      <c r="AQ22" s="11"/>
      <c r="AR22" s="11"/>
      <c r="AS22" s="11"/>
      <c r="AT22" s="11"/>
      <c r="AU22" s="11"/>
      <c r="AV22" s="11"/>
      <c r="AW22" s="11"/>
      <c r="AX22" s="1"/>
      <c r="AY22" s="1"/>
      <c r="AZ22" s="1"/>
    </row>
    <row r="23" spans="1:52">
      <c r="A23" s="1"/>
      <c r="B23" s="11"/>
      <c r="C23" s="11"/>
      <c r="D23" s="11"/>
      <c r="E23" s="11"/>
      <c r="F23" s="11"/>
      <c r="G23" s="11"/>
      <c r="H23" s="11"/>
      <c r="I23" s="11"/>
      <c r="J23" s="11"/>
      <c r="K23" s="11"/>
      <c r="L23" s="11"/>
      <c r="M23" s="11"/>
      <c r="N23" s="11"/>
      <c r="O23" s="11"/>
      <c r="P23" s="11"/>
      <c r="Q23" s="11"/>
      <c r="R23" s="11"/>
      <c r="S23" s="11"/>
      <c r="T23" s="11"/>
      <c r="U23" s="1"/>
      <c r="V23" s="11"/>
      <c r="W23" s="11"/>
      <c r="X23" s="11"/>
      <c r="Y23" s="11"/>
      <c r="Z23" s="11"/>
      <c r="AA23" s="11"/>
      <c r="AB23" s="11"/>
      <c r="AC23" s="11"/>
      <c r="AD23" s="11"/>
      <c r="AE23" s="11"/>
      <c r="AF23" s="11"/>
      <c r="AG23" s="11"/>
      <c r="AH23" s="11"/>
      <c r="AI23" s="11"/>
      <c r="AJ23" s="11"/>
      <c r="AK23" s="11"/>
      <c r="AL23" s="11"/>
      <c r="AM23" s="1"/>
      <c r="AN23" s="11"/>
      <c r="AO23" s="11"/>
      <c r="AP23" s="11"/>
      <c r="AQ23" s="11"/>
      <c r="AR23" s="11"/>
      <c r="AS23" s="11"/>
      <c r="AT23" s="11"/>
      <c r="AU23" s="11"/>
      <c r="AV23" s="11"/>
      <c r="AW23" s="11"/>
      <c r="AX23" s="1"/>
      <c r="AY23" s="1"/>
      <c r="AZ23" s="1"/>
    </row>
    <row r="24" spans="1:52">
      <c r="A24" s="1"/>
      <c r="B24" s="11"/>
      <c r="C24" s="11"/>
      <c r="D24" s="11"/>
      <c r="E24" s="11"/>
      <c r="F24" s="11"/>
      <c r="G24" s="11"/>
      <c r="H24" s="11"/>
      <c r="I24" s="11"/>
      <c r="J24" s="11"/>
      <c r="K24" s="11"/>
      <c r="L24" s="11"/>
      <c r="M24" s="11"/>
      <c r="N24" s="11"/>
      <c r="O24" s="11"/>
      <c r="P24" s="11"/>
      <c r="Q24" s="11"/>
      <c r="R24" s="11"/>
      <c r="S24" s="11"/>
      <c r="T24" s="11"/>
      <c r="U24" s="1"/>
      <c r="V24" s="11"/>
      <c r="W24" s="11"/>
      <c r="X24" s="11"/>
      <c r="Y24" s="11"/>
      <c r="Z24" s="11"/>
      <c r="AA24" s="11"/>
      <c r="AB24" s="11"/>
      <c r="AC24" s="11"/>
      <c r="AD24" s="11"/>
      <c r="AE24" s="11"/>
      <c r="AF24" s="11"/>
      <c r="AG24" s="11"/>
      <c r="AH24" s="11"/>
      <c r="AI24" s="11"/>
      <c r="AJ24" s="11"/>
      <c r="AK24" s="11"/>
      <c r="AL24" s="11"/>
      <c r="AM24" s="1"/>
      <c r="AN24" s="11"/>
      <c r="AO24" s="11"/>
      <c r="AP24" s="11"/>
      <c r="AQ24" s="11"/>
      <c r="AR24" s="11"/>
      <c r="AS24" s="11"/>
      <c r="AT24" s="11"/>
      <c r="AU24" s="11"/>
      <c r="AV24" s="11"/>
      <c r="AW24" s="11"/>
      <c r="AX24" s="1"/>
      <c r="AY24" s="1"/>
      <c r="AZ24" s="1"/>
    </row>
    <row r="25" spans="1:52">
      <c r="A25" s="1"/>
      <c r="B25" s="11"/>
      <c r="C25" s="11"/>
      <c r="D25" s="11"/>
      <c r="E25" s="11"/>
      <c r="F25" s="11"/>
      <c r="G25" s="11"/>
      <c r="H25" s="11"/>
      <c r="I25" s="11"/>
      <c r="J25" s="11"/>
      <c r="K25" s="11"/>
      <c r="L25" s="11"/>
      <c r="M25" s="11"/>
      <c r="N25" s="11"/>
      <c r="O25" s="11"/>
      <c r="P25" s="11"/>
      <c r="Q25" s="11"/>
      <c r="R25" s="11"/>
      <c r="S25" s="11"/>
      <c r="T25" s="11"/>
      <c r="U25" s="1"/>
      <c r="V25" s="11"/>
      <c r="W25" s="11"/>
      <c r="X25" s="11"/>
      <c r="Y25" s="11"/>
      <c r="Z25" s="11"/>
      <c r="AA25" s="11"/>
      <c r="AB25" s="11"/>
      <c r="AC25" s="11"/>
      <c r="AD25" s="11"/>
      <c r="AE25" s="11"/>
      <c r="AF25" s="11"/>
      <c r="AG25" s="11"/>
      <c r="AH25" s="11"/>
      <c r="AI25" s="11"/>
      <c r="AJ25" s="11"/>
      <c r="AK25" s="11"/>
      <c r="AL25" s="11"/>
      <c r="AM25" s="1"/>
      <c r="AN25" s="11"/>
      <c r="AO25" s="11"/>
      <c r="AP25" s="11"/>
      <c r="AQ25" s="11"/>
      <c r="AR25" s="11"/>
      <c r="AS25" s="11"/>
      <c r="AT25" s="11"/>
      <c r="AU25" s="11"/>
      <c r="AV25" s="11"/>
      <c r="AW25" s="11"/>
      <c r="AX25" s="1"/>
      <c r="AY25" s="1"/>
      <c r="AZ25" s="1"/>
    </row>
    <row r="26" spans="1:52">
      <c r="A26" s="1"/>
      <c r="B26" s="11"/>
      <c r="C26" s="11"/>
      <c r="D26" s="11"/>
      <c r="E26" s="11"/>
      <c r="F26" s="11"/>
      <c r="G26" s="11"/>
      <c r="H26" s="11"/>
      <c r="I26" s="11"/>
      <c r="J26" s="11"/>
      <c r="K26" s="11"/>
      <c r="L26" s="11"/>
      <c r="M26" s="11"/>
      <c r="N26" s="11"/>
      <c r="O26" s="11"/>
      <c r="P26" s="11"/>
      <c r="Q26" s="11"/>
      <c r="R26" s="11"/>
      <c r="S26" s="11"/>
      <c r="T26" s="11"/>
      <c r="U26" s="1"/>
      <c r="V26" s="11"/>
      <c r="W26" s="11"/>
      <c r="X26" s="11"/>
      <c r="Y26" s="11"/>
      <c r="Z26" s="11"/>
      <c r="AA26" s="11"/>
      <c r="AB26" s="11"/>
      <c r="AC26" s="11"/>
      <c r="AD26" s="11"/>
      <c r="AE26" s="11"/>
      <c r="AF26" s="11"/>
      <c r="AG26" s="11"/>
      <c r="AH26" s="11"/>
      <c r="AI26" s="11"/>
      <c r="AJ26" s="11"/>
      <c r="AK26" s="11"/>
      <c r="AL26" s="11"/>
      <c r="AM26" s="1"/>
      <c r="AN26" s="11"/>
      <c r="AO26" s="11"/>
      <c r="AP26" s="11"/>
      <c r="AQ26" s="11"/>
      <c r="AR26" s="11"/>
      <c r="AS26" s="11"/>
      <c r="AT26" s="11"/>
      <c r="AU26" s="11"/>
      <c r="AV26" s="11"/>
      <c r="AW26" s="11"/>
      <c r="AX26" s="1"/>
      <c r="AY26" s="1"/>
      <c r="AZ26" s="1"/>
    </row>
    <row r="27" spans="1:52">
      <c r="A27" s="1"/>
      <c r="B27" s="11"/>
      <c r="C27" s="11"/>
      <c r="D27" s="11"/>
      <c r="E27" s="11"/>
      <c r="F27" s="11"/>
      <c r="G27" s="11"/>
      <c r="H27" s="11"/>
      <c r="I27" s="11"/>
      <c r="J27" s="11"/>
      <c r="K27" s="11"/>
      <c r="L27" s="11"/>
      <c r="M27" s="11"/>
      <c r="N27" s="11"/>
      <c r="O27" s="11"/>
      <c r="P27" s="11"/>
      <c r="Q27" s="11"/>
      <c r="R27" s="11"/>
      <c r="S27" s="11"/>
      <c r="T27" s="11"/>
      <c r="U27" s="1"/>
      <c r="V27" s="11"/>
      <c r="W27" s="11"/>
      <c r="X27" s="11"/>
      <c r="Y27" s="11"/>
      <c r="Z27" s="11"/>
      <c r="AA27" s="11"/>
      <c r="AB27" s="11"/>
      <c r="AC27" s="11"/>
      <c r="AD27" s="11"/>
      <c r="AE27" s="11"/>
      <c r="AF27" s="11"/>
      <c r="AG27" s="11"/>
      <c r="AH27" s="11"/>
      <c r="AI27" s="11"/>
      <c r="AJ27" s="11"/>
      <c r="AK27" s="11"/>
      <c r="AL27" s="11"/>
      <c r="AM27" s="1"/>
      <c r="AN27" s="11"/>
      <c r="AO27" s="11"/>
      <c r="AP27" s="11"/>
      <c r="AQ27" s="11"/>
      <c r="AR27" s="11"/>
      <c r="AS27" s="11"/>
      <c r="AT27" s="11"/>
      <c r="AU27" s="11"/>
      <c r="AV27" s="11"/>
      <c r="AW27" s="11"/>
      <c r="AX27" s="1"/>
      <c r="AY27" s="1"/>
      <c r="AZ27" s="1"/>
    </row>
    <row r="28" spans="1:52">
      <c r="A28" s="1"/>
      <c r="B28" s="11"/>
      <c r="C28" s="11"/>
      <c r="D28" s="11"/>
      <c r="E28" s="11"/>
      <c r="F28" s="11"/>
      <c r="G28" s="11"/>
      <c r="H28" s="11"/>
      <c r="I28" s="11"/>
      <c r="J28" s="11"/>
      <c r="K28" s="11"/>
      <c r="L28" s="11"/>
      <c r="M28" s="11"/>
      <c r="N28" s="11"/>
      <c r="O28" s="11"/>
      <c r="P28" s="11"/>
      <c r="Q28" s="11"/>
      <c r="R28" s="11"/>
      <c r="S28" s="11"/>
      <c r="T28" s="11"/>
      <c r="U28" s="1"/>
      <c r="V28" s="11"/>
      <c r="W28" s="11"/>
      <c r="X28" s="11"/>
      <c r="Y28" s="11"/>
      <c r="Z28" s="11"/>
      <c r="AA28" s="11"/>
      <c r="AB28" s="11"/>
      <c r="AC28" s="11"/>
      <c r="AD28" s="11"/>
      <c r="AE28" s="11"/>
      <c r="AF28" s="11"/>
      <c r="AG28" s="11"/>
      <c r="AH28" s="11"/>
      <c r="AI28" s="11"/>
      <c r="AJ28" s="11"/>
      <c r="AK28" s="11"/>
      <c r="AL28" s="11"/>
      <c r="AM28" s="1"/>
      <c r="AN28" s="11"/>
      <c r="AO28" s="11"/>
      <c r="AP28" s="11"/>
      <c r="AQ28" s="11"/>
      <c r="AR28" s="11"/>
      <c r="AS28" s="11"/>
      <c r="AT28" s="11"/>
      <c r="AU28" s="11"/>
      <c r="AV28" s="11"/>
      <c r="AW28" s="11"/>
      <c r="AX28" s="1"/>
      <c r="AY28" s="1"/>
      <c r="AZ28" s="1"/>
    </row>
    <row r="29" spans="1:52">
      <c r="A29" s="1"/>
      <c r="B29" s="1"/>
      <c r="C29" s="1"/>
      <c r="D29" s="1"/>
      <c r="E29" s="1"/>
      <c r="F29" s="1"/>
      <c r="G29" s="1"/>
      <c r="H29" s="1"/>
      <c r="I29" s="11"/>
      <c r="J29" s="11"/>
      <c r="K29" s="11"/>
      <c r="L29" s="11"/>
      <c r="M29" s="11"/>
      <c r="N29" s="11"/>
      <c r="O29" s="11"/>
      <c r="P29" s="11"/>
      <c r="Q29" s="11"/>
      <c r="R29" s="11"/>
      <c r="S29" s="11"/>
      <c r="T29" s="11"/>
      <c r="U29" s="1"/>
      <c r="V29" s="1"/>
      <c r="W29" s="1"/>
      <c r="X29" s="1"/>
      <c r="Y29" s="1"/>
      <c r="Z29" s="1"/>
      <c r="AA29" s="1"/>
      <c r="AB29" s="1"/>
      <c r="AC29" s="1"/>
      <c r="AD29" s="1"/>
      <c r="AE29" s="1"/>
      <c r="AF29" s="1"/>
      <c r="AG29" s="1"/>
      <c r="AH29" s="1"/>
      <c r="AI29" s="1"/>
      <c r="AJ29" s="1"/>
      <c r="AK29" s="1"/>
      <c r="AL29" s="11"/>
      <c r="AM29" s="1"/>
      <c r="AN29" s="11"/>
      <c r="AO29" s="11"/>
      <c r="AP29" s="11"/>
      <c r="AQ29" s="11"/>
      <c r="AR29" s="11"/>
      <c r="AS29" s="11"/>
      <c r="AT29" s="11"/>
      <c r="AU29" s="11"/>
      <c r="AV29" s="11"/>
      <c r="AW29" s="11"/>
      <c r="AX29" s="1"/>
      <c r="AY29" s="1"/>
      <c r="AZ29" s="1"/>
    </row>
    <row r="30" spans="1:5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1"/>
      <c r="AM30" s="1"/>
      <c r="AN30" s="11"/>
      <c r="AO30" s="11"/>
      <c r="AP30" s="11"/>
      <c r="AQ30" s="11"/>
      <c r="AR30" s="11"/>
      <c r="AS30" s="11"/>
      <c r="AT30" s="11"/>
      <c r="AU30" s="11"/>
      <c r="AV30" s="11"/>
      <c r="AW30" s="11"/>
      <c r="AX30" s="1"/>
      <c r="AY30" s="1"/>
      <c r="AZ30" s="1"/>
    </row>
    <row r="31" spans="1:52">
      <c r="A31" s="1"/>
      <c r="B31" s="1"/>
      <c r="C31" s="1"/>
      <c r="D31" s="1"/>
      <c r="E31" s="1"/>
      <c r="F31" s="1"/>
      <c r="G31" s="1"/>
      <c r="H31" s="1"/>
      <c r="I31" s="11"/>
      <c r="J31" s="11"/>
      <c r="K31" s="11"/>
      <c r="L31" s="11"/>
      <c r="M31" s="11"/>
      <c r="N31" s="11"/>
      <c r="O31" s="11"/>
      <c r="P31" s="11"/>
      <c r="Q31" s="11"/>
      <c r="R31" s="11"/>
      <c r="S31" s="11"/>
      <c r="T31" s="11"/>
      <c r="U31" s="1"/>
      <c r="V31" s="1"/>
      <c r="W31" s="1"/>
      <c r="X31" s="1"/>
      <c r="Y31" s="1"/>
      <c r="Z31" s="1"/>
      <c r="AA31" s="1"/>
      <c r="AB31" s="1"/>
      <c r="AC31" s="1"/>
      <c r="AD31" s="1"/>
      <c r="AE31" s="1"/>
      <c r="AF31" s="1"/>
      <c r="AG31" s="1"/>
      <c r="AH31" s="1"/>
      <c r="AI31" s="1"/>
      <c r="AJ31" s="1"/>
      <c r="AK31" s="1"/>
      <c r="AL31" s="11"/>
      <c r="AM31" s="1"/>
      <c r="AN31" s="11"/>
      <c r="AO31" s="11"/>
      <c r="AP31" s="11"/>
      <c r="AQ31" s="11"/>
      <c r="AR31" s="11"/>
      <c r="AS31" s="11"/>
      <c r="AT31" s="11"/>
      <c r="AU31" s="11"/>
      <c r="AV31" s="11"/>
      <c r="AW31" s="11"/>
      <c r="AX31" s="1"/>
      <c r="AY31" s="1"/>
      <c r="AZ31" s="1"/>
    </row>
    <row r="32" spans="1:5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1"/>
      <c r="AO32" s="11"/>
      <c r="AP32" s="11"/>
      <c r="AQ32" s="11"/>
      <c r="AR32" s="11"/>
      <c r="AS32" s="11"/>
      <c r="AT32" s="11"/>
      <c r="AU32" s="11"/>
      <c r="AV32" s="11"/>
      <c r="AW32" s="11"/>
      <c r="AX32" s="1"/>
      <c r="AY32" s="1"/>
      <c r="AZ32" s="1"/>
    </row>
    <row r="33" spans="1:5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1"/>
      <c r="AO33" s="11"/>
      <c r="AP33" s="11"/>
      <c r="AQ33" s="11"/>
      <c r="AR33" s="11"/>
      <c r="AS33" s="11"/>
      <c r="AT33" s="11"/>
      <c r="AU33" s="11"/>
      <c r="AV33" s="11"/>
      <c r="AW33" s="11"/>
      <c r="AX33" s="1"/>
      <c r="AY33" s="1"/>
      <c r="AZ33" s="1"/>
    </row>
    <row r="34" spans="1:52">
      <c r="A34" s="1"/>
      <c r="B34" s="1"/>
      <c r="C34" s="1"/>
      <c r="D34" s="1"/>
      <c r="E34" s="1"/>
      <c r="F34" s="1"/>
      <c r="G34" s="1"/>
      <c r="H34" s="1"/>
      <c r="I34" s="1"/>
      <c r="J34" s="1"/>
      <c r="K34" s="1"/>
      <c r="L34" s="1"/>
      <c r="M34" s="1"/>
      <c r="N34" s="1"/>
      <c r="O34" s="1"/>
      <c r="P34" s="1"/>
      <c r="Q34" s="1"/>
      <c r="R34" s="1"/>
      <c r="S34" s="1"/>
      <c r="T34" s="1"/>
      <c r="U34" s="1"/>
      <c r="V34" s="177"/>
      <c r="W34" s="1"/>
      <c r="X34" s="1"/>
      <c r="Y34" s="1"/>
      <c r="Z34" s="1"/>
      <c r="AA34" s="1"/>
      <c r="AB34" s="1"/>
      <c r="AC34" s="1"/>
      <c r="AD34" s="1"/>
      <c r="AE34" s="1"/>
      <c r="AF34" s="1"/>
      <c r="AG34" s="1"/>
      <c r="AH34" s="1"/>
      <c r="AI34" s="1"/>
      <c r="AJ34" s="1"/>
      <c r="AK34" s="1"/>
      <c r="AL34" s="1"/>
      <c r="AM34" s="1"/>
      <c r="AN34" s="11"/>
      <c r="AO34" s="11"/>
      <c r="AP34" s="11"/>
      <c r="AQ34" s="11"/>
      <c r="AR34" s="11"/>
      <c r="AS34" s="11"/>
      <c r="AT34" s="11"/>
      <c r="AU34" s="11"/>
      <c r="AV34" s="11"/>
      <c r="AW34" s="11"/>
      <c r="AX34" s="1"/>
      <c r="AY34" s="1"/>
      <c r="AZ34" s="1"/>
    </row>
    <row r="35" spans="1:52">
      <c r="A35" s="1"/>
      <c r="B35" s="1"/>
      <c r="C35" s="1"/>
      <c r="D35" s="1"/>
      <c r="E35" s="1"/>
      <c r="F35" s="1"/>
      <c r="G35" s="1"/>
      <c r="H35" s="1"/>
      <c r="I35" s="1"/>
      <c r="J35" s="1"/>
      <c r="K35" s="1"/>
      <c r="L35" s="1"/>
      <c r="M35" s="1"/>
      <c r="N35" s="1"/>
      <c r="O35" s="1"/>
      <c r="P35" s="1"/>
      <c r="Q35" s="1"/>
      <c r="R35" s="1"/>
      <c r="S35" s="1"/>
      <c r="T35" s="1"/>
      <c r="U35" s="1"/>
      <c r="V35" s="178"/>
      <c r="W35" s="1"/>
      <c r="X35" s="1"/>
      <c r="Y35" s="1"/>
      <c r="Z35" s="1"/>
      <c r="AA35" s="1"/>
      <c r="AB35" s="1"/>
      <c r="AC35" s="1"/>
      <c r="AD35" s="1"/>
      <c r="AE35" s="1"/>
      <c r="AF35" s="1"/>
      <c r="AG35" s="1"/>
      <c r="AH35" s="1"/>
      <c r="AI35" s="1"/>
      <c r="AJ35" s="1"/>
      <c r="AK35" s="1"/>
      <c r="AL35" s="1"/>
      <c r="AM35" s="1"/>
      <c r="AN35" s="11"/>
      <c r="AO35" s="11"/>
      <c r="AP35" s="11"/>
      <c r="AQ35" s="11"/>
      <c r="AR35" s="11"/>
      <c r="AS35" s="11"/>
      <c r="AT35" s="11"/>
      <c r="AU35" s="11"/>
      <c r="AV35" s="11"/>
      <c r="AW35" s="11"/>
      <c r="AX35" s="1"/>
      <c r="AY35" s="1"/>
      <c r="AZ35" s="1"/>
    </row>
    <row r="36" spans="1: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1"/>
      <c r="AO36" s="11"/>
      <c r="AP36" s="11"/>
      <c r="AQ36" s="11"/>
      <c r="AR36" s="11"/>
      <c r="AS36" s="11"/>
      <c r="AT36" s="11"/>
      <c r="AU36" s="11"/>
      <c r="AV36" s="11"/>
      <c r="AW36" s="11"/>
      <c r="AX36" s="1"/>
      <c r="AY36" s="1"/>
      <c r="AZ36" s="1"/>
    </row>
    <row r="37" spans="1: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1"/>
      <c r="AO37" s="11"/>
      <c r="AP37" s="11"/>
      <c r="AQ37" s="11"/>
      <c r="AR37" s="11"/>
      <c r="AS37" s="11"/>
      <c r="AT37" s="11"/>
      <c r="AU37" s="11"/>
      <c r="AV37" s="11"/>
      <c r="AW37" s="11"/>
      <c r="AX37" s="1"/>
      <c r="AY37" s="1"/>
      <c r="AZ37" s="1"/>
    </row>
    <row r="38" spans="1: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1"/>
      <c r="AO38" s="11"/>
      <c r="AP38" s="11"/>
      <c r="AQ38" s="11"/>
      <c r="AR38" s="11"/>
      <c r="AS38" s="11"/>
      <c r="AT38" s="11"/>
      <c r="AU38" s="11"/>
      <c r="AV38" s="11"/>
      <c r="AW38" s="11"/>
      <c r="AX38" s="1"/>
      <c r="AY38" s="1"/>
      <c r="AZ38" s="1"/>
    </row>
    <row r="39" spans="1: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1"/>
      <c r="AO39" s="11"/>
      <c r="AP39" s="11"/>
      <c r="AQ39" s="11"/>
      <c r="AR39" s="11"/>
      <c r="AS39" s="11"/>
      <c r="AT39" s="11"/>
      <c r="AU39" s="11"/>
      <c r="AV39" s="11"/>
      <c r="AW39" s="11"/>
      <c r="AX39" s="1"/>
      <c r="AY39" s="1"/>
      <c r="AZ39" s="1"/>
    </row>
    <row r="40" spans="1: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1"/>
      <c r="AO40" s="11"/>
      <c r="AP40" s="11"/>
      <c r="AQ40" s="11"/>
      <c r="AR40" s="11"/>
      <c r="AS40" s="11"/>
      <c r="AT40" s="11"/>
      <c r="AU40" s="11"/>
      <c r="AV40" s="11"/>
      <c r="AW40" s="11"/>
      <c r="AX40" s="1"/>
      <c r="AY40" s="1"/>
      <c r="AZ40" s="1"/>
    </row>
    <row r="41" spans="1: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1"/>
      <c r="AO41" s="11"/>
      <c r="AP41" s="11"/>
      <c r="AQ41" s="11"/>
      <c r="AR41" s="11"/>
      <c r="AS41" s="11"/>
      <c r="AT41" s="11"/>
      <c r="AU41" s="11"/>
      <c r="AV41" s="11"/>
      <c r="AW41" s="11"/>
      <c r="AX41" s="1"/>
      <c r="AY41" s="1"/>
      <c r="AZ41" s="1"/>
    </row>
    <row r="42" spans="1: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1"/>
      <c r="AO42" s="11"/>
      <c r="AP42" s="11"/>
      <c r="AQ42" s="11"/>
      <c r="AR42" s="11"/>
      <c r="AS42" s="11"/>
      <c r="AT42" s="11"/>
      <c r="AU42" s="11"/>
      <c r="AV42" s="11"/>
      <c r="AW42" s="11"/>
      <c r="AX42" s="1"/>
      <c r="AY42" s="1"/>
      <c r="AZ42" s="1"/>
    </row>
    <row r="43" spans="1: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1"/>
      <c r="AO43" s="11"/>
      <c r="AP43" s="11"/>
      <c r="AQ43" s="11"/>
      <c r="AR43" s="11"/>
      <c r="AS43" s="11"/>
      <c r="AT43" s="11"/>
      <c r="AU43" s="11"/>
      <c r="AV43" s="11"/>
      <c r="AW43" s="11"/>
      <c r="AX43" s="1"/>
      <c r="AY43" s="1"/>
      <c r="AZ43" s="1"/>
    </row>
    <row r="44" spans="1:52">
      <c r="V44" s="1"/>
      <c r="W44" s="1"/>
      <c r="X44" s="1"/>
      <c r="Y44" s="1"/>
      <c r="Z44" s="1"/>
      <c r="AA44" s="1"/>
      <c r="AB44" s="1"/>
      <c r="AC44" s="1"/>
      <c r="AD44" s="1"/>
      <c r="AE44" s="1"/>
      <c r="AF44" s="1"/>
      <c r="AG44" s="1"/>
      <c r="AH44" s="1"/>
      <c r="AI44" s="1"/>
      <c r="AJ44" s="1"/>
      <c r="AK44" s="1"/>
      <c r="AL44" s="1"/>
      <c r="AM44" s="1"/>
      <c r="AN44" s="11"/>
      <c r="AO44" s="11"/>
      <c r="AP44" s="11"/>
      <c r="AQ44" s="11"/>
      <c r="AR44" s="11"/>
      <c r="AS44" s="11"/>
      <c r="AT44" s="11"/>
      <c r="AU44" s="11"/>
      <c r="AV44" s="11"/>
      <c r="AW44" s="11"/>
      <c r="AX44" s="1"/>
      <c r="AY44" s="1"/>
      <c r="AZ44" s="1"/>
    </row>
    <row r="45" spans="1:52">
      <c r="V45" s="1"/>
      <c r="W45" s="1"/>
      <c r="X45" s="1"/>
      <c r="Y45" s="1"/>
      <c r="Z45" s="1"/>
      <c r="AA45" s="1"/>
      <c r="AB45" s="1"/>
      <c r="AC45" s="1"/>
      <c r="AD45" s="1"/>
      <c r="AE45" s="1"/>
      <c r="AF45" s="1"/>
      <c r="AG45" s="1"/>
      <c r="AH45" s="1"/>
      <c r="AI45" s="1"/>
      <c r="AJ45" s="1"/>
      <c r="AK45" s="1"/>
      <c r="AL45" s="1"/>
      <c r="AM45" s="1"/>
      <c r="AN45" s="11"/>
      <c r="AO45" s="11"/>
      <c r="AP45" s="11"/>
      <c r="AQ45" s="11"/>
      <c r="AR45" s="11"/>
      <c r="AS45" s="11"/>
      <c r="AT45" s="11"/>
      <c r="AU45" s="11"/>
      <c r="AV45" s="11"/>
      <c r="AW45" s="11"/>
      <c r="AX45" s="1"/>
      <c r="AY45" s="1"/>
      <c r="AZ45" s="1"/>
    </row>
    <row r="46" spans="1:5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sheetData>
  <hyperlinks>
    <hyperlink ref="Q1" location="innehåll!A1" display="Tillbaka till innehållsförteckning"/>
    <hyperlink ref="AH1" location="innehåll!A1" display="Tillbaka till innehållsförteckning"/>
  </hyperlinks>
  <pageMargins left="0.25" right="0.25" top="0.75" bottom="0.75" header="0.3" footer="0.3"/>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41"/>
  <sheetViews>
    <sheetView zoomScaleNormal="100" workbookViewId="0"/>
  </sheetViews>
  <sheetFormatPr defaultRowHeight="15"/>
  <cols>
    <col min="1" max="1" width="5.42578125" customWidth="1"/>
    <col min="2" max="2" width="18.42578125" customWidth="1"/>
    <col min="4" max="4" width="13.5703125" customWidth="1"/>
    <col min="14" max="14" width="25.140625" customWidth="1"/>
    <col min="16" max="16" width="20.85546875" customWidth="1"/>
  </cols>
  <sheetData>
    <row r="1" spans="1:29">
      <c r="A1" s="1"/>
      <c r="B1" s="1"/>
      <c r="C1" s="1"/>
      <c r="D1" s="1"/>
      <c r="E1" s="1"/>
      <c r="F1" s="70" t="s">
        <v>173</v>
      </c>
      <c r="G1" s="1"/>
      <c r="H1" s="1"/>
      <c r="I1" s="1"/>
      <c r="J1" s="1"/>
      <c r="K1" s="1"/>
      <c r="L1" s="1"/>
      <c r="M1" s="1"/>
      <c r="N1" s="1"/>
      <c r="O1" s="1"/>
      <c r="P1" s="1"/>
      <c r="Q1" s="1"/>
      <c r="R1" s="1"/>
      <c r="S1" s="1"/>
      <c r="T1" s="70" t="s">
        <v>173</v>
      </c>
      <c r="U1" s="1"/>
      <c r="V1" s="1"/>
      <c r="W1" s="1"/>
      <c r="X1" s="1"/>
      <c r="Y1" s="1"/>
      <c r="Z1" s="1"/>
      <c r="AA1" s="1"/>
      <c r="AB1" s="1"/>
      <c r="AC1" s="1"/>
    </row>
    <row r="2" spans="1:29">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509" t="s">
        <v>1184</v>
      </c>
      <c r="C3" s="515"/>
      <c r="D3" s="515"/>
      <c r="E3" s="516"/>
      <c r="F3" s="511"/>
      <c r="G3" s="511"/>
      <c r="H3" s="511"/>
      <c r="I3" s="511"/>
      <c r="J3" s="511"/>
      <c r="K3" s="511"/>
      <c r="L3" s="511"/>
      <c r="M3" s="511"/>
      <c r="N3" s="511"/>
      <c r="O3" s="511"/>
      <c r="P3" s="511"/>
      <c r="Q3" s="511"/>
      <c r="R3" s="511"/>
      <c r="S3" s="511"/>
      <c r="T3" s="511"/>
      <c r="U3" s="511"/>
      <c r="V3" s="511"/>
      <c r="W3" s="517"/>
      <c r="X3" s="1"/>
      <c r="Y3" s="1"/>
      <c r="Z3" s="1"/>
      <c r="AA3" s="1"/>
      <c r="AB3" s="1"/>
    </row>
    <row r="4" spans="1:29">
      <c r="A4" s="1"/>
      <c r="B4" s="368" t="s">
        <v>915</v>
      </c>
      <c r="C4" s="369"/>
      <c r="D4" s="369"/>
      <c r="E4" s="372"/>
      <c r="F4" s="6"/>
      <c r="G4" s="6"/>
      <c r="H4" s="6"/>
      <c r="I4" s="6"/>
      <c r="J4" s="6"/>
      <c r="K4" s="6"/>
      <c r="L4" s="6"/>
      <c r="M4" s="6"/>
      <c r="N4" s="6"/>
      <c r="O4" s="372"/>
      <c r="P4" s="372"/>
      <c r="Q4" s="372"/>
      <c r="R4" s="372"/>
      <c r="S4" s="372"/>
      <c r="T4" s="372"/>
      <c r="U4" s="372"/>
      <c r="V4" s="372"/>
      <c r="W4" s="518"/>
      <c r="X4" s="1"/>
      <c r="Y4" s="1"/>
      <c r="Z4" s="1"/>
      <c r="AA4" s="1"/>
      <c r="AB4" s="1"/>
    </row>
    <row r="5" spans="1:29" ht="26.25">
      <c r="A5" s="1"/>
      <c r="B5" s="28"/>
      <c r="C5" s="145" t="s">
        <v>0</v>
      </c>
      <c r="D5" s="145" t="s">
        <v>1</v>
      </c>
      <c r="E5" s="145" t="s">
        <v>2</v>
      </c>
      <c r="F5" s="1"/>
      <c r="G5" s="1"/>
      <c r="H5" s="1"/>
      <c r="I5" s="1"/>
      <c r="J5" s="1"/>
      <c r="K5" s="1"/>
      <c r="L5" s="1"/>
      <c r="M5" s="1"/>
      <c r="N5" s="1"/>
      <c r="O5" s="1"/>
      <c r="P5" s="1"/>
      <c r="Q5" s="1"/>
      <c r="R5" s="1"/>
      <c r="S5" s="1"/>
      <c r="T5" s="1"/>
      <c r="U5" s="1"/>
      <c r="V5" s="1"/>
      <c r="W5" s="1"/>
      <c r="X5" s="1"/>
      <c r="Y5" s="1"/>
      <c r="Z5" s="1"/>
      <c r="AA5" s="1"/>
      <c r="AB5" s="1"/>
    </row>
    <row r="6" spans="1:29" ht="39">
      <c r="A6" s="1"/>
      <c r="B6" s="203" t="s">
        <v>259</v>
      </c>
      <c r="C6" s="204">
        <v>66</v>
      </c>
      <c r="D6" s="204">
        <f>100-(C6+E6)</f>
        <v>28</v>
      </c>
      <c r="E6" s="204">
        <v>6</v>
      </c>
      <c r="F6" s="1"/>
      <c r="G6" s="742" t="s">
        <v>1151</v>
      </c>
      <c r="H6" s="740"/>
      <c r="I6" s="740"/>
      <c r="J6" s="740"/>
      <c r="K6" s="1"/>
      <c r="L6" s="1"/>
      <c r="M6" s="1"/>
      <c r="N6" s="1"/>
      <c r="O6" s="1"/>
      <c r="P6" s="1"/>
      <c r="Q6" s="1"/>
      <c r="R6" s="1"/>
      <c r="S6" s="1"/>
      <c r="T6" s="1"/>
      <c r="U6" s="1"/>
      <c r="V6" s="1"/>
      <c r="W6" s="1"/>
      <c r="X6" s="1"/>
      <c r="Y6" s="1"/>
      <c r="Z6" s="1"/>
      <c r="AA6" s="1"/>
      <c r="AB6" s="1"/>
    </row>
    <row r="7" spans="1:29" ht="26.25">
      <c r="A7" s="1"/>
      <c r="B7" s="143" t="s">
        <v>195</v>
      </c>
      <c r="C7" s="205">
        <v>67</v>
      </c>
      <c r="D7" s="205">
        <f>100-(C7+E7)</f>
        <v>27</v>
      </c>
      <c r="E7" s="205">
        <v>6</v>
      </c>
      <c r="F7" s="1"/>
      <c r="G7" s="740" t="s">
        <v>1183</v>
      </c>
      <c r="H7" s="740"/>
      <c r="I7" s="740"/>
      <c r="J7" s="740"/>
      <c r="K7" s="1"/>
      <c r="L7" s="1"/>
      <c r="M7" s="1"/>
      <c r="N7" s="1"/>
      <c r="O7" s="1"/>
      <c r="P7" s="1"/>
      <c r="Q7" s="1"/>
      <c r="R7" s="1"/>
      <c r="S7" s="1"/>
      <c r="T7" s="1"/>
      <c r="U7" s="1"/>
      <c r="V7" s="1"/>
      <c r="W7" s="77"/>
      <c r="X7" s="74"/>
      <c r="Y7" s="74"/>
      <c r="Z7" s="1"/>
      <c r="AA7" s="1"/>
      <c r="AB7" s="1"/>
    </row>
    <row r="8" spans="1:29" ht="26.25">
      <c r="A8" s="1"/>
      <c r="B8" s="203" t="s">
        <v>189</v>
      </c>
      <c r="C8" s="204">
        <v>67</v>
      </c>
      <c r="D8" s="204">
        <f>100-(C8+E8)</f>
        <v>27</v>
      </c>
      <c r="E8" s="204">
        <v>6</v>
      </c>
      <c r="F8" s="144"/>
      <c r="G8" s="1"/>
      <c r="H8" s="1"/>
      <c r="I8" s="1"/>
      <c r="J8" s="1"/>
      <c r="K8" s="1"/>
      <c r="L8" s="1"/>
      <c r="M8" s="1"/>
      <c r="N8" s="1"/>
      <c r="O8" s="1"/>
      <c r="P8" s="1"/>
      <c r="Q8" s="1"/>
      <c r="R8" s="1"/>
      <c r="S8" s="1"/>
      <c r="T8" s="1"/>
      <c r="U8" s="1"/>
      <c r="V8" s="1"/>
      <c r="W8" s="77"/>
      <c r="X8" s="74"/>
      <c r="Y8" s="74"/>
      <c r="Z8" s="1"/>
      <c r="AA8" s="1"/>
      <c r="AB8" s="1"/>
    </row>
    <row r="9" spans="1:29" ht="26.25">
      <c r="B9" s="143" t="s">
        <v>190</v>
      </c>
      <c r="C9" s="205">
        <v>67</v>
      </c>
      <c r="D9" s="205">
        <f>100-(C9+E9)</f>
        <v>27</v>
      </c>
      <c r="E9" s="205">
        <v>6</v>
      </c>
      <c r="F9" s="1"/>
      <c r="G9" s="137" t="s">
        <v>1159</v>
      </c>
      <c r="H9" s="1"/>
      <c r="I9" s="1"/>
      <c r="J9" s="1"/>
      <c r="K9" s="1"/>
      <c r="L9" s="1"/>
      <c r="M9" s="1"/>
      <c r="N9" s="1"/>
      <c r="O9" s="1"/>
      <c r="P9" s="1"/>
      <c r="Q9" s="1"/>
      <c r="R9" s="1"/>
      <c r="S9" s="1"/>
      <c r="T9" s="1"/>
      <c r="U9" s="1"/>
      <c r="V9" s="1"/>
      <c r="W9" s="1"/>
      <c r="X9" s="1"/>
      <c r="Y9" s="1"/>
      <c r="Z9" s="1"/>
      <c r="AA9" s="1"/>
      <c r="AB9" s="1"/>
    </row>
    <row r="10" spans="1:29" ht="26.25">
      <c r="A10" s="1"/>
      <c r="B10" s="203" t="s">
        <v>256</v>
      </c>
      <c r="C10" s="204">
        <v>67</v>
      </c>
      <c r="D10" s="204">
        <f>100-(C10+E10)</f>
        <v>27</v>
      </c>
      <c r="E10" s="204">
        <v>6</v>
      </c>
      <c r="F10" s="1"/>
      <c r="G10" s="137" t="s">
        <v>1166</v>
      </c>
      <c r="H10" s="1"/>
      <c r="I10" s="1"/>
      <c r="J10" s="1"/>
      <c r="K10" s="1"/>
      <c r="L10" s="1"/>
      <c r="M10" s="1"/>
      <c r="N10" s="1"/>
      <c r="O10" s="1"/>
      <c r="P10" s="1"/>
      <c r="Q10" s="1"/>
      <c r="R10" s="1"/>
      <c r="S10" s="1"/>
      <c r="T10" s="1"/>
      <c r="U10" s="1"/>
      <c r="V10" s="1"/>
      <c r="W10" s="1"/>
      <c r="X10" s="1"/>
      <c r="Y10" s="1"/>
      <c r="Z10" s="1"/>
      <c r="AA10" s="1"/>
      <c r="AB10" s="1"/>
    </row>
    <row r="11" spans="1:29" ht="26.25">
      <c r="A11" s="1"/>
      <c r="B11" s="143" t="s">
        <v>1459</v>
      </c>
      <c r="C11" s="205">
        <v>65.901165163289122</v>
      </c>
      <c r="D11" s="205">
        <v>27.139356727053212</v>
      </c>
      <c r="E11" s="205">
        <v>6.9594781096576739</v>
      </c>
      <c r="F11" s="1"/>
      <c r="G11" s="1"/>
      <c r="H11" s="1"/>
      <c r="I11" s="1"/>
      <c r="J11" s="1"/>
      <c r="K11" s="1"/>
      <c r="L11" s="1"/>
      <c r="M11" s="1"/>
      <c r="N11" s="1"/>
      <c r="O11" s="1"/>
      <c r="P11" s="1"/>
      <c r="Q11" s="1"/>
      <c r="R11" s="1"/>
      <c r="S11" s="1"/>
      <c r="T11" s="1"/>
      <c r="U11" s="1"/>
      <c r="V11" s="1"/>
      <c r="W11" s="1"/>
      <c r="X11" s="1"/>
      <c r="Y11" s="1"/>
      <c r="Z11" s="1"/>
      <c r="AA11" s="1"/>
      <c r="AB11" s="1"/>
    </row>
    <row r="12" spans="1:29" ht="26.25">
      <c r="A12" s="1"/>
      <c r="B12" s="203" t="s">
        <v>356</v>
      </c>
      <c r="C12" s="161">
        <v>65</v>
      </c>
      <c r="D12" s="161">
        <f>100-(C12+E12)</f>
        <v>28</v>
      </c>
      <c r="E12" s="161">
        <v>7</v>
      </c>
      <c r="F12" s="1"/>
      <c r="G12" s="1"/>
      <c r="H12" s="1"/>
      <c r="I12" s="1"/>
      <c r="J12" s="1"/>
      <c r="K12" s="1"/>
      <c r="L12" s="1"/>
      <c r="M12" s="1"/>
      <c r="N12" s="1"/>
      <c r="O12" s="1"/>
      <c r="P12" s="1"/>
      <c r="Q12" s="1"/>
      <c r="R12" s="1"/>
      <c r="S12" s="1"/>
      <c r="T12" s="1"/>
      <c r="U12" s="1"/>
      <c r="V12" s="1"/>
      <c r="W12" s="1"/>
      <c r="X12" s="1"/>
      <c r="Y12" s="1"/>
      <c r="Z12" s="1"/>
      <c r="AA12" s="1"/>
      <c r="AB12" s="1"/>
    </row>
    <row r="13" spans="1:29" ht="26.25">
      <c r="A13" s="1"/>
      <c r="B13" s="143" t="s">
        <v>919</v>
      </c>
      <c r="C13" s="205">
        <v>66</v>
      </c>
      <c r="D13" s="205">
        <v>27</v>
      </c>
      <c r="E13" s="205">
        <v>8</v>
      </c>
      <c r="F13" s="1"/>
      <c r="G13" s="1"/>
      <c r="H13" s="1"/>
      <c r="I13" s="1"/>
      <c r="J13" s="1"/>
      <c r="K13" s="1"/>
      <c r="L13" s="1"/>
      <c r="M13" s="1"/>
      <c r="N13" s="1"/>
      <c r="O13" s="1"/>
      <c r="P13" s="1"/>
      <c r="Q13" s="1"/>
      <c r="R13" s="1"/>
      <c r="S13" s="1"/>
      <c r="T13" s="1"/>
      <c r="U13" s="1"/>
      <c r="V13" s="1"/>
      <c r="W13" s="1"/>
      <c r="X13" s="1"/>
      <c r="Y13" s="1"/>
      <c r="Z13" s="1"/>
      <c r="AA13" s="1"/>
      <c r="AB13" s="1"/>
    </row>
    <row r="14" spans="1:29" s="494" customFormat="1">
      <c r="A14" s="1"/>
      <c r="B14" s="1"/>
      <c r="C14" s="75"/>
      <c r="D14" s="75"/>
      <c r="E14" s="75"/>
      <c r="F14" s="1"/>
      <c r="G14" s="1"/>
      <c r="H14" s="1"/>
      <c r="I14" s="1"/>
      <c r="J14" s="1"/>
      <c r="K14" s="1"/>
      <c r="L14" s="1"/>
      <c r="M14" s="1"/>
      <c r="N14" s="1"/>
      <c r="O14" s="1"/>
      <c r="P14" s="1"/>
      <c r="Q14" s="1"/>
      <c r="R14" s="1"/>
      <c r="S14" s="1"/>
      <c r="T14" s="1"/>
      <c r="U14" s="1"/>
      <c r="V14" s="1"/>
      <c r="W14" s="1"/>
      <c r="X14" s="1"/>
      <c r="Y14" s="1"/>
      <c r="Z14" s="1"/>
      <c r="AA14" s="1"/>
      <c r="AB14" s="1"/>
    </row>
    <row r="15" spans="1:29" s="494" customFormat="1">
      <c r="A15" s="1"/>
      <c r="B15" s="1" t="s">
        <v>155</v>
      </c>
      <c r="C15" s="75"/>
      <c r="D15" s="75"/>
      <c r="E15" s="75"/>
      <c r="F15" s="1"/>
      <c r="G15" s="1"/>
      <c r="H15" s="1"/>
      <c r="I15" s="1"/>
      <c r="J15" s="1"/>
      <c r="K15" s="1"/>
      <c r="L15" s="1"/>
      <c r="M15" s="1"/>
      <c r="N15" s="1"/>
      <c r="O15" s="1"/>
      <c r="P15" s="1"/>
      <c r="Q15" s="1"/>
      <c r="R15" s="1"/>
      <c r="S15" s="1"/>
      <c r="T15" s="1"/>
      <c r="U15" s="1"/>
      <c r="V15" s="1"/>
      <c r="W15" s="1"/>
      <c r="X15" s="1"/>
      <c r="Y15" s="1"/>
      <c r="Z15" s="1"/>
      <c r="AA15" s="1"/>
      <c r="AB15" s="1"/>
    </row>
    <row r="16" spans="1:29" s="494" customFormat="1">
      <c r="A16" s="1"/>
      <c r="B16" s="1"/>
      <c r="C16" s="75"/>
      <c r="D16" s="75"/>
      <c r="E16" s="75"/>
      <c r="F16" s="1"/>
      <c r="G16" s="1"/>
      <c r="H16" s="1"/>
      <c r="I16" s="1"/>
      <c r="J16" s="1"/>
      <c r="K16" s="1"/>
      <c r="L16" s="1"/>
      <c r="M16" s="1"/>
      <c r="N16" s="1"/>
      <c r="O16" s="1"/>
      <c r="P16" s="1"/>
      <c r="Q16" s="1"/>
      <c r="R16" s="1"/>
      <c r="S16" s="1"/>
      <c r="T16" s="1"/>
      <c r="U16" s="1"/>
      <c r="V16" s="1"/>
      <c r="W16" s="1"/>
      <c r="X16" s="1"/>
      <c r="Y16" s="1"/>
      <c r="Z16" s="1"/>
      <c r="AA16" s="1"/>
      <c r="AB16" s="1"/>
    </row>
    <row r="17" spans="1:28" s="494" customFormat="1">
      <c r="A17" s="1"/>
      <c r="B17" s="1"/>
      <c r="C17" s="75"/>
      <c r="D17" s="75"/>
      <c r="E17" s="75"/>
      <c r="F17" s="70" t="s">
        <v>173</v>
      </c>
      <c r="G17" s="1"/>
      <c r="H17" s="1"/>
      <c r="I17" s="1"/>
      <c r="J17" s="1"/>
      <c r="K17" s="1"/>
      <c r="L17" s="1"/>
      <c r="M17" s="1"/>
      <c r="N17" s="1"/>
      <c r="O17" s="1"/>
      <c r="P17" s="1"/>
      <c r="Q17" s="1"/>
      <c r="R17" s="1"/>
      <c r="S17" s="1"/>
      <c r="T17" s="70" t="s">
        <v>173</v>
      </c>
      <c r="U17" s="1"/>
      <c r="V17" s="1"/>
      <c r="W17" s="1"/>
      <c r="X17" s="1"/>
      <c r="Y17" s="1"/>
      <c r="Z17" s="1"/>
      <c r="AA17" s="1"/>
      <c r="AB17" s="1"/>
    </row>
    <row r="18" spans="1:28">
      <c r="A18" s="1"/>
      <c r="B18" s="519" t="s">
        <v>1185</v>
      </c>
      <c r="C18" s="520"/>
      <c r="D18" s="520"/>
      <c r="E18" s="521"/>
      <c r="F18" s="6"/>
      <c r="G18" s="6"/>
      <c r="H18" s="6"/>
      <c r="I18" s="6"/>
      <c r="J18" s="6"/>
      <c r="K18" s="6"/>
      <c r="L18" s="6"/>
      <c r="M18" s="6"/>
      <c r="N18" s="6"/>
      <c r="O18" s="6"/>
      <c r="P18" s="6"/>
      <c r="Q18" s="6"/>
      <c r="R18" s="6"/>
      <c r="S18" s="6"/>
      <c r="T18" s="6"/>
      <c r="U18" s="6"/>
      <c r="V18" s="6"/>
      <c r="W18" s="522"/>
      <c r="X18" s="1"/>
      <c r="Y18" s="1"/>
      <c r="Z18" s="1"/>
      <c r="AA18" s="1"/>
      <c r="AB18" s="1"/>
    </row>
    <row r="19" spans="1:28">
      <c r="A19" s="1"/>
      <c r="B19" s="368" t="s">
        <v>914</v>
      </c>
      <c r="C19" s="523"/>
      <c r="D19" s="523"/>
      <c r="E19" s="524"/>
      <c r="F19" s="372"/>
      <c r="G19" s="372"/>
      <c r="H19" s="372"/>
      <c r="I19" s="372"/>
      <c r="J19" s="372"/>
      <c r="K19" s="372"/>
      <c r="L19" s="372"/>
      <c r="M19" s="372"/>
      <c r="N19" s="372"/>
      <c r="O19" s="372"/>
      <c r="P19" s="372"/>
      <c r="Q19" s="372"/>
      <c r="R19" s="372"/>
      <c r="S19" s="372"/>
      <c r="T19" s="372"/>
      <c r="U19" s="372"/>
      <c r="V19" s="372"/>
      <c r="W19" s="518"/>
      <c r="X19" s="1"/>
      <c r="Y19" s="1"/>
      <c r="Z19" s="1"/>
      <c r="AA19" s="1"/>
      <c r="AB19" s="1"/>
    </row>
    <row r="20" spans="1:28" ht="26.25">
      <c r="A20" s="1"/>
      <c r="B20" s="28"/>
      <c r="C20" s="206" t="s">
        <v>0</v>
      </c>
      <c r="D20" s="206" t="s">
        <v>1</v>
      </c>
      <c r="E20" s="206" t="s">
        <v>2</v>
      </c>
      <c r="F20" s="1"/>
      <c r="G20" s="1"/>
      <c r="H20" s="1"/>
      <c r="I20" s="1"/>
      <c r="J20" s="1"/>
      <c r="K20" s="1"/>
      <c r="L20" s="1"/>
      <c r="M20" s="1"/>
      <c r="N20" s="1"/>
      <c r="O20" s="1"/>
      <c r="P20" s="1"/>
      <c r="Q20" s="1"/>
      <c r="R20" s="1"/>
      <c r="S20" s="1"/>
      <c r="T20" s="1"/>
      <c r="U20" s="1"/>
      <c r="V20" s="1"/>
      <c r="W20" s="1"/>
      <c r="X20" s="1"/>
      <c r="Y20" s="1"/>
      <c r="Z20" s="1"/>
      <c r="AA20" s="1"/>
      <c r="AB20" s="1"/>
    </row>
    <row r="21" spans="1:28" ht="26.25">
      <c r="A21" s="1"/>
      <c r="B21" s="203" t="s">
        <v>196</v>
      </c>
      <c r="C21" s="204">
        <v>72</v>
      </c>
      <c r="D21" s="204">
        <f>100-(C21+E21)</f>
        <v>23</v>
      </c>
      <c r="E21" s="204">
        <v>5</v>
      </c>
      <c r="F21" s="1"/>
      <c r="G21" s="742" t="s">
        <v>1151</v>
      </c>
      <c r="H21" s="740"/>
      <c r="I21" s="740"/>
      <c r="J21" s="740"/>
      <c r="K21" s="1"/>
      <c r="L21" s="1"/>
      <c r="M21" s="1"/>
      <c r="N21" s="1"/>
      <c r="O21" s="1"/>
      <c r="P21" s="1"/>
      <c r="Q21" s="1"/>
      <c r="R21" s="1"/>
      <c r="S21" s="1"/>
      <c r="T21" s="1"/>
      <c r="U21" s="1"/>
      <c r="V21" s="1"/>
      <c r="W21" s="1"/>
      <c r="X21" s="1"/>
      <c r="Y21" s="1"/>
      <c r="Z21" s="1"/>
      <c r="AA21" s="1"/>
      <c r="AB21" s="1"/>
    </row>
    <row r="22" spans="1:28" ht="26.25">
      <c r="A22" s="1"/>
      <c r="B22" s="143" t="s">
        <v>197</v>
      </c>
      <c r="C22" s="205">
        <v>71</v>
      </c>
      <c r="D22" s="205">
        <f>100-(C22+E22)</f>
        <v>24</v>
      </c>
      <c r="E22" s="205">
        <v>5</v>
      </c>
      <c r="F22" s="1"/>
      <c r="G22" s="740" t="s">
        <v>1183</v>
      </c>
      <c r="H22" s="740"/>
      <c r="I22" s="740"/>
      <c r="J22" s="740"/>
      <c r="K22" s="1"/>
      <c r="L22" s="1"/>
      <c r="M22" s="1"/>
      <c r="N22" s="1"/>
      <c r="O22" s="1"/>
      <c r="P22" s="1"/>
      <c r="Q22" s="1"/>
      <c r="R22" s="1"/>
      <c r="S22" s="1"/>
      <c r="T22" s="1"/>
      <c r="U22" s="1"/>
      <c r="V22" s="1"/>
      <c r="W22" s="1"/>
      <c r="X22" s="1"/>
      <c r="Y22" s="1"/>
      <c r="Z22" s="1"/>
      <c r="AA22" s="1"/>
      <c r="AB22" s="1"/>
    </row>
    <row r="23" spans="1:28" ht="26.25">
      <c r="A23" s="1"/>
      <c r="B23" s="203" t="s">
        <v>191</v>
      </c>
      <c r="C23" s="204">
        <v>72</v>
      </c>
      <c r="D23" s="204">
        <f>100-(C23+E23)</f>
        <v>23</v>
      </c>
      <c r="E23" s="204">
        <v>5</v>
      </c>
      <c r="F23" s="1"/>
      <c r="H23" s="1"/>
      <c r="I23" s="1"/>
      <c r="J23" s="1"/>
      <c r="K23" s="1"/>
      <c r="L23" s="1"/>
      <c r="M23" s="1"/>
      <c r="N23" s="1"/>
      <c r="O23" s="1"/>
      <c r="P23" s="1"/>
      <c r="Q23" s="1"/>
      <c r="R23" s="1"/>
      <c r="S23" s="1"/>
      <c r="T23" s="1"/>
      <c r="U23" s="1"/>
      <c r="V23" s="1"/>
      <c r="W23" s="1"/>
      <c r="X23" s="1"/>
      <c r="Y23" s="1"/>
      <c r="Z23" s="1"/>
      <c r="AA23" s="1"/>
      <c r="AB23" s="1"/>
    </row>
    <row r="24" spans="1:28" ht="26.25">
      <c r="A24" s="1"/>
      <c r="B24" s="143" t="s">
        <v>192</v>
      </c>
      <c r="C24" s="205">
        <v>72</v>
      </c>
      <c r="D24" s="205">
        <f>100-(C24+E24)</f>
        <v>23</v>
      </c>
      <c r="E24" s="205">
        <v>5</v>
      </c>
      <c r="F24" s="1"/>
      <c r="G24" s="137"/>
      <c r="H24" s="1"/>
      <c r="I24" s="1"/>
      <c r="J24" s="1"/>
      <c r="K24" s="1"/>
      <c r="L24" s="1"/>
      <c r="M24" s="1"/>
      <c r="N24" s="1"/>
      <c r="O24" s="1"/>
      <c r="P24" s="1"/>
      <c r="Q24" s="1"/>
      <c r="R24" s="1"/>
      <c r="S24" s="1"/>
      <c r="T24" s="1"/>
      <c r="U24" s="1"/>
      <c r="V24" s="1"/>
      <c r="W24" s="1"/>
      <c r="X24" s="1"/>
      <c r="Y24" s="1"/>
      <c r="Z24" s="1"/>
      <c r="AA24" s="1"/>
      <c r="AB24" s="1"/>
    </row>
    <row r="25" spans="1:28" ht="26.25">
      <c r="A25" s="1"/>
      <c r="B25" s="203" t="s">
        <v>258</v>
      </c>
      <c r="C25" s="204">
        <v>72</v>
      </c>
      <c r="D25" s="204">
        <f>100-(C25+E25)</f>
        <v>24</v>
      </c>
      <c r="E25" s="204">
        <v>4</v>
      </c>
      <c r="F25" s="144"/>
      <c r="G25" s="137"/>
      <c r="H25" s="1"/>
      <c r="I25" s="1"/>
      <c r="J25" s="1"/>
      <c r="K25" s="1"/>
      <c r="L25" s="1"/>
      <c r="M25" s="1"/>
      <c r="N25" s="1"/>
      <c r="O25" s="1"/>
      <c r="P25" s="1"/>
      <c r="Q25" s="1"/>
      <c r="R25" s="1"/>
      <c r="S25" s="1"/>
      <c r="T25" s="1"/>
      <c r="U25" s="1"/>
      <c r="V25" s="1"/>
      <c r="W25" s="1"/>
      <c r="X25" s="1"/>
      <c r="Y25" s="1"/>
      <c r="Z25" s="1"/>
      <c r="AA25" s="1"/>
      <c r="AB25" s="1"/>
    </row>
    <row r="26" spans="1:28" ht="26.25">
      <c r="A26" s="1"/>
      <c r="B26" s="143" t="s">
        <v>466</v>
      </c>
      <c r="C26" s="205">
        <v>72.464872887049523</v>
      </c>
      <c r="D26" s="205">
        <v>23.179553612671803</v>
      </c>
      <c r="E26" s="205">
        <v>4.3555735002786662</v>
      </c>
      <c r="F26" s="1"/>
      <c r="G26" s="1"/>
      <c r="H26" s="1"/>
      <c r="I26" s="1"/>
      <c r="J26" s="1"/>
      <c r="K26" s="1"/>
      <c r="L26" s="1"/>
      <c r="M26" s="1"/>
      <c r="N26" s="1"/>
      <c r="O26" s="1"/>
      <c r="P26" s="1"/>
      <c r="Q26" s="1"/>
      <c r="R26" s="1"/>
      <c r="S26" s="1"/>
      <c r="T26" s="1"/>
      <c r="U26" s="1"/>
      <c r="V26" s="1"/>
      <c r="W26" s="1"/>
      <c r="X26" s="1"/>
      <c r="Y26" s="1"/>
      <c r="Z26" s="1"/>
      <c r="AA26" s="1"/>
      <c r="AB26" s="1"/>
    </row>
    <row r="27" spans="1:28" ht="26.25">
      <c r="A27" s="1"/>
      <c r="B27" s="203" t="s">
        <v>421</v>
      </c>
      <c r="C27" s="161">
        <v>69</v>
      </c>
      <c r="D27" s="161">
        <f>100-(C27+E27)</f>
        <v>26</v>
      </c>
      <c r="E27" s="161">
        <v>5</v>
      </c>
      <c r="F27" s="1"/>
      <c r="G27" s="1"/>
      <c r="H27" s="1"/>
      <c r="I27" s="1"/>
      <c r="J27" s="1"/>
      <c r="K27" s="1"/>
      <c r="L27" s="1"/>
      <c r="M27" s="1"/>
      <c r="N27" s="1"/>
      <c r="O27" s="1"/>
      <c r="P27" s="1"/>
      <c r="Q27" s="1"/>
      <c r="R27" s="1"/>
      <c r="S27" s="1"/>
      <c r="T27" s="1"/>
      <c r="U27" s="1"/>
      <c r="V27" s="1"/>
      <c r="W27" s="1"/>
      <c r="X27" s="1"/>
      <c r="Y27" s="1"/>
      <c r="Z27" s="1"/>
      <c r="AA27" s="1"/>
      <c r="AB27" s="1"/>
    </row>
    <row r="28" spans="1:28" s="494" customFormat="1" ht="26.25">
      <c r="A28" s="1"/>
      <c r="B28" s="143" t="s">
        <v>958</v>
      </c>
      <c r="C28" s="205">
        <v>68</v>
      </c>
      <c r="D28" s="205">
        <v>27</v>
      </c>
      <c r="E28" s="205">
        <v>5</v>
      </c>
      <c r="F28" s="1"/>
      <c r="G28" s="1"/>
      <c r="H28" s="1"/>
      <c r="I28" s="1"/>
      <c r="J28" s="1"/>
      <c r="K28" s="1"/>
      <c r="L28" s="1"/>
      <c r="M28" s="1"/>
      <c r="N28" s="1"/>
      <c r="O28" s="1"/>
      <c r="P28" s="1"/>
      <c r="Q28" s="1"/>
      <c r="R28" s="1"/>
      <c r="S28" s="1"/>
      <c r="T28" s="1"/>
      <c r="U28" s="1"/>
      <c r="V28" s="1"/>
      <c r="W28" s="1"/>
      <c r="X28" s="1"/>
      <c r="Y28" s="1"/>
      <c r="Z28" s="1"/>
      <c r="AA28" s="1"/>
      <c r="AB28" s="1"/>
    </row>
    <row r="29" spans="1:2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ht="15.75">
      <c r="A30" s="1"/>
      <c r="B30" s="121" t="s">
        <v>155</v>
      </c>
      <c r="C30" s="1"/>
      <c r="D30" s="1"/>
      <c r="E30" s="1"/>
      <c r="F30" s="1"/>
      <c r="G30" s="1"/>
      <c r="H30" s="1"/>
      <c r="I30" s="1"/>
      <c r="J30" s="1"/>
      <c r="L30" s="1"/>
      <c r="M30" s="197"/>
      <c r="N30" s="1"/>
      <c r="O30" s="1"/>
      <c r="P30" s="1"/>
      <c r="Q30" s="1"/>
      <c r="R30" s="1"/>
      <c r="S30" s="1"/>
      <c r="T30" s="1"/>
      <c r="U30" s="1"/>
      <c r="V30" s="1"/>
      <c r="W30" s="1"/>
      <c r="X30" s="1"/>
      <c r="Y30" s="1"/>
      <c r="Z30" s="1"/>
      <c r="AA30" s="1"/>
      <c r="AB30" s="1"/>
    </row>
    <row r="31" spans="1:2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c r="A33" s="1"/>
      <c r="B33" s="1"/>
      <c r="C33" s="1"/>
      <c r="D33" s="1"/>
      <c r="E33" s="1"/>
      <c r="F33" s="1"/>
      <c r="G33" s="749"/>
      <c r="H33" s="1"/>
      <c r="I33" s="1"/>
      <c r="J33" s="1"/>
      <c r="K33" s="1"/>
      <c r="L33" s="1"/>
      <c r="M33" s="1"/>
      <c r="N33" s="1"/>
      <c r="O33" s="1"/>
      <c r="P33" s="1"/>
      <c r="Q33" s="1"/>
      <c r="R33" s="1"/>
      <c r="S33" s="1"/>
      <c r="T33" s="1"/>
      <c r="U33" s="1"/>
      <c r="V33" s="1"/>
      <c r="W33" s="1"/>
      <c r="X33" s="1"/>
      <c r="Y33" s="1"/>
      <c r="Z33" s="1"/>
      <c r="AA33" s="1"/>
      <c r="AB33" s="1"/>
    </row>
    <row r="34" spans="1:28">
      <c r="A34" s="1"/>
      <c r="B34" s="1"/>
      <c r="C34" s="1"/>
      <c r="D34" s="1"/>
      <c r="E34" s="137"/>
      <c r="F34" s="1"/>
      <c r="G34" s="749"/>
      <c r="H34" s="1"/>
      <c r="I34" s="1"/>
      <c r="J34" s="1"/>
      <c r="K34" s="1"/>
      <c r="L34" s="1"/>
      <c r="M34" s="1"/>
      <c r="N34" s="1"/>
      <c r="O34" s="1"/>
      <c r="P34" s="1"/>
      <c r="Q34" s="1"/>
      <c r="R34" s="1"/>
      <c r="S34" s="1"/>
      <c r="T34" s="1"/>
      <c r="U34" s="1"/>
      <c r="V34" s="1"/>
      <c r="W34" s="1"/>
      <c r="X34" s="1"/>
      <c r="Y34" s="1"/>
      <c r="Z34" s="1"/>
      <c r="AA34" s="1"/>
      <c r="AB34" s="1"/>
    </row>
    <row r="35" spans="1:28">
      <c r="A35" s="1"/>
      <c r="B35" s="1"/>
      <c r="C35" s="1"/>
      <c r="D35" s="1"/>
      <c r="E35" s="137"/>
      <c r="F35" s="1"/>
      <c r="G35" s="1"/>
      <c r="H35" s="1"/>
      <c r="I35" s="1"/>
      <c r="J35" s="1"/>
      <c r="K35" s="1"/>
      <c r="L35" s="1"/>
      <c r="M35" s="1"/>
      <c r="N35" s="1"/>
      <c r="O35" s="1"/>
      <c r="P35" s="1"/>
      <c r="Q35" s="1"/>
      <c r="R35" s="1"/>
      <c r="S35" s="1"/>
      <c r="T35" s="1"/>
      <c r="U35" s="1"/>
      <c r="V35" s="1"/>
      <c r="W35" s="1"/>
      <c r="X35" s="1"/>
      <c r="Y35" s="1"/>
      <c r="Z35" s="1"/>
      <c r="AA35" s="1"/>
      <c r="AB35" s="1"/>
    </row>
    <row r="36" spans="1:28" s="723" customFormat="1">
      <c r="A36" s="1"/>
      <c r="B36" s="1"/>
      <c r="C36" s="1"/>
      <c r="D36" s="1"/>
      <c r="E36" s="137"/>
      <c r="F36" s="1"/>
      <c r="G36" s="749"/>
      <c r="H36" s="1"/>
      <c r="I36" s="1"/>
      <c r="J36" s="1"/>
      <c r="K36" s="1"/>
      <c r="L36" s="1"/>
      <c r="M36" s="1"/>
      <c r="N36" s="1"/>
      <c r="O36" s="1"/>
      <c r="P36" s="1"/>
      <c r="Q36" s="1"/>
      <c r="R36" s="1"/>
      <c r="S36" s="1"/>
      <c r="T36" s="1"/>
      <c r="U36" s="1"/>
      <c r="V36" s="1"/>
      <c r="W36" s="1"/>
      <c r="X36" s="1"/>
      <c r="Y36" s="1"/>
      <c r="Z36" s="1"/>
      <c r="AA36" s="1"/>
      <c r="AB36" s="1"/>
    </row>
    <row r="37" spans="1:28">
      <c r="A37" s="1"/>
      <c r="B37" s="1"/>
      <c r="C37" s="1"/>
      <c r="D37" s="1"/>
      <c r="E37" s="1"/>
      <c r="F37" s="1"/>
      <c r="G37" s="749"/>
      <c r="H37" s="1"/>
      <c r="I37" s="1"/>
      <c r="J37" s="1"/>
      <c r="K37" s="1"/>
      <c r="L37" s="1"/>
      <c r="M37" s="1"/>
      <c r="N37" s="1"/>
      <c r="O37" s="1"/>
      <c r="P37" s="1"/>
      <c r="Q37" s="1"/>
      <c r="R37" s="1"/>
      <c r="S37" s="1"/>
      <c r="T37" s="1"/>
      <c r="U37" s="1"/>
      <c r="V37" s="1"/>
      <c r="W37" s="1"/>
      <c r="X37" s="1"/>
      <c r="Y37" s="1"/>
      <c r="Z37" s="1"/>
      <c r="AA37" s="1"/>
      <c r="AB37" s="1"/>
    </row>
    <row r="38" spans="1:2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c r="A40" s="1"/>
      <c r="B40" s="1"/>
      <c r="C40" s="1"/>
      <c r="D40" s="1"/>
      <c r="E40" s="1"/>
      <c r="F40" s="1"/>
      <c r="G40" s="749"/>
      <c r="H40" s="1"/>
      <c r="I40" s="1"/>
      <c r="J40" s="1"/>
      <c r="K40" s="1"/>
      <c r="L40" s="1"/>
      <c r="M40" s="1"/>
      <c r="N40" s="1"/>
      <c r="O40" s="1"/>
      <c r="P40" s="1"/>
      <c r="Q40" s="1"/>
      <c r="R40" s="1"/>
      <c r="S40" s="1"/>
      <c r="T40" s="1"/>
      <c r="U40" s="1"/>
      <c r="V40" s="1"/>
      <c r="W40" s="1"/>
      <c r="X40" s="1"/>
      <c r="Y40" s="1"/>
      <c r="Z40" s="1"/>
      <c r="AA40" s="1"/>
      <c r="AB40" s="1"/>
    </row>
    <row r="41" spans="1:28">
      <c r="A41" s="1"/>
      <c r="B41" s="1"/>
      <c r="C41" s="1"/>
      <c r="D41" s="1"/>
      <c r="E41" s="1"/>
      <c r="F41" s="1"/>
      <c r="G41" s="748"/>
      <c r="H41" s="1"/>
      <c r="I41" s="1"/>
      <c r="J41" s="1"/>
      <c r="K41" s="1"/>
      <c r="L41" s="1"/>
      <c r="M41" s="1"/>
      <c r="N41" s="1"/>
      <c r="O41" s="1"/>
      <c r="P41" s="1"/>
      <c r="Q41" s="1"/>
      <c r="R41" s="1"/>
      <c r="S41" s="1"/>
      <c r="T41" s="1"/>
      <c r="U41" s="1"/>
      <c r="V41" s="1"/>
      <c r="W41" s="1"/>
      <c r="X41" s="1"/>
      <c r="Y41" s="1"/>
      <c r="Z41" s="1"/>
      <c r="AA41" s="1"/>
      <c r="AB41" s="1"/>
    </row>
    <row r="42" spans="1:2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c r="A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c r="A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c r="A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c r="A150" s="1"/>
      <c r="B150" s="1"/>
      <c r="C150" s="1"/>
      <c r="D150" s="1"/>
      <c r="E150" s="1"/>
      <c r="F150" s="1"/>
      <c r="G150" s="1"/>
      <c r="H150" s="1"/>
      <c r="I150" s="1"/>
      <c r="J150" s="1"/>
      <c r="K150" s="1"/>
      <c r="L150" s="1"/>
      <c r="M150" s="1"/>
      <c r="N150" s="1"/>
      <c r="O150" s="1"/>
      <c r="P150" s="1"/>
      <c r="Q150" s="1"/>
      <c r="R150" s="1"/>
      <c r="S150" s="1"/>
      <c r="T150" s="1"/>
      <c r="U150" s="1"/>
      <c r="V150" s="1"/>
    </row>
    <row r="151" spans="1:28">
      <c r="A151" s="1"/>
      <c r="B151" s="1"/>
      <c r="C151" s="1"/>
      <c r="D151" s="1"/>
      <c r="E151" s="1"/>
      <c r="F151" s="1"/>
      <c r="G151" s="1"/>
      <c r="H151" s="1"/>
      <c r="I151" s="1"/>
      <c r="J151" s="1"/>
      <c r="K151" s="1"/>
      <c r="L151" s="1"/>
      <c r="M151" s="1"/>
      <c r="N151" s="1"/>
      <c r="O151" s="1"/>
      <c r="P151" s="1"/>
      <c r="Q151" s="1"/>
      <c r="R151" s="1"/>
      <c r="S151" s="1"/>
      <c r="T151" s="1"/>
      <c r="U151" s="1"/>
      <c r="V151" s="1"/>
    </row>
    <row r="152" spans="1:28">
      <c r="A152" s="1"/>
      <c r="B152" s="1"/>
      <c r="C152" s="1"/>
      <c r="D152" s="1"/>
      <c r="E152" s="1"/>
      <c r="F152" s="1"/>
      <c r="G152" s="1"/>
      <c r="H152" s="1"/>
      <c r="I152" s="1"/>
      <c r="J152" s="1"/>
      <c r="K152" s="1"/>
      <c r="L152" s="1"/>
      <c r="M152" s="1"/>
      <c r="N152" s="1"/>
      <c r="O152" s="1"/>
      <c r="P152" s="1"/>
      <c r="Q152" s="1"/>
      <c r="R152" s="1"/>
      <c r="S152" s="1"/>
      <c r="T152" s="1"/>
      <c r="U152" s="1"/>
      <c r="V152" s="1"/>
    </row>
    <row r="153" spans="1:28">
      <c r="A153" s="1"/>
      <c r="B153" s="1"/>
      <c r="C153" s="1"/>
      <c r="D153" s="1"/>
      <c r="E153" s="1"/>
      <c r="F153" s="1"/>
      <c r="G153" s="1"/>
      <c r="H153" s="1"/>
      <c r="I153" s="1"/>
      <c r="J153" s="1"/>
      <c r="K153" s="1"/>
      <c r="L153" s="1"/>
      <c r="M153" s="1"/>
      <c r="N153" s="1"/>
      <c r="O153" s="1"/>
      <c r="P153" s="1"/>
      <c r="Q153" s="1"/>
      <c r="R153" s="1"/>
      <c r="S153" s="1"/>
      <c r="T153" s="1"/>
      <c r="U153" s="1"/>
      <c r="V153" s="1"/>
    </row>
    <row r="154" spans="1:28">
      <c r="A154" s="1"/>
      <c r="B154" s="1"/>
      <c r="C154" s="1"/>
      <c r="D154" s="1"/>
      <c r="E154" s="1"/>
      <c r="F154" s="1"/>
      <c r="G154" s="1"/>
      <c r="H154" s="1"/>
      <c r="I154" s="1"/>
      <c r="J154" s="1"/>
      <c r="K154" s="1"/>
      <c r="L154" s="1"/>
      <c r="M154" s="1"/>
      <c r="N154" s="1"/>
      <c r="O154" s="1"/>
      <c r="P154" s="1"/>
      <c r="Q154" s="1"/>
      <c r="R154" s="1"/>
      <c r="S154" s="1"/>
      <c r="T154" s="1"/>
      <c r="U154" s="1"/>
      <c r="V154" s="1"/>
    </row>
    <row r="155" spans="1:28">
      <c r="A155" s="1"/>
      <c r="B155" s="1"/>
      <c r="C155" s="1"/>
      <c r="D155" s="1"/>
      <c r="E155" s="1"/>
      <c r="F155" s="1"/>
      <c r="G155" s="1"/>
      <c r="H155" s="1"/>
      <c r="I155" s="1"/>
      <c r="J155" s="1"/>
      <c r="K155" s="1"/>
      <c r="L155" s="1"/>
      <c r="M155" s="1"/>
      <c r="N155" s="1"/>
      <c r="O155" s="1"/>
      <c r="P155" s="1"/>
      <c r="Q155" s="1"/>
      <c r="R155" s="1"/>
      <c r="S155" s="1"/>
      <c r="T155" s="1"/>
      <c r="U155" s="1"/>
      <c r="V155" s="1"/>
    </row>
    <row r="156" spans="1:28">
      <c r="A156" s="1"/>
      <c r="B156" s="1"/>
      <c r="C156" s="1"/>
      <c r="D156" s="1"/>
      <c r="E156" s="1"/>
      <c r="F156" s="1"/>
      <c r="G156" s="1"/>
      <c r="H156" s="1"/>
      <c r="I156" s="1"/>
      <c r="J156" s="1"/>
      <c r="K156" s="1"/>
      <c r="L156" s="1"/>
      <c r="M156" s="1"/>
      <c r="N156" s="1"/>
      <c r="O156" s="1"/>
      <c r="P156" s="1"/>
      <c r="Q156" s="1"/>
      <c r="R156" s="1"/>
      <c r="S156" s="1"/>
      <c r="T156" s="1"/>
      <c r="U156" s="1"/>
      <c r="V156" s="1"/>
    </row>
    <row r="157" spans="1:28">
      <c r="A157" s="1"/>
      <c r="B157" s="1"/>
      <c r="C157" s="1"/>
      <c r="D157" s="1"/>
      <c r="E157" s="1"/>
      <c r="F157" s="1"/>
      <c r="G157" s="1"/>
      <c r="H157" s="1"/>
      <c r="I157" s="1"/>
      <c r="J157" s="1"/>
      <c r="K157" s="1"/>
      <c r="L157" s="1"/>
      <c r="M157" s="1"/>
      <c r="N157" s="1"/>
      <c r="O157" s="1"/>
      <c r="P157" s="1"/>
      <c r="Q157" s="1"/>
      <c r="R157" s="1"/>
      <c r="S157" s="1"/>
      <c r="T157" s="1"/>
      <c r="U157" s="1"/>
      <c r="V157" s="1"/>
    </row>
    <row r="158" spans="1:28">
      <c r="A158" s="1"/>
      <c r="B158" s="1"/>
      <c r="C158" s="1"/>
      <c r="D158" s="1"/>
      <c r="E158" s="1"/>
      <c r="F158" s="1"/>
      <c r="G158" s="1"/>
      <c r="H158" s="1"/>
      <c r="I158" s="1"/>
      <c r="J158" s="1"/>
      <c r="K158" s="1"/>
      <c r="L158" s="1"/>
      <c r="M158" s="1"/>
      <c r="N158" s="1"/>
      <c r="O158" s="1"/>
      <c r="P158" s="1"/>
      <c r="Q158" s="1"/>
      <c r="R158" s="1"/>
      <c r="S158" s="1"/>
      <c r="T158" s="1"/>
      <c r="U158" s="1"/>
      <c r="V158" s="1"/>
    </row>
    <row r="159" spans="1:28">
      <c r="A159" s="1"/>
      <c r="B159" s="1"/>
      <c r="C159" s="1"/>
      <c r="D159" s="1"/>
      <c r="E159" s="1"/>
      <c r="F159" s="1"/>
      <c r="G159" s="1"/>
      <c r="H159" s="1"/>
      <c r="I159" s="1"/>
      <c r="J159" s="1"/>
      <c r="K159" s="1"/>
      <c r="L159" s="1"/>
      <c r="M159" s="1"/>
      <c r="N159" s="1"/>
      <c r="O159" s="1"/>
      <c r="P159" s="1"/>
      <c r="Q159" s="1"/>
      <c r="R159" s="1"/>
      <c r="S159" s="1"/>
      <c r="T159" s="1"/>
      <c r="U159" s="1"/>
      <c r="V159" s="1"/>
    </row>
    <row r="160" spans="1:28">
      <c r="A160" s="1"/>
      <c r="B160" s="1"/>
      <c r="C160" s="1"/>
      <c r="D160" s="1"/>
      <c r="E160" s="1"/>
      <c r="F160" s="1"/>
      <c r="G160" s="1"/>
      <c r="H160" s="1"/>
      <c r="I160" s="1"/>
      <c r="J160" s="1"/>
      <c r="K160" s="1"/>
      <c r="L160" s="1"/>
      <c r="M160" s="1"/>
      <c r="N160" s="1"/>
      <c r="O160" s="1"/>
      <c r="P160" s="1"/>
      <c r="Q160" s="1"/>
      <c r="R160" s="1"/>
      <c r="S160" s="1"/>
      <c r="T160" s="1"/>
      <c r="U160" s="1"/>
      <c r="V160" s="1"/>
    </row>
    <row r="161" spans="1:22">
      <c r="A161" s="1"/>
      <c r="B161" s="1"/>
      <c r="C161" s="1"/>
      <c r="D161" s="1"/>
      <c r="E161" s="1"/>
      <c r="F161" s="1"/>
      <c r="G161" s="1"/>
      <c r="H161" s="1"/>
      <c r="I161" s="1"/>
      <c r="J161" s="1"/>
      <c r="K161" s="1"/>
      <c r="L161" s="1"/>
      <c r="M161" s="1"/>
      <c r="N161" s="1"/>
      <c r="O161" s="1"/>
      <c r="P161" s="1"/>
      <c r="Q161" s="1"/>
      <c r="R161" s="1"/>
      <c r="S161" s="1"/>
      <c r="T161" s="1"/>
      <c r="U161" s="1"/>
      <c r="V161" s="1"/>
    </row>
    <row r="162" spans="1:22">
      <c r="A162" s="1"/>
      <c r="B162" s="1"/>
      <c r="C162" s="1"/>
      <c r="D162" s="1"/>
      <c r="E162" s="1"/>
      <c r="F162" s="1"/>
      <c r="G162" s="1"/>
      <c r="H162" s="1"/>
      <c r="I162" s="1"/>
      <c r="J162" s="1"/>
      <c r="K162" s="1"/>
      <c r="L162" s="1"/>
      <c r="M162" s="1"/>
      <c r="N162" s="1"/>
      <c r="O162" s="1"/>
      <c r="P162" s="1"/>
      <c r="Q162" s="1"/>
      <c r="R162" s="1"/>
      <c r="S162" s="1"/>
      <c r="T162" s="1"/>
      <c r="U162" s="1"/>
      <c r="V162" s="1"/>
    </row>
    <row r="163" spans="1:22">
      <c r="A163" s="1"/>
      <c r="B163" s="1"/>
      <c r="C163" s="1"/>
      <c r="D163" s="1"/>
      <c r="E163" s="1"/>
      <c r="F163" s="1"/>
      <c r="G163" s="1"/>
      <c r="H163" s="1"/>
      <c r="I163" s="1"/>
      <c r="J163" s="1"/>
      <c r="K163" s="1"/>
      <c r="L163" s="1"/>
      <c r="M163" s="1"/>
      <c r="N163" s="1"/>
      <c r="O163" s="1"/>
      <c r="P163" s="1"/>
      <c r="Q163" s="1"/>
      <c r="R163" s="1"/>
      <c r="S163" s="1"/>
      <c r="T163" s="1"/>
      <c r="U163" s="1"/>
      <c r="V163" s="1"/>
    </row>
    <row r="164" spans="1:22">
      <c r="A164" s="1"/>
      <c r="B164" s="1"/>
      <c r="C164" s="1"/>
      <c r="D164" s="1"/>
      <c r="E164" s="1"/>
      <c r="F164" s="1"/>
      <c r="G164" s="1"/>
      <c r="H164" s="1"/>
      <c r="I164" s="1"/>
      <c r="J164" s="1"/>
      <c r="K164" s="1"/>
      <c r="L164" s="1"/>
      <c r="M164" s="1"/>
      <c r="N164" s="1"/>
      <c r="O164" s="1"/>
      <c r="P164" s="1"/>
      <c r="Q164" s="1"/>
      <c r="R164" s="1"/>
      <c r="S164" s="1"/>
      <c r="T164" s="1"/>
      <c r="U164" s="1"/>
      <c r="V164" s="1"/>
    </row>
    <row r="165" spans="1:22">
      <c r="A165" s="1"/>
      <c r="B165" s="1"/>
      <c r="C165" s="1"/>
      <c r="D165" s="1"/>
      <c r="E165" s="1"/>
      <c r="F165" s="1"/>
      <c r="G165" s="1"/>
      <c r="H165" s="1"/>
      <c r="I165" s="1"/>
      <c r="J165" s="1"/>
      <c r="K165" s="1"/>
      <c r="L165" s="1"/>
      <c r="M165" s="1"/>
      <c r="N165" s="1"/>
      <c r="O165" s="1"/>
      <c r="P165" s="1"/>
      <c r="Q165" s="1"/>
      <c r="R165" s="1"/>
      <c r="S165" s="1"/>
      <c r="T165" s="1"/>
      <c r="U165" s="1"/>
      <c r="V165" s="1"/>
    </row>
    <row r="166" spans="1:22">
      <c r="A166" s="1"/>
      <c r="B166" s="1"/>
      <c r="C166" s="1"/>
      <c r="D166" s="1"/>
      <c r="E166" s="1"/>
      <c r="F166" s="1"/>
      <c r="G166" s="1"/>
      <c r="H166" s="1"/>
      <c r="I166" s="1"/>
      <c r="J166" s="1"/>
      <c r="K166" s="1"/>
      <c r="L166" s="1"/>
      <c r="M166" s="1"/>
      <c r="N166" s="1"/>
      <c r="O166" s="1"/>
      <c r="P166" s="1"/>
      <c r="Q166" s="1"/>
      <c r="R166" s="1"/>
      <c r="S166" s="1"/>
      <c r="T166" s="1"/>
      <c r="U166" s="1"/>
      <c r="V166" s="1"/>
    </row>
    <row r="167" spans="1:22">
      <c r="A167" s="1"/>
      <c r="B167" s="1"/>
      <c r="C167" s="1"/>
      <c r="D167" s="1"/>
      <c r="E167" s="1"/>
      <c r="F167" s="1"/>
      <c r="G167" s="1"/>
      <c r="H167" s="1"/>
      <c r="I167" s="1"/>
      <c r="J167" s="1"/>
      <c r="K167" s="1"/>
      <c r="L167" s="1"/>
      <c r="M167" s="1"/>
      <c r="N167" s="1"/>
      <c r="O167" s="1"/>
      <c r="P167" s="1"/>
      <c r="Q167" s="1"/>
      <c r="R167" s="1"/>
      <c r="S167" s="1"/>
      <c r="T167" s="1"/>
      <c r="U167" s="1"/>
      <c r="V167" s="1"/>
    </row>
    <row r="168" spans="1:22">
      <c r="A168" s="1"/>
      <c r="B168" s="1"/>
      <c r="C168" s="1"/>
      <c r="D168" s="1"/>
      <c r="E168" s="1"/>
      <c r="F168" s="1"/>
      <c r="G168" s="1"/>
      <c r="H168" s="1"/>
      <c r="I168" s="1"/>
      <c r="J168" s="1"/>
      <c r="K168" s="1"/>
      <c r="L168" s="1"/>
      <c r="M168" s="1"/>
      <c r="N168" s="1"/>
      <c r="O168" s="1"/>
      <c r="P168" s="1"/>
      <c r="Q168" s="1"/>
      <c r="R168" s="1"/>
      <c r="S168" s="1"/>
      <c r="T168" s="1"/>
      <c r="U168" s="1"/>
      <c r="V168" s="1"/>
    </row>
    <row r="169" spans="1:22">
      <c r="A169" s="1"/>
      <c r="B169" s="1"/>
      <c r="C169" s="1"/>
      <c r="D169" s="1"/>
      <c r="E169" s="1"/>
      <c r="F169" s="1"/>
      <c r="G169" s="1"/>
      <c r="H169" s="1"/>
      <c r="I169" s="1"/>
      <c r="J169" s="1"/>
      <c r="K169" s="1"/>
      <c r="L169" s="1"/>
      <c r="M169" s="1"/>
      <c r="N169" s="1"/>
      <c r="O169" s="1"/>
      <c r="P169" s="1"/>
      <c r="Q169" s="1"/>
      <c r="R169" s="1"/>
      <c r="S169" s="1"/>
      <c r="T169" s="1"/>
      <c r="U169" s="1"/>
      <c r="V169" s="1"/>
    </row>
    <row r="170" spans="1:22">
      <c r="A170" s="1"/>
      <c r="B170" s="1"/>
      <c r="C170" s="1"/>
      <c r="D170" s="1"/>
      <c r="E170" s="1"/>
      <c r="F170" s="1"/>
      <c r="G170" s="1"/>
      <c r="H170" s="1"/>
      <c r="I170" s="1"/>
      <c r="J170" s="1"/>
      <c r="K170" s="1"/>
      <c r="L170" s="1"/>
      <c r="M170" s="1"/>
      <c r="N170" s="1"/>
      <c r="O170" s="1"/>
      <c r="P170" s="1"/>
      <c r="Q170" s="1"/>
      <c r="R170" s="1"/>
      <c r="S170" s="1"/>
      <c r="T170" s="1"/>
      <c r="U170" s="1"/>
      <c r="V170" s="1"/>
    </row>
    <row r="171" spans="1:22">
      <c r="A171" s="1"/>
      <c r="B171" s="1"/>
      <c r="C171" s="1"/>
      <c r="D171" s="1"/>
      <c r="E171" s="1"/>
      <c r="F171" s="1"/>
      <c r="G171" s="1"/>
      <c r="H171" s="1"/>
      <c r="I171" s="1"/>
      <c r="J171" s="1"/>
      <c r="K171" s="1"/>
      <c r="L171" s="1"/>
      <c r="M171" s="1"/>
      <c r="N171" s="1"/>
      <c r="O171" s="1"/>
      <c r="P171" s="1"/>
      <c r="Q171" s="1"/>
      <c r="R171" s="1"/>
      <c r="S171" s="1"/>
      <c r="T171" s="1"/>
      <c r="U171" s="1"/>
      <c r="V171" s="1"/>
    </row>
    <row r="172" spans="1:22">
      <c r="A172" s="1"/>
      <c r="B172" s="1"/>
      <c r="C172" s="1"/>
      <c r="D172" s="1"/>
      <c r="E172" s="1"/>
      <c r="F172" s="1"/>
      <c r="G172" s="1"/>
      <c r="H172" s="1"/>
      <c r="I172" s="1"/>
      <c r="J172" s="1"/>
      <c r="K172" s="1"/>
      <c r="L172" s="1"/>
      <c r="M172" s="1"/>
      <c r="N172" s="1"/>
      <c r="O172" s="1"/>
      <c r="P172" s="1"/>
      <c r="Q172" s="1"/>
      <c r="R172" s="1"/>
      <c r="S172" s="1"/>
      <c r="T172" s="1"/>
      <c r="U172" s="1"/>
      <c r="V172" s="1"/>
    </row>
    <row r="173" spans="1:22">
      <c r="A173" s="1"/>
      <c r="B173" s="1"/>
      <c r="C173" s="1"/>
      <c r="D173" s="1"/>
      <c r="E173" s="1"/>
      <c r="F173" s="1"/>
      <c r="G173" s="1"/>
      <c r="H173" s="1"/>
      <c r="I173" s="1"/>
      <c r="J173" s="1"/>
      <c r="K173" s="1"/>
      <c r="L173" s="1"/>
      <c r="M173" s="1"/>
      <c r="N173" s="1"/>
      <c r="O173" s="1"/>
      <c r="P173" s="1"/>
      <c r="Q173" s="1"/>
      <c r="R173" s="1"/>
      <c r="S173" s="1"/>
      <c r="T173" s="1"/>
      <c r="U173" s="1"/>
      <c r="V173" s="1"/>
    </row>
    <row r="174" spans="1:22">
      <c r="A174" s="1"/>
      <c r="B174" s="1"/>
      <c r="C174" s="1"/>
      <c r="D174" s="1"/>
      <c r="E174" s="1"/>
      <c r="F174" s="1"/>
      <c r="G174" s="1"/>
      <c r="H174" s="1"/>
      <c r="I174" s="1"/>
      <c r="J174" s="1"/>
      <c r="K174" s="1"/>
      <c r="L174" s="1"/>
      <c r="M174" s="1"/>
      <c r="N174" s="1"/>
      <c r="O174" s="1"/>
      <c r="P174" s="1"/>
      <c r="Q174" s="1"/>
      <c r="R174" s="1"/>
      <c r="S174" s="1"/>
      <c r="T174" s="1"/>
      <c r="U174" s="1"/>
      <c r="V174" s="1"/>
    </row>
    <row r="175" spans="1:22">
      <c r="A175" s="1"/>
      <c r="B175" s="1"/>
      <c r="C175" s="1"/>
      <c r="D175" s="1"/>
      <c r="E175" s="1"/>
      <c r="F175" s="1"/>
      <c r="G175" s="1"/>
      <c r="H175" s="1"/>
      <c r="I175" s="1"/>
      <c r="J175" s="1"/>
      <c r="K175" s="1"/>
      <c r="L175" s="1"/>
      <c r="M175" s="1"/>
      <c r="N175" s="1"/>
      <c r="O175" s="1"/>
      <c r="P175" s="1"/>
      <c r="Q175" s="1"/>
      <c r="R175" s="1"/>
      <c r="S175" s="1"/>
      <c r="T175" s="1"/>
      <c r="U175" s="1"/>
      <c r="V175" s="1"/>
    </row>
    <row r="176" spans="1:22">
      <c r="A176" s="1"/>
      <c r="B176" s="1"/>
      <c r="C176" s="1"/>
      <c r="D176" s="1"/>
      <c r="E176" s="1"/>
      <c r="F176" s="1"/>
      <c r="G176" s="1"/>
      <c r="H176" s="1"/>
      <c r="I176" s="1"/>
      <c r="J176" s="1"/>
      <c r="K176" s="1"/>
      <c r="L176" s="1"/>
      <c r="M176" s="1"/>
      <c r="N176" s="1"/>
      <c r="O176" s="1"/>
      <c r="P176" s="1"/>
      <c r="Q176" s="1"/>
      <c r="R176" s="1"/>
      <c r="S176" s="1"/>
      <c r="T176" s="1"/>
      <c r="U176" s="1"/>
      <c r="V176" s="1"/>
    </row>
    <row r="177" spans="1:22">
      <c r="A177" s="1"/>
      <c r="B177" s="1"/>
      <c r="C177" s="1"/>
      <c r="D177" s="1"/>
      <c r="E177" s="1"/>
      <c r="F177" s="1"/>
      <c r="G177" s="1"/>
      <c r="H177" s="1"/>
      <c r="I177" s="1"/>
      <c r="J177" s="1"/>
      <c r="K177" s="1"/>
      <c r="L177" s="1"/>
      <c r="M177" s="1"/>
      <c r="N177" s="1"/>
      <c r="O177" s="1"/>
      <c r="P177" s="1"/>
      <c r="Q177" s="1"/>
      <c r="R177" s="1"/>
      <c r="S177" s="1"/>
      <c r="T177" s="1"/>
      <c r="U177" s="1"/>
      <c r="V177" s="1"/>
    </row>
    <row r="178" spans="1:22">
      <c r="A178" s="1"/>
      <c r="B178" s="1"/>
      <c r="C178" s="1"/>
      <c r="D178" s="1"/>
      <c r="E178" s="1"/>
      <c r="F178" s="1"/>
      <c r="G178" s="1"/>
      <c r="H178" s="1"/>
      <c r="I178" s="1"/>
      <c r="J178" s="1"/>
      <c r="K178" s="1"/>
      <c r="L178" s="1"/>
      <c r="M178" s="1"/>
      <c r="N178" s="1"/>
      <c r="O178" s="1"/>
      <c r="P178" s="1"/>
      <c r="Q178" s="1"/>
      <c r="R178" s="1"/>
      <c r="S178" s="1"/>
      <c r="T178" s="1"/>
      <c r="U178" s="1"/>
      <c r="V178" s="1"/>
    </row>
    <row r="179" spans="1:22">
      <c r="A179" s="1"/>
      <c r="B179" s="1"/>
      <c r="C179" s="1"/>
      <c r="D179" s="1"/>
      <c r="E179" s="1"/>
      <c r="F179" s="1"/>
      <c r="G179" s="1"/>
      <c r="H179" s="1"/>
      <c r="I179" s="1"/>
      <c r="J179" s="1"/>
      <c r="K179" s="1"/>
      <c r="L179" s="1"/>
      <c r="M179" s="1"/>
      <c r="N179" s="1"/>
      <c r="O179" s="1"/>
      <c r="P179" s="1"/>
      <c r="Q179" s="1"/>
      <c r="R179" s="1"/>
      <c r="S179" s="1"/>
      <c r="T179" s="1"/>
      <c r="U179" s="1"/>
      <c r="V179" s="1"/>
    </row>
    <row r="180" spans="1:22">
      <c r="A180" s="1"/>
      <c r="B180" s="1"/>
      <c r="C180" s="1"/>
      <c r="D180" s="1"/>
      <c r="E180" s="1"/>
      <c r="F180" s="1"/>
      <c r="G180" s="1"/>
      <c r="H180" s="1"/>
      <c r="I180" s="1"/>
      <c r="J180" s="1"/>
      <c r="K180" s="1"/>
      <c r="L180" s="1"/>
      <c r="M180" s="1"/>
      <c r="N180" s="1"/>
      <c r="O180" s="1"/>
      <c r="P180" s="1"/>
      <c r="Q180" s="1"/>
      <c r="R180" s="1"/>
      <c r="S180" s="1"/>
      <c r="T180" s="1"/>
      <c r="U180" s="1"/>
      <c r="V180" s="1"/>
    </row>
    <row r="181" spans="1:22">
      <c r="A181" s="1"/>
      <c r="B181" s="1"/>
      <c r="C181" s="1"/>
      <c r="D181" s="1"/>
      <c r="E181" s="1"/>
      <c r="F181" s="1"/>
      <c r="G181" s="1"/>
      <c r="H181" s="1"/>
      <c r="I181" s="1"/>
      <c r="J181" s="1"/>
      <c r="K181" s="1"/>
      <c r="L181" s="1"/>
      <c r="M181" s="1"/>
      <c r="N181" s="1"/>
      <c r="O181" s="1"/>
      <c r="P181" s="1"/>
      <c r="Q181" s="1"/>
      <c r="R181" s="1"/>
      <c r="S181" s="1"/>
      <c r="T181" s="1"/>
      <c r="U181" s="1"/>
      <c r="V181" s="1"/>
    </row>
    <row r="182" spans="1:22">
      <c r="A182" s="1"/>
      <c r="B182" s="1"/>
      <c r="C182" s="1"/>
      <c r="D182" s="1"/>
      <c r="E182" s="1"/>
      <c r="F182" s="1"/>
      <c r="G182" s="1"/>
      <c r="H182" s="1"/>
      <c r="I182" s="1"/>
      <c r="J182" s="1"/>
      <c r="K182" s="1"/>
      <c r="L182" s="1"/>
      <c r="M182" s="1"/>
      <c r="N182" s="1"/>
      <c r="O182" s="1"/>
      <c r="P182" s="1"/>
      <c r="Q182" s="1"/>
      <c r="R182" s="1"/>
      <c r="S182" s="1"/>
      <c r="T182" s="1"/>
      <c r="U182" s="1"/>
      <c r="V182" s="1"/>
    </row>
    <row r="183" spans="1:22">
      <c r="A183" s="1"/>
      <c r="B183" s="1"/>
      <c r="C183" s="1"/>
      <c r="D183" s="1"/>
      <c r="E183" s="1"/>
      <c r="F183" s="1"/>
      <c r="G183" s="1"/>
      <c r="H183" s="1"/>
      <c r="I183" s="1"/>
      <c r="J183" s="1"/>
      <c r="K183" s="1"/>
      <c r="L183" s="1"/>
      <c r="M183" s="1"/>
      <c r="N183" s="1"/>
      <c r="O183" s="1"/>
      <c r="P183" s="1"/>
      <c r="Q183" s="1"/>
      <c r="R183" s="1"/>
      <c r="S183" s="1"/>
      <c r="T183" s="1"/>
      <c r="U183" s="1"/>
      <c r="V183" s="1"/>
    </row>
    <row r="184" spans="1:22">
      <c r="A184" s="1"/>
      <c r="B184" s="1"/>
      <c r="C184" s="1"/>
      <c r="D184" s="1"/>
      <c r="E184" s="1"/>
      <c r="F184" s="1"/>
      <c r="G184" s="1"/>
      <c r="H184" s="1"/>
      <c r="I184" s="1"/>
      <c r="J184" s="1"/>
      <c r="K184" s="1"/>
      <c r="L184" s="1"/>
      <c r="M184" s="1"/>
      <c r="N184" s="1"/>
      <c r="O184" s="1"/>
      <c r="P184" s="1"/>
      <c r="Q184" s="1"/>
      <c r="R184" s="1"/>
      <c r="S184" s="1"/>
      <c r="T184" s="1"/>
      <c r="U184" s="1"/>
      <c r="V184" s="1"/>
    </row>
    <row r="185" spans="1:22">
      <c r="A185" s="1"/>
      <c r="B185" s="1"/>
      <c r="C185" s="1"/>
      <c r="D185" s="1"/>
      <c r="E185" s="1"/>
      <c r="F185" s="1"/>
      <c r="G185" s="1"/>
      <c r="H185" s="1"/>
      <c r="I185" s="1"/>
      <c r="J185" s="1"/>
      <c r="K185" s="1"/>
      <c r="L185" s="1"/>
      <c r="M185" s="1"/>
      <c r="N185" s="1"/>
      <c r="O185" s="1"/>
      <c r="P185" s="1"/>
      <c r="Q185" s="1"/>
      <c r="R185" s="1"/>
      <c r="S185" s="1"/>
      <c r="T185" s="1"/>
      <c r="U185" s="1"/>
      <c r="V185" s="1"/>
    </row>
    <row r="186" spans="1:22">
      <c r="A186" s="1"/>
      <c r="B186" s="1"/>
      <c r="C186" s="1"/>
      <c r="D186" s="1"/>
      <c r="E186" s="1"/>
      <c r="F186" s="1"/>
      <c r="G186" s="1"/>
      <c r="H186" s="1"/>
      <c r="I186" s="1"/>
      <c r="J186" s="1"/>
      <c r="K186" s="1"/>
      <c r="L186" s="1"/>
      <c r="M186" s="1"/>
      <c r="N186" s="1"/>
      <c r="O186" s="1"/>
      <c r="P186" s="1"/>
      <c r="Q186" s="1"/>
      <c r="R186" s="1"/>
      <c r="S186" s="1"/>
      <c r="T186" s="1"/>
      <c r="U186" s="1"/>
      <c r="V186" s="1"/>
    </row>
    <row r="187" spans="1:22">
      <c r="A187" s="1"/>
      <c r="B187" s="1"/>
      <c r="C187" s="1"/>
      <c r="D187" s="1"/>
      <c r="E187" s="1"/>
      <c r="F187" s="1"/>
      <c r="G187" s="1"/>
      <c r="H187" s="1"/>
      <c r="I187" s="1"/>
      <c r="J187" s="1"/>
      <c r="K187" s="1"/>
      <c r="L187" s="1"/>
      <c r="M187" s="1"/>
      <c r="N187" s="1"/>
      <c r="O187" s="1"/>
      <c r="P187" s="1"/>
      <c r="Q187" s="1"/>
      <c r="R187" s="1"/>
      <c r="S187" s="1"/>
      <c r="T187" s="1"/>
      <c r="U187" s="1"/>
      <c r="V187" s="1"/>
    </row>
    <row r="188" spans="1:22">
      <c r="A188" s="1"/>
      <c r="B188" s="1"/>
      <c r="C188" s="1"/>
      <c r="D188" s="1"/>
      <c r="E188" s="1"/>
      <c r="F188" s="1"/>
      <c r="G188" s="1"/>
      <c r="H188" s="1"/>
      <c r="I188" s="1"/>
      <c r="J188" s="1"/>
      <c r="K188" s="1"/>
      <c r="L188" s="1"/>
      <c r="M188" s="1"/>
      <c r="N188" s="1"/>
      <c r="O188" s="1"/>
      <c r="P188" s="1"/>
      <c r="Q188" s="1"/>
      <c r="R188" s="1"/>
      <c r="S188" s="1"/>
      <c r="T188" s="1"/>
      <c r="U188" s="1"/>
      <c r="V188" s="1"/>
    </row>
    <row r="189" spans="1:22">
      <c r="A189" s="1"/>
      <c r="B189" s="1"/>
      <c r="C189" s="1"/>
      <c r="D189" s="1"/>
      <c r="E189" s="1"/>
      <c r="F189" s="1"/>
      <c r="G189" s="1"/>
      <c r="H189" s="1"/>
      <c r="I189" s="1"/>
      <c r="J189" s="1"/>
      <c r="K189" s="1"/>
      <c r="L189" s="1"/>
      <c r="M189" s="1"/>
      <c r="N189" s="1"/>
      <c r="O189" s="1"/>
      <c r="P189" s="1"/>
      <c r="Q189" s="1"/>
      <c r="R189" s="1"/>
      <c r="S189" s="1"/>
      <c r="T189" s="1"/>
      <c r="U189" s="1"/>
      <c r="V189" s="1"/>
    </row>
    <row r="190" spans="1:22">
      <c r="A190" s="1"/>
      <c r="B190" s="1"/>
      <c r="C190" s="1"/>
      <c r="D190" s="1"/>
      <c r="E190" s="1"/>
      <c r="F190" s="1"/>
      <c r="G190" s="1"/>
      <c r="H190" s="1"/>
      <c r="I190" s="1"/>
      <c r="J190" s="1"/>
      <c r="K190" s="1"/>
      <c r="L190" s="1"/>
      <c r="M190" s="1"/>
      <c r="N190" s="1"/>
      <c r="O190" s="1"/>
      <c r="P190" s="1"/>
      <c r="Q190" s="1"/>
      <c r="R190" s="1"/>
      <c r="S190" s="1"/>
      <c r="T190" s="1"/>
      <c r="U190" s="1"/>
      <c r="V190" s="1"/>
    </row>
    <row r="191" spans="1:22">
      <c r="A191" s="1"/>
      <c r="B191" s="1"/>
      <c r="C191" s="1"/>
      <c r="D191" s="1"/>
      <c r="E191" s="1"/>
      <c r="F191" s="1"/>
      <c r="G191" s="1"/>
      <c r="H191" s="1"/>
      <c r="I191" s="1"/>
      <c r="J191" s="1"/>
      <c r="K191" s="1"/>
      <c r="L191" s="1"/>
      <c r="M191" s="1"/>
      <c r="N191" s="1"/>
      <c r="O191" s="1"/>
      <c r="P191" s="1"/>
      <c r="Q191" s="1"/>
      <c r="R191" s="1"/>
      <c r="S191" s="1"/>
      <c r="T191" s="1"/>
      <c r="U191" s="1"/>
      <c r="V191" s="1"/>
    </row>
    <row r="192" spans="1:22">
      <c r="A192" s="1"/>
      <c r="B192" s="1"/>
      <c r="C192" s="1"/>
      <c r="D192" s="1"/>
      <c r="E192" s="1"/>
      <c r="F192" s="1"/>
      <c r="G192" s="1"/>
      <c r="H192" s="1"/>
      <c r="I192" s="1"/>
      <c r="J192" s="1"/>
      <c r="K192" s="1"/>
      <c r="L192" s="1"/>
      <c r="M192" s="1"/>
      <c r="N192" s="1"/>
      <c r="O192" s="1"/>
      <c r="P192" s="1"/>
      <c r="Q192" s="1"/>
      <c r="R192" s="1"/>
      <c r="S192" s="1"/>
      <c r="T192" s="1"/>
      <c r="U192" s="1"/>
      <c r="V192" s="1"/>
    </row>
    <row r="193" spans="1:22">
      <c r="A193" s="1"/>
      <c r="B193" s="1"/>
      <c r="C193" s="1"/>
      <c r="D193" s="1"/>
      <c r="E193" s="1"/>
      <c r="F193" s="1"/>
      <c r="G193" s="1"/>
      <c r="H193" s="1"/>
      <c r="I193" s="1"/>
      <c r="J193" s="1"/>
      <c r="K193" s="1"/>
      <c r="L193" s="1"/>
      <c r="M193" s="1"/>
      <c r="N193" s="1"/>
      <c r="O193" s="1"/>
      <c r="P193" s="1"/>
      <c r="Q193" s="1"/>
      <c r="R193" s="1"/>
      <c r="S193" s="1"/>
      <c r="T193" s="1"/>
      <c r="U193" s="1"/>
      <c r="V193" s="1"/>
    </row>
    <row r="194" spans="1:22">
      <c r="A194" s="1"/>
      <c r="B194" s="1"/>
      <c r="C194" s="1"/>
      <c r="D194" s="1"/>
      <c r="E194" s="1"/>
      <c r="F194" s="1"/>
      <c r="G194" s="1"/>
      <c r="H194" s="1"/>
      <c r="I194" s="1"/>
      <c r="J194" s="1"/>
      <c r="K194" s="1"/>
      <c r="L194" s="1"/>
      <c r="M194" s="1"/>
      <c r="N194" s="1"/>
      <c r="O194" s="1"/>
      <c r="P194" s="1"/>
      <c r="Q194" s="1"/>
      <c r="R194" s="1"/>
      <c r="S194" s="1"/>
      <c r="T194" s="1"/>
      <c r="U194" s="1"/>
      <c r="V194" s="1"/>
    </row>
    <row r="195" spans="1:22">
      <c r="A195" s="1"/>
      <c r="B195" s="1"/>
      <c r="C195" s="1"/>
      <c r="D195" s="1"/>
      <c r="E195" s="1"/>
      <c r="F195" s="1"/>
      <c r="G195" s="1"/>
      <c r="H195" s="1"/>
      <c r="I195" s="1"/>
      <c r="J195" s="1"/>
      <c r="K195" s="1"/>
      <c r="L195" s="1"/>
      <c r="M195" s="1"/>
      <c r="N195" s="1"/>
      <c r="O195" s="1"/>
      <c r="P195" s="1"/>
      <c r="Q195" s="1"/>
      <c r="R195" s="1"/>
      <c r="S195" s="1"/>
      <c r="T195" s="1"/>
      <c r="U195" s="1"/>
      <c r="V195" s="1"/>
    </row>
    <row r="196" spans="1:22">
      <c r="A196" s="1"/>
      <c r="B196" s="1"/>
      <c r="C196" s="1"/>
      <c r="D196" s="1"/>
      <c r="E196" s="1"/>
      <c r="F196" s="1"/>
      <c r="G196" s="1"/>
      <c r="H196" s="1"/>
      <c r="I196" s="1"/>
      <c r="J196" s="1"/>
      <c r="K196" s="1"/>
      <c r="L196" s="1"/>
      <c r="M196" s="1"/>
      <c r="N196" s="1"/>
      <c r="O196" s="1"/>
      <c r="P196" s="1"/>
      <c r="Q196" s="1"/>
      <c r="R196" s="1"/>
      <c r="S196" s="1"/>
      <c r="T196" s="1"/>
      <c r="U196" s="1"/>
      <c r="V196" s="1"/>
    </row>
    <row r="197" spans="1:22">
      <c r="A197" s="1"/>
      <c r="B197" s="1"/>
      <c r="C197" s="1"/>
      <c r="D197" s="1"/>
      <c r="E197" s="1"/>
      <c r="F197" s="1"/>
      <c r="G197" s="1"/>
      <c r="H197" s="1"/>
      <c r="I197" s="1"/>
      <c r="J197" s="1"/>
      <c r="K197" s="1"/>
      <c r="L197" s="1"/>
      <c r="M197" s="1"/>
      <c r="N197" s="1"/>
      <c r="O197" s="1"/>
      <c r="P197" s="1"/>
      <c r="Q197" s="1"/>
      <c r="R197" s="1"/>
      <c r="S197" s="1"/>
      <c r="T197" s="1"/>
      <c r="U197" s="1"/>
      <c r="V197" s="1"/>
    </row>
    <row r="198" spans="1:22">
      <c r="A198" s="1"/>
      <c r="B198" s="1"/>
      <c r="C198" s="1"/>
      <c r="D198" s="1"/>
      <c r="E198" s="1"/>
      <c r="F198" s="1"/>
      <c r="G198" s="1"/>
      <c r="H198" s="1"/>
      <c r="I198" s="1"/>
      <c r="J198" s="1"/>
      <c r="K198" s="1"/>
      <c r="L198" s="1"/>
      <c r="M198" s="1"/>
      <c r="N198" s="1"/>
      <c r="O198" s="1"/>
      <c r="P198" s="1"/>
      <c r="Q198" s="1"/>
      <c r="R198" s="1"/>
      <c r="S198" s="1"/>
      <c r="T198" s="1"/>
      <c r="U198" s="1"/>
      <c r="V198" s="1"/>
    </row>
    <row r="199" spans="1:22">
      <c r="A199" s="1"/>
      <c r="B199" s="1"/>
      <c r="C199" s="1"/>
      <c r="D199" s="1"/>
      <c r="E199" s="1"/>
      <c r="F199" s="1"/>
      <c r="G199" s="1"/>
      <c r="H199" s="1"/>
      <c r="I199" s="1"/>
      <c r="J199" s="1"/>
      <c r="K199" s="1"/>
      <c r="L199" s="1"/>
      <c r="M199" s="1"/>
      <c r="N199" s="1"/>
      <c r="O199" s="1"/>
      <c r="P199" s="1"/>
      <c r="Q199" s="1"/>
      <c r="R199" s="1"/>
      <c r="S199" s="1"/>
      <c r="T199" s="1"/>
      <c r="U199" s="1"/>
      <c r="V199" s="1"/>
    </row>
    <row r="200" spans="1:22">
      <c r="A200" s="1"/>
      <c r="B200" s="1"/>
      <c r="C200" s="1"/>
      <c r="D200" s="1"/>
      <c r="E200" s="1"/>
      <c r="F200" s="1"/>
      <c r="G200" s="1"/>
      <c r="H200" s="1"/>
      <c r="I200" s="1"/>
      <c r="J200" s="1"/>
      <c r="K200" s="1"/>
      <c r="L200" s="1"/>
      <c r="M200" s="1"/>
      <c r="N200" s="1"/>
      <c r="O200" s="1"/>
      <c r="P200" s="1"/>
      <c r="Q200" s="1"/>
      <c r="R200" s="1"/>
      <c r="S200" s="1"/>
      <c r="T200" s="1"/>
      <c r="U200" s="1"/>
      <c r="V200" s="1"/>
    </row>
    <row r="201" spans="1:22">
      <c r="A201" s="1"/>
      <c r="B201" s="1"/>
      <c r="C201" s="1"/>
      <c r="D201" s="1"/>
      <c r="E201" s="1"/>
      <c r="F201" s="1"/>
      <c r="G201" s="1"/>
      <c r="H201" s="1"/>
      <c r="I201" s="1"/>
      <c r="J201" s="1"/>
      <c r="K201" s="1"/>
      <c r="L201" s="1"/>
      <c r="M201" s="1"/>
      <c r="N201" s="1"/>
      <c r="O201" s="1"/>
      <c r="P201" s="1"/>
      <c r="Q201" s="1"/>
      <c r="R201" s="1"/>
      <c r="S201" s="1"/>
      <c r="T201" s="1"/>
      <c r="U201" s="1"/>
      <c r="V201" s="1"/>
    </row>
    <row r="202" spans="1:22">
      <c r="A202" s="1"/>
      <c r="B202" s="1"/>
      <c r="C202" s="1"/>
      <c r="D202" s="1"/>
      <c r="E202" s="1"/>
      <c r="F202" s="1"/>
      <c r="G202" s="1"/>
      <c r="H202" s="1"/>
      <c r="I202" s="1"/>
      <c r="J202" s="1"/>
      <c r="K202" s="1"/>
      <c r="L202" s="1"/>
      <c r="M202" s="1"/>
      <c r="N202" s="1"/>
      <c r="O202" s="1"/>
      <c r="P202" s="1"/>
      <c r="Q202" s="1"/>
      <c r="R202" s="1"/>
      <c r="S202" s="1"/>
      <c r="T202" s="1"/>
      <c r="U202" s="1"/>
      <c r="V202" s="1"/>
    </row>
    <row r="203" spans="1:22">
      <c r="A203" s="1"/>
      <c r="B203" s="1"/>
      <c r="C203" s="1"/>
      <c r="D203" s="1"/>
      <c r="E203" s="1"/>
      <c r="F203" s="1"/>
      <c r="G203" s="1"/>
      <c r="H203" s="1"/>
      <c r="I203" s="1"/>
      <c r="J203" s="1"/>
      <c r="K203" s="1"/>
      <c r="L203" s="1"/>
      <c r="M203" s="1"/>
      <c r="N203" s="1"/>
      <c r="O203" s="1"/>
      <c r="P203" s="1"/>
      <c r="Q203" s="1"/>
      <c r="R203" s="1"/>
      <c r="S203" s="1"/>
      <c r="T203" s="1"/>
      <c r="U203" s="1"/>
      <c r="V203" s="1"/>
    </row>
    <row r="204" spans="1:22">
      <c r="A204" s="1"/>
      <c r="B204" s="1"/>
      <c r="C204" s="1"/>
      <c r="D204" s="1"/>
      <c r="E204" s="1"/>
      <c r="F204" s="1"/>
      <c r="G204" s="1"/>
      <c r="H204" s="1"/>
      <c r="I204" s="1"/>
      <c r="J204" s="1"/>
      <c r="K204" s="1"/>
      <c r="L204" s="1"/>
      <c r="M204" s="1"/>
      <c r="N204" s="1"/>
      <c r="O204" s="1"/>
      <c r="P204" s="1"/>
      <c r="Q204" s="1"/>
      <c r="R204" s="1"/>
      <c r="S204" s="1"/>
      <c r="T204" s="1"/>
      <c r="U204" s="1"/>
      <c r="V204" s="1"/>
    </row>
    <row r="205" spans="1:22">
      <c r="A205" s="1"/>
      <c r="B205" s="1"/>
      <c r="C205" s="1"/>
      <c r="D205" s="1"/>
      <c r="E205" s="1"/>
      <c r="F205" s="1"/>
      <c r="G205" s="1"/>
      <c r="H205" s="1"/>
      <c r="I205" s="1"/>
      <c r="J205" s="1"/>
      <c r="K205" s="1"/>
      <c r="L205" s="1"/>
      <c r="M205" s="1"/>
      <c r="N205" s="1"/>
      <c r="O205" s="1"/>
      <c r="P205" s="1"/>
      <c r="Q205" s="1"/>
      <c r="R205" s="1"/>
      <c r="S205" s="1"/>
      <c r="T205" s="1"/>
      <c r="U205" s="1"/>
      <c r="V205" s="1"/>
    </row>
    <row r="206" spans="1:22">
      <c r="A206" s="1"/>
      <c r="B206" s="1"/>
      <c r="C206" s="1"/>
      <c r="D206" s="1"/>
      <c r="E206" s="1"/>
      <c r="F206" s="1"/>
      <c r="G206" s="1"/>
      <c r="H206" s="1"/>
      <c r="I206" s="1"/>
      <c r="J206" s="1"/>
      <c r="K206" s="1"/>
      <c r="L206" s="1"/>
      <c r="M206" s="1"/>
      <c r="N206" s="1"/>
      <c r="O206" s="1"/>
      <c r="P206" s="1"/>
      <c r="Q206" s="1"/>
      <c r="R206" s="1"/>
      <c r="S206" s="1"/>
      <c r="T206" s="1"/>
      <c r="U206" s="1"/>
      <c r="V206" s="1"/>
    </row>
    <row r="207" spans="1:22">
      <c r="A207" s="1"/>
      <c r="B207" s="1"/>
      <c r="C207" s="1"/>
      <c r="D207" s="1"/>
      <c r="E207" s="1"/>
      <c r="F207" s="1"/>
      <c r="G207" s="1"/>
      <c r="H207" s="1"/>
      <c r="I207" s="1"/>
      <c r="J207" s="1"/>
      <c r="K207" s="1"/>
      <c r="L207" s="1"/>
      <c r="M207" s="1"/>
      <c r="N207" s="1"/>
      <c r="O207" s="1"/>
      <c r="P207" s="1"/>
      <c r="Q207" s="1"/>
      <c r="R207" s="1"/>
      <c r="S207" s="1"/>
      <c r="T207" s="1"/>
      <c r="U207" s="1"/>
      <c r="V207" s="1"/>
    </row>
    <row r="208" spans="1:22">
      <c r="A208" s="1"/>
      <c r="B208" s="1"/>
      <c r="C208" s="1"/>
      <c r="D208" s="1"/>
      <c r="E208" s="1"/>
      <c r="F208" s="1"/>
      <c r="G208" s="1"/>
      <c r="H208" s="1"/>
      <c r="I208" s="1"/>
      <c r="J208" s="1"/>
      <c r="K208" s="1"/>
      <c r="L208" s="1"/>
      <c r="M208" s="1"/>
      <c r="N208" s="1"/>
      <c r="O208" s="1"/>
      <c r="P208" s="1"/>
      <c r="Q208" s="1"/>
      <c r="R208" s="1"/>
      <c r="S208" s="1"/>
      <c r="T208" s="1"/>
      <c r="U208" s="1"/>
      <c r="V208" s="1"/>
    </row>
    <row r="209" spans="1:22">
      <c r="A209" s="1"/>
      <c r="B209" s="1"/>
      <c r="C209" s="1"/>
      <c r="D209" s="1"/>
      <c r="E209" s="1"/>
      <c r="F209" s="1"/>
      <c r="G209" s="1"/>
      <c r="H209" s="1"/>
      <c r="I209" s="1"/>
      <c r="J209" s="1"/>
      <c r="K209" s="1"/>
      <c r="L209" s="1"/>
      <c r="M209" s="1"/>
      <c r="N209" s="1"/>
      <c r="O209" s="1"/>
      <c r="P209" s="1"/>
      <c r="Q209" s="1"/>
      <c r="R209" s="1"/>
      <c r="S209" s="1"/>
      <c r="T209" s="1"/>
      <c r="U209" s="1"/>
      <c r="V209" s="1"/>
    </row>
    <row r="210" spans="1:22">
      <c r="A210" s="1"/>
      <c r="B210" s="1"/>
      <c r="C210" s="1"/>
      <c r="D210" s="1"/>
      <c r="E210" s="1"/>
      <c r="F210" s="1"/>
      <c r="G210" s="1"/>
      <c r="H210" s="1"/>
      <c r="I210" s="1"/>
      <c r="J210" s="1"/>
      <c r="K210" s="1"/>
      <c r="L210" s="1"/>
      <c r="M210" s="1"/>
      <c r="N210" s="1"/>
      <c r="O210" s="1"/>
      <c r="P210" s="1"/>
      <c r="Q210" s="1"/>
      <c r="R210" s="1"/>
      <c r="S210" s="1"/>
      <c r="T210" s="1"/>
      <c r="U210" s="1"/>
      <c r="V210" s="1"/>
    </row>
    <row r="211" spans="1:22">
      <c r="A211" s="1"/>
      <c r="B211" s="1"/>
      <c r="C211" s="1"/>
      <c r="D211" s="1"/>
      <c r="E211" s="1"/>
      <c r="F211" s="1"/>
      <c r="G211" s="1"/>
      <c r="H211" s="1"/>
      <c r="I211" s="1"/>
      <c r="J211" s="1"/>
      <c r="K211" s="1"/>
      <c r="L211" s="1"/>
      <c r="M211" s="1"/>
      <c r="N211" s="1"/>
      <c r="O211" s="1"/>
      <c r="P211" s="1"/>
      <c r="Q211" s="1"/>
      <c r="R211" s="1"/>
      <c r="S211" s="1"/>
      <c r="T211" s="1"/>
      <c r="U211" s="1"/>
      <c r="V211" s="1"/>
    </row>
    <row r="212" spans="1:22">
      <c r="A212" s="1"/>
      <c r="B212" s="1"/>
      <c r="C212" s="1"/>
      <c r="D212" s="1"/>
      <c r="E212" s="1"/>
      <c r="F212" s="1"/>
      <c r="G212" s="1"/>
      <c r="H212" s="1"/>
      <c r="I212" s="1"/>
      <c r="J212" s="1"/>
      <c r="K212" s="1"/>
      <c r="L212" s="1"/>
      <c r="M212" s="1"/>
      <c r="N212" s="1"/>
      <c r="O212" s="1"/>
      <c r="P212" s="1"/>
      <c r="Q212" s="1"/>
      <c r="R212" s="1"/>
      <c r="S212" s="1"/>
      <c r="T212" s="1"/>
      <c r="U212" s="1"/>
      <c r="V212" s="1"/>
    </row>
    <row r="213" spans="1:22">
      <c r="A213" s="1"/>
      <c r="B213" s="1"/>
      <c r="C213" s="1"/>
      <c r="D213" s="1"/>
      <c r="E213" s="1"/>
      <c r="F213" s="1"/>
      <c r="G213" s="1"/>
      <c r="H213" s="1"/>
      <c r="I213" s="1"/>
      <c r="J213" s="1"/>
      <c r="K213" s="1"/>
      <c r="L213" s="1"/>
      <c r="M213" s="1"/>
      <c r="N213" s="1"/>
      <c r="O213" s="1"/>
      <c r="P213" s="1"/>
      <c r="Q213" s="1"/>
      <c r="R213" s="1"/>
      <c r="S213" s="1"/>
      <c r="T213" s="1"/>
      <c r="U213" s="1"/>
      <c r="V213" s="1"/>
    </row>
    <row r="214" spans="1:22">
      <c r="A214" s="1"/>
      <c r="B214" s="1"/>
      <c r="C214" s="1"/>
      <c r="D214" s="1"/>
      <c r="E214" s="1"/>
      <c r="F214" s="1"/>
      <c r="G214" s="1"/>
      <c r="H214" s="1"/>
      <c r="I214" s="1"/>
      <c r="J214" s="1"/>
      <c r="K214" s="1"/>
      <c r="L214" s="1"/>
      <c r="M214" s="1"/>
      <c r="N214" s="1"/>
      <c r="O214" s="1"/>
      <c r="P214" s="1"/>
      <c r="Q214" s="1"/>
      <c r="R214" s="1"/>
      <c r="S214" s="1"/>
      <c r="T214" s="1"/>
      <c r="U214" s="1"/>
      <c r="V214" s="1"/>
    </row>
    <row r="215" spans="1:22">
      <c r="A215" s="1"/>
      <c r="B215" s="1"/>
      <c r="C215" s="1"/>
      <c r="D215" s="1"/>
      <c r="E215" s="1"/>
      <c r="F215" s="1"/>
      <c r="G215" s="1"/>
      <c r="H215" s="1"/>
      <c r="I215" s="1"/>
      <c r="J215" s="1"/>
      <c r="K215" s="1"/>
      <c r="L215" s="1"/>
      <c r="M215" s="1"/>
      <c r="N215" s="1"/>
      <c r="O215" s="1"/>
      <c r="P215" s="1"/>
      <c r="Q215" s="1"/>
      <c r="R215" s="1"/>
      <c r="S215" s="1"/>
      <c r="T215" s="1"/>
      <c r="U215" s="1"/>
      <c r="V215" s="1"/>
    </row>
    <row r="216" spans="1:22">
      <c r="A216" s="1"/>
      <c r="B216" s="1"/>
      <c r="C216" s="1"/>
      <c r="D216" s="1"/>
      <c r="E216" s="1"/>
      <c r="F216" s="1"/>
      <c r="G216" s="1"/>
      <c r="H216" s="1"/>
      <c r="I216" s="1"/>
      <c r="J216" s="1"/>
      <c r="K216" s="1"/>
      <c r="L216" s="1"/>
      <c r="M216" s="1"/>
      <c r="N216" s="1"/>
      <c r="O216" s="1"/>
      <c r="P216" s="1"/>
      <c r="Q216" s="1"/>
      <c r="R216" s="1"/>
      <c r="S216" s="1"/>
      <c r="T216" s="1"/>
      <c r="U216" s="1"/>
      <c r="V216" s="1"/>
    </row>
    <row r="217" spans="1:22">
      <c r="A217" s="1"/>
      <c r="B217" s="1"/>
      <c r="C217" s="1"/>
      <c r="D217" s="1"/>
      <c r="E217" s="1"/>
      <c r="F217" s="1"/>
      <c r="G217" s="1"/>
      <c r="H217" s="1"/>
      <c r="I217" s="1"/>
      <c r="J217" s="1"/>
      <c r="K217" s="1"/>
      <c r="L217" s="1"/>
      <c r="M217" s="1"/>
      <c r="N217" s="1"/>
      <c r="O217" s="1"/>
      <c r="P217" s="1"/>
      <c r="Q217" s="1"/>
      <c r="R217" s="1"/>
      <c r="S217" s="1"/>
      <c r="T217" s="1"/>
      <c r="U217" s="1"/>
      <c r="V217" s="1"/>
    </row>
    <row r="218" spans="1:22">
      <c r="A218" s="1"/>
      <c r="B218" s="1"/>
      <c r="C218" s="1"/>
      <c r="D218" s="1"/>
      <c r="E218" s="1"/>
      <c r="F218" s="1"/>
      <c r="G218" s="1"/>
      <c r="H218" s="1"/>
      <c r="I218" s="1"/>
      <c r="J218" s="1"/>
      <c r="K218" s="1"/>
      <c r="L218" s="1"/>
      <c r="M218" s="1"/>
      <c r="N218" s="1"/>
      <c r="O218" s="1"/>
      <c r="P218" s="1"/>
      <c r="Q218" s="1"/>
      <c r="R218" s="1"/>
      <c r="S218" s="1"/>
      <c r="T218" s="1"/>
      <c r="U218" s="1"/>
      <c r="V218" s="1"/>
    </row>
    <row r="219" spans="1:22">
      <c r="A219" s="1"/>
      <c r="B219" s="1"/>
      <c r="C219" s="1"/>
      <c r="D219" s="1"/>
      <c r="E219" s="1"/>
      <c r="F219" s="1"/>
      <c r="G219" s="1"/>
      <c r="H219" s="1"/>
      <c r="I219" s="1"/>
      <c r="J219" s="1"/>
      <c r="K219" s="1"/>
      <c r="L219" s="1"/>
      <c r="M219" s="1"/>
      <c r="N219" s="1"/>
      <c r="O219" s="1"/>
      <c r="P219" s="1"/>
      <c r="Q219" s="1"/>
      <c r="R219" s="1"/>
      <c r="S219" s="1"/>
      <c r="T219" s="1"/>
      <c r="U219" s="1"/>
      <c r="V219" s="1"/>
    </row>
    <row r="220" spans="1:22">
      <c r="A220" s="1"/>
      <c r="B220" s="1"/>
      <c r="C220" s="1"/>
      <c r="D220" s="1"/>
      <c r="E220" s="1"/>
      <c r="F220" s="1"/>
      <c r="G220" s="1"/>
      <c r="H220" s="1"/>
      <c r="I220" s="1"/>
      <c r="J220" s="1"/>
      <c r="K220" s="1"/>
      <c r="L220" s="1"/>
      <c r="M220" s="1"/>
      <c r="N220" s="1"/>
      <c r="O220" s="1"/>
      <c r="P220" s="1"/>
      <c r="Q220" s="1"/>
      <c r="R220" s="1"/>
      <c r="S220" s="1"/>
      <c r="T220" s="1"/>
      <c r="U220" s="1"/>
      <c r="V220" s="1"/>
    </row>
    <row r="221" spans="1:22">
      <c r="A221" s="1"/>
      <c r="B221" s="1"/>
      <c r="C221" s="1"/>
      <c r="D221" s="1"/>
      <c r="E221" s="1"/>
      <c r="F221" s="1"/>
      <c r="G221" s="1"/>
      <c r="H221" s="1"/>
      <c r="I221" s="1"/>
      <c r="J221" s="1"/>
      <c r="K221" s="1"/>
      <c r="L221" s="1"/>
      <c r="M221" s="1"/>
      <c r="N221" s="1"/>
      <c r="O221" s="1"/>
      <c r="P221" s="1"/>
      <c r="Q221" s="1"/>
      <c r="R221" s="1"/>
      <c r="S221" s="1"/>
      <c r="T221" s="1"/>
      <c r="U221" s="1"/>
      <c r="V221" s="1"/>
    </row>
    <row r="222" spans="1:22">
      <c r="A222" s="1"/>
      <c r="B222" s="1"/>
      <c r="C222" s="1"/>
      <c r="D222" s="1"/>
      <c r="E222" s="1"/>
      <c r="F222" s="1"/>
      <c r="G222" s="1"/>
      <c r="H222" s="1"/>
      <c r="I222" s="1"/>
      <c r="J222" s="1"/>
      <c r="K222" s="1"/>
      <c r="L222" s="1"/>
      <c r="M222" s="1"/>
      <c r="N222" s="1"/>
      <c r="O222" s="1"/>
      <c r="P222" s="1"/>
      <c r="Q222" s="1"/>
      <c r="R222" s="1"/>
      <c r="S222" s="1"/>
      <c r="T222" s="1"/>
      <c r="U222" s="1"/>
      <c r="V222" s="1"/>
    </row>
    <row r="223" spans="1:22">
      <c r="A223" s="1"/>
      <c r="B223" s="1"/>
      <c r="C223" s="1"/>
      <c r="D223" s="1"/>
      <c r="E223" s="1"/>
      <c r="F223" s="1"/>
      <c r="G223" s="1"/>
      <c r="H223" s="1"/>
      <c r="I223" s="1"/>
      <c r="J223" s="1"/>
      <c r="K223" s="1"/>
      <c r="L223" s="1"/>
      <c r="M223" s="1"/>
      <c r="N223" s="1"/>
      <c r="O223" s="1"/>
      <c r="P223" s="1"/>
      <c r="Q223" s="1"/>
      <c r="R223" s="1"/>
      <c r="S223" s="1"/>
      <c r="T223" s="1"/>
      <c r="U223" s="1"/>
      <c r="V223" s="1"/>
    </row>
    <row r="224" spans="1:22">
      <c r="A224" s="1"/>
      <c r="B224" s="1"/>
      <c r="C224" s="1"/>
      <c r="D224" s="1"/>
      <c r="E224" s="1"/>
      <c r="F224" s="1"/>
      <c r="G224" s="1"/>
      <c r="H224" s="1"/>
      <c r="I224" s="1"/>
      <c r="J224" s="1"/>
      <c r="K224" s="1"/>
      <c r="L224" s="1"/>
      <c r="M224" s="1"/>
      <c r="N224" s="1"/>
      <c r="O224" s="1"/>
      <c r="P224" s="1"/>
      <c r="Q224" s="1"/>
      <c r="R224" s="1"/>
      <c r="S224" s="1"/>
      <c r="T224" s="1"/>
      <c r="U224" s="1"/>
      <c r="V224" s="1"/>
    </row>
    <row r="225" spans="1:22">
      <c r="A225" s="1"/>
      <c r="B225" s="1"/>
      <c r="C225" s="1"/>
      <c r="D225" s="1"/>
      <c r="E225" s="1"/>
      <c r="F225" s="1"/>
      <c r="G225" s="1"/>
      <c r="H225" s="1"/>
      <c r="I225" s="1"/>
      <c r="J225" s="1"/>
      <c r="K225" s="1"/>
      <c r="L225" s="1"/>
      <c r="M225" s="1"/>
      <c r="N225" s="1"/>
      <c r="O225" s="1"/>
      <c r="P225" s="1"/>
      <c r="Q225" s="1"/>
      <c r="R225" s="1"/>
      <c r="S225" s="1"/>
      <c r="T225" s="1"/>
      <c r="U225" s="1"/>
      <c r="V225" s="1"/>
    </row>
    <row r="226" spans="1:22">
      <c r="A226" s="1"/>
      <c r="B226" s="1"/>
      <c r="C226" s="1"/>
      <c r="D226" s="1"/>
      <c r="E226" s="1"/>
      <c r="F226" s="1"/>
      <c r="G226" s="1"/>
      <c r="H226" s="1"/>
      <c r="I226" s="1"/>
      <c r="J226" s="1"/>
      <c r="K226" s="1"/>
      <c r="L226" s="1"/>
      <c r="M226" s="1"/>
      <c r="N226" s="1"/>
      <c r="O226" s="1"/>
      <c r="P226" s="1"/>
      <c r="Q226" s="1"/>
      <c r="R226" s="1"/>
      <c r="S226" s="1"/>
      <c r="T226" s="1"/>
      <c r="U226" s="1"/>
      <c r="V226" s="1"/>
    </row>
    <row r="227" spans="1:22">
      <c r="A227" s="1"/>
      <c r="B227" s="1"/>
      <c r="C227" s="1"/>
      <c r="D227" s="1"/>
      <c r="E227" s="1"/>
      <c r="F227" s="1"/>
      <c r="G227" s="1"/>
      <c r="H227" s="1"/>
      <c r="I227" s="1"/>
      <c r="J227" s="1"/>
      <c r="K227" s="1"/>
      <c r="L227" s="1"/>
      <c r="M227" s="1"/>
      <c r="N227" s="1"/>
      <c r="O227" s="1"/>
      <c r="P227" s="1"/>
      <c r="Q227" s="1"/>
      <c r="R227" s="1"/>
      <c r="S227" s="1"/>
      <c r="T227" s="1"/>
      <c r="U227" s="1"/>
      <c r="V227" s="1"/>
    </row>
    <row r="228" spans="1:22">
      <c r="A228" s="1"/>
      <c r="B228" s="1"/>
      <c r="C228" s="1"/>
      <c r="D228" s="1"/>
      <c r="E228" s="1"/>
      <c r="F228" s="1"/>
      <c r="G228" s="1"/>
      <c r="H228" s="1"/>
      <c r="I228" s="1"/>
      <c r="J228" s="1"/>
      <c r="K228" s="1"/>
      <c r="L228" s="1"/>
      <c r="M228" s="1"/>
      <c r="N228" s="1"/>
      <c r="O228" s="1"/>
      <c r="P228" s="1"/>
      <c r="Q228" s="1"/>
      <c r="R228" s="1"/>
      <c r="S228" s="1"/>
      <c r="T228" s="1"/>
      <c r="U228" s="1"/>
      <c r="V228" s="1"/>
    </row>
    <row r="229" spans="1:22">
      <c r="A229" s="1"/>
      <c r="B229" s="1"/>
      <c r="C229" s="1"/>
      <c r="D229" s="1"/>
      <c r="E229" s="1"/>
      <c r="F229" s="1"/>
      <c r="G229" s="1"/>
      <c r="H229" s="1"/>
      <c r="I229" s="1"/>
      <c r="J229" s="1"/>
      <c r="K229" s="1"/>
      <c r="L229" s="1"/>
      <c r="M229" s="1"/>
      <c r="N229" s="1"/>
      <c r="O229" s="1"/>
      <c r="P229" s="1"/>
      <c r="Q229" s="1"/>
      <c r="R229" s="1"/>
      <c r="S229" s="1"/>
      <c r="T229" s="1"/>
      <c r="U229" s="1"/>
      <c r="V229" s="1"/>
    </row>
    <row r="230" spans="1:22">
      <c r="A230" s="1"/>
      <c r="B230" s="1"/>
      <c r="C230" s="1"/>
      <c r="D230" s="1"/>
      <c r="E230" s="1"/>
      <c r="F230" s="1"/>
      <c r="G230" s="1"/>
      <c r="H230" s="1"/>
      <c r="I230" s="1"/>
      <c r="J230" s="1"/>
      <c r="K230" s="1"/>
      <c r="L230" s="1"/>
      <c r="M230" s="1"/>
      <c r="N230" s="1"/>
      <c r="O230" s="1"/>
      <c r="P230" s="1"/>
      <c r="Q230" s="1"/>
      <c r="R230" s="1"/>
      <c r="S230" s="1"/>
      <c r="T230" s="1"/>
      <c r="U230" s="1"/>
      <c r="V230" s="1"/>
    </row>
    <row r="231" spans="1:22">
      <c r="A231" s="1"/>
      <c r="B231" s="1"/>
      <c r="C231" s="1"/>
      <c r="D231" s="1"/>
      <c r="E231" s="1"/>
      <c r="F231" s="1"/>
      <c r="G231" s="1"/>
      <c r="H231" s="1"/>
      <c r="I231" s="1"/>
      <c r="J231" s="1"/>
      <c r="K231" s="1"/>
      <c r="L231" s="1"/>
      <c r="M231" s="1"/>
      <c r="N231" s="1"/>
      <c r="O231" s="1"/>
      <c r="P231" s="1"/>
      <c r="Q231" s="1"/>
      <c r="R231" s="1"/>
      <c r="S231" s="1"/>
      <c r="T231" s="1"/>
      <c r="U231" s="1"/>
      <c r="V231" s="1"/>
    </row>
    <row r="232" spans="1:22">
      <c r="A232" s="1"/>
      <c r="B232" s="1"/>
      <c r="C232" s="1"/>
      <c r="D232" s="1"/>
      <c r="E232" s="1"/>
      <c r="F232" s="1"/>
      <c r="G232" s="1"/>
      <c r="H232" s="1"/>
      <c r="I232" s="1"/>
      <c r="J232" s="1"/>
      <c r="K232" s="1"/>
      <c r="L232" s="1"/>
      <c r="M232" s="1"/>
      <c r="N232" s="1"/>
      <c r="O232" s="1"/>
      <c r="P232" s="1"/>
      <c r="Q232" s="1"/>
      <c r="R232" s="1"/>
      <c r="S232" s="1"/>
      <c r="T232" s="1"/>
      <c r="U232" s="1"/>
      <c r="V232" s="1"/>
    </row>
    <row r="233" spans="1:22">
      <c r="A233" s="1"/>
      <c r="B233" s="1"/>
      <c r="C233" s="1"/>
      <c r="D233" s="1"/>
      <c r="E233" s="1"/>
      <c r="F233" s="1"/>
      <c r="G233" s="1"/>
      <c r="H233" s="1"/>
      <c r="I233" s="1"/>
      <c r="J233" s="1"/>
      <c r="K233" s="1"/>
      <c r="L233" s="1"/>
      <c r="M233" s="1"/>
      <c r="N233" s="1"/>
      <c r="O233" s="1"/>
      <c r="P233" s="1"/>
      <c r="Q233" s="1"/>
      <c r="R233" s="1"/>
      <c r="S233" s="1"/>
      <c r="T233" s="1"/>
      <c r="U233" s="1"/>
      <c r="V233" s="1"/>
    </row>
    <row r="234" spans="1:22">
      <c r="A234" s="1"/>
      <c r="B234" s="1"/>
      <c r="C234" s="1"/>
      <c r="D234" s="1"/>
      <c r="E234" s="1"/>
      <c r="F234" s="1"/>
      <c r="G234" s="1"/>
      <c r="H234" s="1"/>
      <c r="I234" s="1"/>
      <c r="J234" s="1"/>
      <c r="K234" s="1"/>
      <c r="L234" s="1"/>
      <c r="M234" s="1"/>
      <c r="N234" s="1"/>
      <c r="O234" s="1"/>
      <c r="P234" s="1"/>
      <c r="Q234" s="1"/>
      <c r="R234" s="1"/>
      <c r="S234" s="1"/>
      <c r="T234" s="1"/>
      <c r="U234" s="1"/>
      <c r="V234" s="1"/>
    </row>
    <row r="235" spans="1:22">
      <c r="A235" s="1"/>
      <c r="B235" s="1"/>
      <c r="C235" s="1"/>
      <c r="D235" s="1"/>
      <c r="E235" s="1"/>
      <c r="F235" s="1"/>
      <c r="G235" s="1"/>
      <c r="H235" s="1"/>
      <c r="I235" s="1"/>
      <c r="J235" s="1"/>
      <c r="K235" s="1"/>
      <c r="L235" s="1"/>
      <c r="M235" s="1"/>
      <c r="N235" s="1"/>
      <c r="O235" s="1"/>
      <c r="P235" s="1"/>
      <c r="Q235" s="1"/>
      <c r="R235" s="1"/>
      <c r="S235" s="1"/>
      <c r="T235" s="1"/>
      <c r="U235" s="1"/>
      <c r="V235" s="1"/>
    </row>
    <row r="236" spans="1:22">
      <c r="A236" s="1"/>
      <c r="B236" s="1"/>
      <c r="C236" s="1"/>
      <c r="D236" s="1"/>
      <c r="E236" s="1"/>
      <c r="F236" s="1"/>
      <c r="G236" s="1"/>
      <c r="H236" s="1"/>
      <c r="I236" s="1"/>
      <c r="J236" s="1"/>
      <c r="K236" s="1"/>
      <c r="L236" s="1"/>
      <c r="M236" s="1"/>
      <c r="N236" s="1"/>
      <c r="O236" s="1"/>
      <c r="P236" s="1"/>
      <c r="Q236" s="1"/>
      <c r="R236" s="1"/>
      <c r="S236" s="1"/>
      <c r="T236" s="1"/>
      <c r="U236" s="1"/>
      <c r="V236" s="1"/>
    </row>
    <row r="237" spans="1:22">
      <c r="A237" s="1"/>
      <c r="B237" s="1"/>
      <c r="C237" s="1"/>
      <c r="D237" s="1"/>
      <c r="E237" s="1"/>
      <c r="F237" s="1"/>
      <c r="G237" s="1"/>
      <c r="H237" s="1"/>
      <c r="I237" s="1"/>
      <c r="J237" s="1"/>
      <c r="K237" s="1"/>
      <c r="L237" s="1"/>
      <c r="M237" s="1"/>
      <c r="N237" s="1"/>
      <c r="O237" s="1"/>
      <c r="P237" s="1"/>
      <c r="Q237" s="1"/>
      <c r="R237" s="1"/>
      <c r="S237" s="1"/>
      <c r="T237" s="1"/>
      <c r="U237" s="1"/>
      <c r="V237" s="1"/>
    </row>
    <row r="238" spans="1:22">
      <c r="A238" s="1"/>
      <c r="B238" s="1"/>
      <c r="C238" s="1"/>
      <c r="D238" s="1"/>
      <c r="E238" s="1"/>
      <c r="F238" s="1"/>
      <c r="G238" s="1"/>
      <c r="H238" s="1"/>
      <c r="I238" s="1"/>
      <c r="J238" s="1"/>
      <c r="K238" s="1"/>
      <c r="L238" s="1"/>
      <c r="M238" s="1"/>
      <c r="N238" s="1"/>
      <c r="O238" s="1"/>
      <c r="P238" s="1"/>
      <c r="Q238" s="1"/>
      <c r="R238" s="1"/>
      <c r="S238" s="1"/>
      <c r="T238" s="1"/>
      <c r="U238" s="1"/>
      <c r="V238" s="1"/>
    </row>
    <row r="239" spans="1:22">
      <c r="A239" s="1"/>
      <c r="B239" s="1"/>
      <c r="C239" s="1"/>
      <c r="D239" s="1"/>
      <c r="E239" s="1"/>
      <c r="F239" s="1"/>
      <c r="G239" s="1"/>
      <c r="H239" s="1"/>
      <c r="I239" s="1"/>
      <c r="J239" s="1"/>
      <c r="K239" s="1"/>
      <c r="L239" s="1"/>
      <c r="M239" s="1"/>
      <c r="N239" s="1"/>
      <c r="O239" s="1"/>
      <c r="P239" s="1"/>
      <c r="Q239" s="1"/>
      <c r="R239" s="1"/>
      <c r="S239" s="1"/>
      <c r="T239" s="1"/>
      <c r="U239" s="1"/>
      <c r="V239" s="1"/>
    </row>
    <row r="240" spans="1:22">
      <c r="A240" s="1"/>
      <c r="B240" s="1"/>
      <c r="C240" s="1"/>
      <c r="D240" s="1"/>
      <c r="E240" s="1"/>
      <c r="F240" s="1"/>
      <c r="G240" s="1"/>
      <c r="H240" s="1"/>
      <c r="I240" s="1"/>
      <c r="J240" s="1"/>
      <c r="K240" s="1"/>
      <c r="L240" s="1"/>
      <c r="M240" s="1"/>
      <c r="N240" s="1"/>
      <c r="O240" s="1"/>
      <c r="P240" s="1"/>
      <c r="Q240" s="1"/>
      <c r="R240" s="1"/>
      <c r="S240" s="1"/>
      <c r="T240" s="1"/>
      <c r="U240" s="1"/>
      <c r="V240" s="1"/>
    </row>
    <row r="241" spans="1:22">
      <c r="A241" s="1"/>
      <c r="B241" s="1"/>
      <c r="C241" s="1"/>
      <c r="D241" s="1"/>
      <c r="E241" s="1"/>
      <c r="F241" s="1"/>
      <c r="G241" s="1"/>
      <c r="H241" s="1"/>
      <c r="I241" s="1"/>
      <c r="J241" s="1"/>
      <c r="K241" s="1"/>
      <c r="L241" s="1"/>
      <c r="M241" s="1"/>
      <c r="N241" s="1"/>
      <c r="O241" s="1"/>
      <c r="P241" s="1"/>
      <c r="Q241" s="1"/>
      <c r="R241" s="1"/>
      <c r="S241" s="1"/>
      <c r="T241" s="1"/>
      <c r="U241" s="1"/>
      <c r="V241" s="1"/>
    </row>
  </sheetData>
  <hyperlinks>
    <hyperlink ref="T1" location="innehåll!A1" display="Tillbaka till innehållsförteckning"/>
    <hyperlink ref="F1" location="innehåll!A1" display="Tillbaka till innehållsförteckning"/>
    <hyperlink ref="T17" location="innehåll!A1" display="Tillbaka till innehållsförteckning"/>
    <hyperlink ref="F17" location="innehåll!A1" display="Tillbaka till innehållsförteckning"/>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4"/>
  <sheetViews>
    <sheetView workbookViewId="0">
      <selection activeCell="I2" sqref="I2"/>
    </sheetView>
  </sheetViews>
  <sheetFormatPr defaultRowHeight="15"/>
  <cols>
    <col min="1" max="1" width="6.140625" customWidth="1"/>
    <col min="2" max="2" width="37.5703125" customWidth="1"/>
    <col min="3" max="3" width="9.42578125" customWidth="1"/>
    <col min="6" max="6" width="14.28515625" customWidth="1"/>
    <col min="10" max="10" width="27" customWidth="1"/>
    <col min="11" max="11" width="8.28515625" customWidth="1"/>
  </cols>
  <sheetData>
    <row r="1" spans="1:26">
      <c r="A1" s="11"/>
      <c r="B1" s="1"/>
      <c r="C1" s="1"/>
      <c r="D1" s="1"/>
      <c r="E1" s="1"/>
      <c r="F1" s="1"/>
      <c r="G1" s="1"/>
      <c r="H1" s="1"/>
      <c r="I1" s="1"/>
      <c r="J1" s="1"/>
      <c r="K1" s="1"/>
      <c r="L1" s="1"/>
      <c r="M1" s="1"/>
      <c r="N1" s="1"/>
      <c r="O1" s="1"/>
      <c r="P1" s="1"/>
      <c r="Q1" s="1"/>
      <c r="R1" s="11"/>
      <c r="S1" s="11"/>
      <c r="T1" s="11"/>
      <c r="U1" s="11"/>
      <c r="V1" s="11"/>
      <c r="W1" s="11"/>
      <c r="X1" s="11"/>
      <c r="Y1" s="11"/>
      <c r="Z1" s="11"/>
    </row>
    <row r="2" spans="1:26">
      <c r="A2" s="11"/>
      <c r="B2" s="1"/>
      <c r="C2" s="1"/>
      <c r="D2" s="1"/>
      <c r="E2" s="1"/>
      <c r="F2" s="1"/>
      <c r="G2" s="1"/>
      <c r="H2" s="1"/>
      <c r="I2" s="70" t="s">
        <v>173</v>
      </c>
      <c r="J2" s="11"/>
      <c r="K2" s="1"/>
      <c r="L2" s="11"/>
      <c r="M2" s="11"/>
      <c r="N2" s="11"/>
      <c r="O2" s="1"/>
      <c r="P2" s="1"/>
      <c r="Q2" s="1"/>
      <c r="R2" s="11"/>
      <c r="S2" s="11"/>
      <c r="T2" s="11"/>
      <c r="U2" s="11"/>
      <c r="V2" s="11"/>
      <c r="W2" s="11"/>
      <c r="X2" s="11"/>
      <c r="Y2" s="11"/>
      <c r="Z2" s="11"/>
    </row>
    <row r="3" spans="1:26">
      <c r="A3" s="10"/>
      <c r="B3" s="2" t="s">
        <v>1223</v>
      </c>
      <c r="C3" s="613"/>
      <c r="D3" s="613"/>
      <c r="E3" s="613"/>
      <c r="F3" s="613"/>
      <c r="G3" s="613"/>
      <c r="H3" s="2"/>
      <c r="I3" s="3"/>
      <c r="J3" s="3"/>
      <c r="K3" s="3"/>
      <c r="L3" s="11"/>
      <c r="M3" s="11"/>
      <c r="N3" s="11"/>
      <c r="O3" s="11"/>
      <c r="P3" s="11"/>
      <c r="Q3" s="11"/>
      <c r="R3" s="11"/>
      <c r="S3" s="11"/>
      <c r="T3" s="11"/>
      <c r="U3" s="11"/>
      <c r="V3" s="11"/>
      <c r="W3" s="11"/>
      <c r="X3" s="11"/>
      <c r="Y3" s="11"/>
      <c r="Z3" s="11"/>
    </row>
    <row r="4" spans="1:26">
      <c r="A4" s="10"/>
      <c r="B4" s="366"/>
      <c r="C4" s="3"/>
      <c r="D4" s="3"/>
      <c r="E4" s="3"/>
      <c r="F4" s="3"/>
      <c r="G4" s="3"/>
      <c r="H4" s="6"/>
      <c r="I4" s="3"/>
      <c r="J4" s="3"/>
      <c r="K4" s="3"/>
      <c r="L4" s="11"/>
      <c r="M4" s="11"/>
      <c r="N4" s="11"/>
      <c r="O4" s="11"/>
      <c r="P4" s="11"/>
      <c r="Q4" s="11"/>
      <c r="R4" s="11"/>
      <c r="S4" s="11"/>
      <c r="T4" s="11"/>
      <c r="U4" s="11"/>
      <c r="V4" s="11"/>
      <c r="W4" s="11"/>
      <c r="X4" s="11"/>
      <c r="Y4" s="11"/>
      <c r="Z4" s="11"/>
    </row>
    <row r="5" spans="1:26" ht="16.5" customHeight="1">
      <c r="A5" s="10"/>
      <c r="B5" s="54"/>
      <c r="C5" s="251"/>
      <c r="D5" s="251"/>
      <c r="E5" s="29"/>
      <c r="F5" s="29"/>
      <c r="G5" s="29"/>
      <c r="H5" s="11"/>
      <c r="I5" s="29"/>
      <c r="J5" s="29"/>
      <c r="K5" s="29"/>
      <c r="L5" s="11"/>
      <c r="M5" s="11"/>
      <c r="N5" s="11"/>
      <c r="O5" s="11"/>
      <c r="P5" s="11"/>
      <c r="Q5" s="11"/>
      <c r="R5" s="11"/>
      <c r="S5" s="11"/>
      <c r="T5" s="11"/>
      <c r="U5" s="11"/>
      <c r="V5" s="11"/>
      <c r="W5" s="11"/>
      <c r="X5" s="11"/>
      <c r="Y5" s="11"/>
      <c r="Z5" s="11"/>
    </row>
    <row r="6" spans="1:26">
      <c r="A6" s="11"/>
      <c r="B6" s="214"/>
      <c r="C6" s="252" t="s">
        <v>53</v>
      </c>
      <c r="D6" s="252" t="s">
        <v>54</v>
      </c>
      <c r="E6" s="11"/>
      <c r="F6" s="11"/>
      <c r="G6" s="11"/>
      <c r="H6" s="11"/>
      <c r="I6" s="11"/>
      <c r="J6" s="11"/>
      <c r="K6" s="11"/>
      <c r="L6" s="11"/>
      <c r="M6" s="11"/>
      <c r="N6" s="11"/>
      <c r="O6" s="11"/>
      <c r="P6" s="11"/>
      <c r="Q6" s="11"/>
      <c r="R6" s="11"/>
      <c r="S6" s="11"/>
      <c r="T6" s="11"/>
      <c r="U6" s="11"/>
      <c r="V6" s="11"/>
      <c r="W6" s="11"/>
      <c r="X6" s="11"/>
      <c r="Y6" s="11"/>
      <c r="Z6" s="11"/>
    </row>
    <row r="7" spans="1:26">
      <c r="A7" s="11"/>
      <c r="B7" s="253" t="s">
        <v>218</v>
      </c>
      <c r="C7" s="254">
        <v>66</v>
      </c>
      <c r="D7" s="332">
        <v>68</v>
      </c>
      <c r="E7" s="11"/>
      <c r="F7" s="11"/>
      <c r="G7" s="11"/>
      <c r="H7" s="11"/>
      <c r="I7" s="11"/>
      <c r="J7" s="11"/>
      <c r="K7" s="11"/>
      <c r="L7" s="11"/>
      <c r="M7" s="11"/>
      <c r="N7" s="11"/>
      <c r="O7" s="11"/>
      <c r="P7" s="11"/>
      <c r="Q7" s="11"/>
      <c r="R7" s="11"/>
      <c r="S7" s="11"/>
      <c r="T7" s="11"/>
      <c r="U7" s="11"/>
      <c r="V7" s="11"/>
      <c r="W7" s="11"/>
      <c r="X7" s="11"/>
      <c r="Y7" s="11"/>
      <c r="Z7" s="11"/>
    </row>
    <row r="8" spans="1:26">
      <c r="A8" s="11"/>
      <c r="B8" s="255" t="s">
        <v>220</v>
      </c>
      <c r="C8" s="171">
        <v>8</v>
      </c>
      <c r="D8" s="171">
        <v>5</v>
      </c>
      <c r="E8" s="11"/>
      <c r="F8" s="11"/>
      <c r="G8" s="11"/>
      <c r="H8" s="11"/>
      <c r="I8" s="11"/>
      <c r="J8" s="11"/>
      <c r="K8" s="11"/>
      <c r="L8" s="11"/>
      <c r="M8" s="11"/>
      <c r="N8" s="11"/>
      <c r="O8" s="11"/>
      <c r="P8" s="11"/>
      <c r="Q8" s="11"/>
      <c r="R8" s="11"/>
      <c r="S8" s="11"/>
      <c r="T8" s="11"/>
      <c r="U8" s="11"/>
      <c r="V8" s="11"/>
      <c r="W8" s="11"/>
      <c r="X8" s="11"/>
      <c r="Y8" s="11"/>
      <c r="Z8" s="11"/>
    </row>
    <row r="9" spans="1:26">
      <c r="A9" s="11"/>
      <c r="B9" s="253" t="s">
        <v>99</v>
      </c>
      <c r="C9" s="254">
        <v>85</v>
      </c>
      <c r="D9" s="332">
        <v>85</v>
      </c>
      <c r="E9" s="11"/>
      <c r="F9" s="11"/>
      <c r="G9" s="11"/>
      <c r="H9" s="11"/>
      <c r="I9" s="11"/>
      <c r="J9" s="11"/>
      <c r="K9" s="11"/>
      <c r="L9" s="11"/>
      <c r="M9" s="11"/>
      <c r="N9" s="11"/>
      <c r="O9" s="11"/>
      <c r="P9" s="11"/>
      <c r="Q9" s="11"/>
      <c r="R9" s="11"/>
      <c r="S9" s="11"/>
      <c r="T9" s="11"/>
      <c r="U9" s="11"/>
      <c r="V9" s="11"/>
      <c r="W9" s="11"/>
      <c r="X9" s="11"/>
      <c r="Y9" s="11"/>
      <c r="Z9" s="11"/>
    </row>
    <row r="10" spans="1:26" s="494" customFormat="1">
      <c r="A10" s="11"/>
      <c r="B10" s="255" t="s">
        <v>941</v>
      </c>
      <c r="C10" s="171">
        <v>9</v>
      </c>
      <c r="D10" s="171">
        <v>6</v>
      </c>
      <c r="E10" s="11"/>
      <c r="F10" s="11"/>
      <c r="G10" s="11"/>
      <c r="H10" s="11"/>
      <c r="I10" s="11"/>
      <c r="J10" s="11"/>
      <c r="K10" s="11"/>
      <c r="L10" s="11"/>
      <c r="M10" s="11"/>
      <c r="N10" s="11"/>
      <c r="O10" s="11"/>
      <c r="P10" s="11"/>
      <c r="Q10" s="11"/>
      <c r="R10" s="11"/>
      <c r="S10" s="11"/>
      <c r="T10" s="11"/>
      <c r="U10" s="11"/>
      <c r="V10" s="11"/>
      <c r="W10" s="11"/>
      <c r="X10" s="11"/>
      <c r="Y10" s="11"/>
      <c r="Z10" s="11"/>
    </row>
    <row r="11" spans="1:26" s="723" customFormat="1">
      <c r="A11" s="11"/>
      <c r="B11" s="253" t="s">
        <v>1093</v>
      </c>
      <c r="C11" s="254">
        <v>39</v>
      </c>
      <c r="D11" s="332">
        <v>31</v>
      </c>
      <c r="E11" s="11"/>
      <c r="F11" s="11"/>
      <c r="G11" s="11"/>
      <c r="H11" s="11"/>
      <c r="I11" s="11"/>
      <c r="J11" s="11"/>
      <c r="K11" s="11"/>
      <c r="L11" s="11"/>
      <c r="M11" s="11"/>
      <c r="N11" s="11"/>
      <c r="O11" s="11"/>
      <c r="P11" s="11"/>
      <c r="Q11" s="11"/>
      <c r="R11" s="11"/>
      <c r="S11" s="11"/>
      <c r="T11" s="11"/>
      <c r="U11" s="11"/>
      <c r="V11" s="11"/>
      <c r="W11" s="11"/>
      <c r="X11" s="11"/>
      <c r="Y11" s="11"/>
      <c r="Z11" s="11"/>
    </row>
    <row r="12" spans="1:26" s="723" customFormat="1">
      <c r="A12" s="11"/>
      <c r="B12" s="255" t="s">
        <v>1094</v>
      </c>
      <c r="C12" s="171">
        <v>10</v>
      </c>
      <c r="D12" s="171">
        <v>3</v>
      </c>
      <c r="E12" s="11"/>
      <c r="F12" s="11"/>
      <c r="G12" s="11"/>
      <c r="H12" s="11"/>
      <c r="I12" s="11"/>
      <c r="J12" s="11"/>
      <c r="K12" s="11"/>
      <c r="L12" s="11"/>
      <c r="M12" s="11"/>
      <c r="N12" s="11"/>
      <c r="O12" s="11"/>
      <c r="P12" s="11"/>
      <c r="Q12" s="11"/>
      <c r="R12" s="11"/>
      <c r="S12" s="11"/>
      <c r="T12" s="11"/>
      <c r="U12" s="11"/>
      <c r="V12" s="11"/>
      <c r="W12" s="11"/>
      <c r="X12" s="11"/>
      <c r="Y12" s="11"/>
      <c r="Z12" s="11"/>
    </row>
    <row r="13" spans="1:26">
      <c r="A13" s="11"/>
      <c r="B13" s="253" t="s">
        <v>3</v>
      </c>
      <c r="C13" s="254">
        <v>18</v>
      </c>
      <c r="D13" s="332">
        <v>10</v>
      </c>
      <c r="E13" s="11"/>
      <c r="F13" s="11"/>
      <c r="G13" s="11"/>
      <c r="H13" s="11"/>
      <c r="I13" s="11"/>
      <c r="J13" s="11"/>
      <c r="K13" s="11"/>
      <c r="L13" s="11"/>
      <c r="M13" s="11"/>
      <c r="N13" s="11"/>
      <c r="O13" s="11"/>
      <c r="P13" s="11"/>
      <c r="Q13" s="11"/>
      <c r="R13" s="11"/>
      <c r="S13" s="11"/>
      <c r="T13" s="11"/>
      <c r="U13" s="11"/>
      <c r="V13" s="11"/>
      <c r="W13" s="11"/>
      <c r="X13" s="11"/>
      <c r="Y13" s="11"/>
      <c r="Z13" s="11"/>
    </row>
    <row r="14" spans="1:26">
      <c r="A14" s="35"/>
      <c r="B14" s="255" t="s">
        <v>4</v>
      </c>
      <c r="C14" s="171">
        <v>30</v>
      </c>
      <c r="D14" s="171">
        <v>41</v>
      </c>
      <c r="E14" s="11"/>
      <c r="F14" s="11"/>
      <c r="G14" s="11"/>
      <c r="H14" s="11"/>
      <c r="I14" s="11"/>
      <c r="J14" s="11"/>
      <c r="K14" s="11"/>
      <c r="L14" s="11"/>
      <c r="M14" s="11"/>
      <c r="N14" s="11"/>
      <c r="O14" s="11"/>
      <c r="P14" s="11"/>
      <c r="Q14" s="11"/>
      <c r="R14" s="11"/>
      <c r="S14" s="11"/>
      <c r="T14" s="11"/>
      <c r="U14" s="11"/>
      <c r="V14" s="11"/>
      <c r="W14" s="11"/>
      <c r="X14" s="11"/>
      <c r="Y14" s="11"/>
      <c r="Z14" s="11"/>
    </row>
    <row r="15" spans="1:26">
      <c r="A15" s="35"/>
      <c r="B15" s="253" t="s">
        <v>5</v>
      </c>
      <c r="C15" s="254">
        <v>19</v>
      </c>
      <c r="D15" s="332">
        <v>20</v>
      </c>
      <c r="E15" s="11"/>
      <c r="F15" s="11"/>
      <c r="G15" s="11"/>
      <c r="H15" s="11"/>
      <c r="I15" s="11"/>
      <c r="J15" s="11"/>
      <c r="K15" s="11"/>
      <c r="L15" s="11"/>
      <c r="M15" s="11"/>
      <c r="N15" s="11"/>
      <c r="O15" s="11"/>
      <c r="P15" s="11"/>
      <c r="Q15" s="11"/>
      <c r="R15" s="11"/>
      <c r="S15" s="11"/>
      <c r="T15" s="11"/>
      <c r="U15" s="11"/>
      <c r="V15" s="11"/>
      <c r="W15" s="11"/>
      <c r="X15" s="11"/>
      <c r="Y15" s="11"/>
      <c r="Z15" s="11"/>
    </row>
    <row r="16" spans="1:26">
      <c r="A16" s="35"/>
      <c r="B16" s="255" t="s">
        <v>6</v>
      </c>
      <c r="C16" s="171">
        <v>9</v>
      </c>
      <c r="D16" s="171">
        <v>11</v>
      </c>
      <c r="E16" s="11"/>
      <c r="F16" s="11"/>
      <c r="G16" s="11"/>
      <c r="H16" s="11"/>
      <c r="I16" s="11"/>
      <c r="J16" s="11"/>
      <c r="K16" s="11"/>
      <c r="L16" s="11"/>
      <c r="M16" s="11"/>
      <c r="N16" s="11"/>
      <c r="O16" s="11"/>
      <c r="P16" s="11"/>
      <c r="Q16" s="11"/>
      <c r="R16" s="11"/>
      <c r="S16" s="11"/>
      <c r="T16" s="11"/>
      <c r="U16" s="11"/>
      <c r="V16" s="11"/>
      <c r="W16" s="11"/>
      <c r="X16" s="11"/>
      <c r="Y16" s="11"/>
      <c r="Z16" s="11"/>
    </row>
    <row r="17" spans="1:28">
      <c r="A17" s="35"/>
      <c r="C17" s="1"/>
      <c r="D17" s="1"/>
      <c r="E17" s="11"/>
      <c r="F17" s="11"/>
      <c r="G17" s="11"/>
      <c r="H17" s="11"/>
      <c r="I17" s="11"/>
      <c r="J17" s="11"/>
      <c r="K17" s="11"/>
      <c r="L17" s="11"/>
      <c r="M17" s="11"/>
      <c r="N17" s="11"/>
      <c r="O17" s="11"/>
      <c r="P17" s="11"/>
      <c r="Q17" s="11"/>
      <c r="R17" s="11"/>
      <c r="S17" s="11"/>
      <c r="T17" s="11"/>
      <c r="U17" s="11"/>
      <c r="V17" s="11"/>
      <c r="W17" s="11"/>
      <c r="X17" s="11"/>
      <c r="Y17" s="11"/>
      <c r="Z17" s="11"/>
    </row>
    <row r="18" spans="1:28">
      <c r="A18" s="35"/>
      <c r="B18" s="121" t="s">
        <v>917</v>
      </c>
      <c r="C18" s="1"/>
      <c r="D18" s="1"/>
      <c r="E18" s="11"/>
      <c r="F18" s="11"/>
      <c r="G18" s="11"/>
      <c r="H18" s="11"/>
      <c r="I18" s="11"/>
      <c r="J18" s="11"/>
      <c r="K18" s="11"/>
      <c r="L18" s="11"/>
      <c r="M18" s="11"/>
      <c r="N18" s="11"/>
      <c r="O18" s="11"/>
      <c r="P18" s="11"/>
      <c r="Q18" s="11"/>
      <c r="R18" s="11"/>
      <c r="S18" s="11"/>
      <c r="T18" s="11"/>
      <c r="U18" s="11"/>
      <c r="V18" s="11"/>
      <c r="W18" s="11"/>
      <c r="X18" s="11"/>
      <c r="Y18" s="11"/>
      <c r="Z18" s="11"/>
    </row>
    <row r="19" spans="1:28">
      <c r="A19" s="35"/>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8">
      <c r="A20" s="35"/>
      <c r="B20" s="739" t="s">
        <v>1151</v>
      </c>
      <c r="C20" s="218"/>
      <c r="D20" s="218"/>
      <c r="E20" s="218"/>
      <c r="F20" s="218"/>
      <c r="G20" s="218"/>
      <c r="H20" s="218"/>
      <c r="I20" s="218"/>
      <c r="J20" s="218"/>
      <c r="K20" s="11"/>
      <c r="L20" s="11"/>
      <c r="M20" s="11"/>
      <c r="N20" s="11"/>
      <c r="O20" s="11"/>
      <c r="P20" s="11"/>
      <c r="Q20" s="11"/>
      <c r="R20" s="11"/>
      <c r="S20" s="11"/>
      <c r="T20" s="11"/>
      <c r="U20" s="11"/>
      <c r="V20" s="11"/>
      <c r="W20" s="11"/>
      <c r="X20" s="11"/>
      <c r="Y20" s="11"/>
      <c r="Z20" s="11"/>
    </row>
    <row r="21" spans="1:28" s="723" customFormat="1">
      <c r="A21" s="35"/>
      <c r="B21" s="754" t="s">
        <v>97</v>
      </c>
      <c r="C21" s="218"/>
      <c r="D21" s="218"/>
      <c r="E21" s="218"/>
      <c r="F21" s="218"/>
      <c r="G21" s="218"/>
      <c r="H21" s="218"/>
      <c r="I21" s="218"/>
      <c r="J21" s="218"/>
      <c r="K21" s="11"/>
      <c r="L21" s="11"/>
      <c r="M21" s="11"/>
      <c r="N21" s="11"/>
      <c r="O21" s="11"/>
      <c r="P21" s="11"/>
      <c r="Q21" s="11"/>
      <c r="R21" s="11"/>
      <c r="S21" s="11"/>
      <c r="T21" s="11"/>
      <c r="U21" s="11"/>
      <c r="V21" s="11"/>
      <c r="W21" s="11"/>
      <c r="X21" s="11"/>
      <c r="Y21" s="11"/>
      <c r="Z21" s="11"/>
    </row>
    <row r="22" spans="1:28">
      <c r="A22" s="35"/>
      <c r="B22" s="218" t="s">
        <v>1221</v>
      </c>
      <c r="C22" s="218"/>
      <c r="D22" s="218"/>
      <c r="E22" s="218"/>
      <c r="F22" s="218"/>
      <c r="G22" s="218"/>
      <c r="H22" s="218"/>
      <c r="I22" s="218"/>
      <c r="J22" s="218"/>
      <c r="K22" s="11"/>
      <c r="L22" s="11"/>
      <c r="M22" s="11"/>
      <c r="N22" s="11"/>
      <c r="O22" s="11"/>
      <c r="P22" s="11"/>
      <c r="Q22" s="11"/>
      <c r="R22" s="11"/>
      <c r="S22" s="11"/>
      <c r="T22" s="11"/>
      <c r="U22" s="11"/>
      <c r="V22" s="11"/>
      <c r="W22" s="11"/>
      <c r="X22" s="11"/>
      <c r="Y22" s="11"/>
      <c r="Z22" s="11"/>
    </row>
    <row r="23" spans="1:28">
      <c r="A23" s="11"/>
      <c r="B23" s="218" t="s">
        <v>1222</v>
      </c>
      <c r="C23" s="218"/>
      <c r="D23" s="218"/>
      <c r="E23" s="218"/>
      <c r="F23" s="218"/>
      <c r="G23" s="218"/>
      <c r="H23" s="218"/>
      <c r="I23" s="218"/>
      <c r="J23" s="218"/>
      <c r="K23" s="11"/>
      <c r="L23" s="11"/>
      <c r="M23" s="11"/>
      <c r="N23" s="11"/>
      <c r="O23" s="11"/>
      <c r="P23" s="11"/>
      <c r="Q23" s="11"/>
      <c r="R23" s="11"/>
      <c r="S23" s="11"/>
      <c r="T23" s="11"/>
      <c r="U23" s="11"/>
      <c r="V23" s="11"/>
      <c r="W23" s="11"/>
      <c r="X23" s="11"/>
      <c r="Y23" s="11"/>
      <c r="Z23" s="11"/>
      <c r="AA23" s="11"/>
      <c r="AB23" s="11"/>
    </row>
    <row r="24" spans="1:28" s="723" customFormat="1">
      <c r="A24" s="11"/>
      <c r="B24" s="754" t="s">
        <v>1107</v>
      </c>
      <c r="C24" s="218"/>
      <c r="D24" s="218"/>
      <c r="E24" s="218"/>
      <c r="F24" s="218"/>
      <c r="G24" s="218"/>
      <c r="H24" s="218"/>
      <c r="I24" s="218"/>
      <c r="J24" s="218"/>
      <c r="K24" s="11"/>
      <c r="L24" s="11"/>
      <c r="M24" s="11"/>
      <c r="N24" s="11"/>
      <c r="O24" s="11"/>
      <c r="P24" s="11"/>
      <c r="Q24" s="11"/>
      <c r="R24" s="11"/>
      <c r="S24" s="11"/>
      <c r="T24" s="11"/>
      <c r="U24" s="11"/>
      <c r="V24" s="11"/>
      <c r="W24" s="11"/>
      <c r="X24" s="11"/>
      <c r="Y24" s="11"/>
      <c r="Z24" s="11"/>
      <c r="AA24" s="11"/>
      <c r="AB24" s="11"/>
    </row>
    <row r="25" spans="1:28" s="494" customFormat="1">
      <c r="A25" s="11"/>
      <c r="B25" s="218" t="s">
        <v>1193</v>
      </c>
      <c r="C25" s="218"/>
      <c r="D25" s="218"/>
      <c r="E25" s="218"/>
      <c r="F25" s="218"/>
      <c r="G25" s="218"/>
      <c r="H25" s="218"/>
      <c r="I25" s="218"/>
      <c r="J25" s="218"/>
      <c r="K25" s="11"/>
      <c r="L25" s="11"/>
      <c r="M25" s="11"/>
      <c r="N25" s="11"/>
      <c r="O25" s="11"/>
      <c r="P25" s="11"/>
      <c r="Q25" s="11"/>
      <c r="R25" s="11"/>
      <c r="S25" s="11"/>
      <c r="T25" s="11"/>
      <c r="U25" s="11"/>
      <c r="V25" s="11"/>
      <c r="W25" s="11"/>
      <c r="X25" s="11"/>
      <c r="Y25" s="11"/>
      <c r="Z25" s="11"/>
      <c r="AA25" s="11"/>
      <c r="AB25" s="11"/>
    </row>
    <row r="26" spans="1:28" s="723" customFormat="1">
      <c r="A26" s="11"/>
      <c r="B26" s="754" t="s">
        <v>1208</v>
      </c>
      <c r="C26" s="218"/>
      <c r="D26" s="218"/>
      <c r="E26" s="218"/>
      <c r="F26" s="218"/>
      <c r="G26" s="218"/>
      <c r="H26" s="218"/>
      <c r="I26" s="218"/>
      <c r="J26" s="218"/>
      <c r="K26" s="11"/>
      <c r="L26" s="11"/>
      <c r="M26" s="11"/>
      <c r="N26" s="11"/>
      <c r="O26" s="11"/>
      <c r="P26" s="11"/>
      <c r="Q26" s="11"/>
      <c r="R26" s="11"/>
      <c r="S26" s="11"/>
      <c r="T26" s="11"/>
      <c r="U26" s="11"/>
      <c r="V26" s="11"/>
      <c r="W26" s="11"/>
      <c r="X26" s="11"/>
      <c r="Y26" s="11"/>
      <c r="Z26" s="11"/>
      <c r="AA26" s="11"/>
      <c r="AB26" s="11"/>
    </row>
    <row r="27" spans="1:28">
      <c r="A27" s="11"/>
      <c r="B27" s="218" t="s">
        <v>1194</v>
      </c>
      <c r="C27" s="218"/>
      <c r="D27" s="218"/>
      <c r="E27" s="218"/>
      <c r="F27" s="218"/>
      <c r="G27" s="218"/>
      <c r="H27" s="218"/>
      <c r="I27" s="218"/>
      <c r="J27" s="218"/>
      <c r="K27" s="11"/>
      <c r="L27" s="11"/>
      <c r="M27" s="11"/>
      <c r="N27" s="11"/>
      <c r="O27" s="11"/>
      <c r="P27" s="11"/>
      <c r="Q27" s="11"/>
      <c r="R27" s="11"/>
      <c r="S27" s="11"/>
      <c r="T27" s="11"/>
      <c r="U27" s="11"/>
      <c r="V27" s="11"/>
      <c r="W27" s="11"/>
      <c r="X27" s="11"/>
      <c r="Y27" s="11"/>
      <c r="Z27" s="11"/>
      <c r="AA27" s="11"/>
      <c r="AB27" s="11"/>
    </row>
    <row r="28" spans="1:28">
      <c r="A28" s="11"/>
      <c r="B28" s="218" t="s">
        <v>1196</v>
      </c>
      <c r="C28" s="218"/>
      <c r="D28" s="218"/>
      <c r="E28" s="218"/>
      <c r="F28" s="218"/>
      <c r="G28" s="218"/>
      <c r="H28" s="218"/>
      <c r="I28" s="218"/>
      <c r="J28" s="218"/>
      <c r="K28" s="11"/>
      <c r="L28" s="11"/>
      <c r="M28" s="11"/>
      <c r="N28" s="11"/>
      <c r="O28" s="11"/>
      <c r="P28" s="11"/>
      <c r="Q28" s="11"/>
      <c r="R28" s="11"/>
      <c r="S28" s="11"/>
      <c r="T28" s="11"/>
      <c r="U28" s="11"/>
      <c r="V28" s="11"/>
      <c r="W28" s="11"/>
      <c r="X28" s="11"/>
      <c r="Y28" s="11"/>
      <c r="Z28" s="11"/>
      <c r="AA28" s="11"/>
      <c r="AB28" s="11"/>
    </row>
    <row r="29" spans="1:28" s="723" customFormat="1">
      <c r="A29" s="11"/>
      <c r="B29" s="754" t="s">
        <v>98</v>
      </c>
      <c r="C29" s="218"/>
      <c r="D29" s="218"/>
      <c r="E29" s="218"/>
      <c r="F29" s="218"/>
      <c r="G29" s="218"/>
      <c r="H29" s="218"/>
      <c r="I29" s="218"/>
      <c r="J29" s="218"/>
      <c r="K29" s="11"/>
      <c r="L29" s="11"/>
      <c r="M29" s="11"/>
      <c r="N29" s="11"/>
      <c r="O29" s="11"/>
      <c r="P29" s="11"/>
      <c r="Q29" s="11"/>
      <c r="R29" s="11"/>
      <c r="S29" s="11"/>
      <c r="T29" s="11"/>
      <c r="U29" s="11"/>
      <c r="V29" s="11"/>
      <c r="W29" s="11"/>
      <c r="X29" s="11"/>
      <c r="Y29" s="11"/>
      <c r="Z29" s="11"/>
      <c r="AA29" s="11"/>
      <c r="AB29" s="11"/>
    </row>
    <row r="30" spans="1:28" s="723" customFormat="1">
      <c r="A30" s="11"/>
      <c r="B30" s="218" t="s">
        <v>1209</v>
      </c>
      <c r="C30" s="218"/>
      <c r="D30" s="218"/>
      <c r="E30" s="218"/>
      <c r="F30" s="218"/>
      <c r="G30" s="218"/>
      <c r="H30" s="218"/>
      <c r="I30" s="218"/>
      <c r="J30" s="218"/>
      <c r="K30" s="11"/>
      <c r="L30" s="11"/>
      <c r="M30" s="11"/>
      <c r="N30" s="11"/>
      <c r="O30" s="11"/>
      <c r="P30" s="11"/>
      <c r="Q30" s="11"/>
      <c r="R30" s="11"/>
      <c r="S30" s="11"/>
      <c r="T30" s="11"/>
      <c r="U30" s="11"/>
      <c r="V30" s="11"/>
      <c r="W30" s="11"/>
      <c r="X30" s="11"/>
      <c r="Y30" s="11"/>
      <c r="Z30" s="11"/>
      <c r="AA30" s="11"/>
      <c r="AB30" s="11"/>
    </row>
    <row r="31" spans="1:28">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c r="A32" s="11"/>
      <c r="B32" s="11" t="s">
        <v>1195</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c r="A33" s="11"/>
      <c r="B33" s="11" t="s">
        <v>1166</v>
      </c>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sheetData>
  <hyperlinks>
    <hyperlink ref="I2" location="innehåll!A1" display="Tillbaka till innehållsförteckning"/>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46"/>
  <sheetViews>
    <sheetView zoomScaleNormal="100" workbookViewId="0">
      <selection activeCell="L1" sqref="L1"/>
    </sheetView>
  </sheetViews>
  <sheetFormatPr defaultRowHeight="15"/>
  <cols>
    <col min="1" max="1" width="5.28515625" customWidth="1"/>
    <col min="2" max="2" width="16.85546875" customWidth="1"/>
    <col min="3" max="7" width="12.140625" customWidth="1"/>
    <col min="8" max="10" width="12.140625" style="723" customWidth="1"/>
    <col min="11" max="14" width="12.140625" customWidth="1"/>
    <col min="16" max="16" width="14.28515625" customWidth="1"/>
    <col min="24" max="24" width="23" customWidth="1"/>
  </cols>
  <sheetData>
    <row r="1" spans="1:52">
      <c r="A1" s="1"/>
      <c r="B1" s="1"/>
      <c r="C1" s="1"/>
      <c r="D1" s="1"/>
      <c r="E1" s="1"/>
      <c r="F1" s="1"/>
      <c r="G1" s="1"/>
      <c r="H1" s="1"/>
      <c r="I1" s="1"/>
      <c r="J1" s="1"/>
      <c r="K1" s="1"/>
      <c r="L1" s="70" t="s">
        <v>173</v>
      </c>
      <c r="M1" s="1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c r="A3" s="1"/>
      <c r="B3" s="367"/>
      <c r="C3" s="364" t="s">
        <v>1237</v>
      </c>
      <c r="D3" s="364"/>
      <c r="E3" s="364"/>
      <c r="F3" s="364"/>
      <c r="G3" s="364"/>
      <c r="H3" s="623"/>
      <c r="I3" s="623"/>
      <c r="J3" s="623"/>
      <c r="K3" s="370"/>
      <c r="L3" s="370"/>
      <c r="M3" s="370"/>
      <c r="N3" s="37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c r="A4" s="1"/>
      <c r="B4" s="614"/>
      <c r="C4" s="366"/>
      <c r="D4" s="2"/>
      <c r="E4" s="2"/>
      <c r="F4" s="2"/>
      <c r="G4" s="2"/>
      <c r="H4" s="2"/>
      <c r="I4" s="2"/>
      <c r="J4" s="2"/>
      <c r="K4" s="3"/>
      <c r="L4" s="3"/>
      <c r="M4" s="3"/>
      <c r="N4" s="5"/>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ht="39">
      <c r="A5" s="1"/>
      <c r="B5" s="176"/>
      <c r="C5" s="143" t="s">
        <v>0</v>
      </c>
      <c r="D5" s="143" t="s">
        <v>1</v>
      </c>
      <c r="E5" s="143" t="s">
        <v>2</v>
      </c>
      <c r="F5" s="143" t="s">
        <v>285</v>
      </c>
      <c r="G5" s="143" t="s">
        <v>399</v>
      </c>
      <c r="H5" s="724" t="s">
        <v>941</v>
      </c>
      <c r="I5" s="724" t="s">
        <v>1095</v>
      </c>
      <c r="J5" s="724" t="s">
        <v>1096</v>
      </c>
      <c r="K5" s="143" t="s">
        <v>3</v>
      </c>
      <c r="L5" s="143" t="s">
        <v>4</v>
      </c>
      <c r="M5" s="143" t="s">
        <v>5</v>
      </c>
      <c r="N5" s="143" t="s">
        <v>6</v>
      </c>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26.25">
      <c r="A6" s="1"/>
      <c r="B6" s="203" t="s">
        <v>194</v>
      </c>
      <c r="C6" s="257">
        <v>66</v>
      </c>
      <c r="D6" s="257">
        <f>100-(C6+E6)</f>
        <v>28</v>
      </c>
      <c r="E6" s="257">
        <v>6</v>
      </c>
      <c r="F6" s="257">
        <v>14</v>
      </c>
      <c r="G6" s="257" t="s">
        <v>292</v>
      </c>
      <c r="H6" s="727" t="s">
        <v>292</v>
      </c>
      <c r="I6" s="727" t="s">
        <v>292</v>
      </c>
      <c r="J6" s="727" t="s">
        <v>292</v>
      </c>
      <c r="K6" s="257">
        <v>13</v>
      </c>
      <c r="L6" s="180">
        <v>29</v>
      </c>
      <c r="M6" s="180">
        <v>17</v>
      </c>
      <c r="N6" s="257">
        <v>11</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spans="1:52" ht="26.25">
      <c r="A7" s="1"/>
      <c r="B7" s="242" t="s">
        <v>195</v>
      </c>
      <c r="C7" s="258">
        <v>67</v>
      </c>
      <c r="D7" s="258">
        <f>100-(C7+E7)</f>
        <v>27</v>
      </c>
      <c r="E7" s="258">
        <v>6</v>
      </c>
      <c r="F7" s="258">
        <v>14</v>
      </c>
      <c r="G7" s="258" t="s">
        <v>292</v>
      </c>
      <c r="H7" s="728" t="s">
        <v>292</v>
      </c>
      <c r="I7" s="728" t="s">
        <v>292</v>
      </c>
      <c r="J7" s="728" t="s">
        <v>292</v>
      </c>
      <c r="K7" s="258">
        <v>14</v>
      </c>
      <c r="L7" s="243">
        <v>30</v>
      </c>
      <c r="M7" s="243">
        <v>16</v>
      </c>
      <c r="N7" s="258">
        <v>11</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spans="1:52" ht="26.25">
      <c r="A8" s="1"/>
      <c r="B8" s="203" t="s">
        <v>189</v>
      </c>
      <c r="C8" s="257">
        <v>67</v>
      </c>
      <c r="D8" s="257">
        <f>100-(C8+E8)</f>
        <v>27</v>
      </c>
      <c r="E8" s="257">
        <v>6</v>
      </c>
      <c r="F8" s="257">
        <v>13</v>
      </c>
      <c r="G8" s="257" t="s">
        <v>292</v>
      </c>
      <c r="H8" s="727" t="s">
        <v>292</v>
      </c>
      <c r="I8" s="727" t="s">
        <v>292</v>
      </c>
      <c r="J8" s="727" t="s">
        <v>292</v>
      </c>
      <c r="K8" s="257">
        <v>15</v>
      </c>
      <c r="L8" s="180">
        <v>31</v>
      </c>
      <c r="M8" s="180">
        <v>16</v>
      </c>
      <c r="N8" s="257">
        <v>10</v>
      </c>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1:52" ht="26.25">
      <c r="A9" s="1"/>
      <c r="B9" s="242" t="s">
        <v>190</v>
      </c>
      <c r="C9" s="258">
        <v>67</v>
      </c>
      <c r="D9" s="258">
        <f>100-(C9+E9)</f>
        <v>27</v>
      </c>
      <c r="E9" s="258">
        <v>6</v>
      </c>
      <c r="F9" s="258">
        <v>14</v>
      </c>
      <c r="G9" s="258" t="s">
        <v>292</v>
      </c>
      <c r="H9" s="728" t="s">
        <v>292</v>
      </c>
      <c r="I9" s="728" t="s">
        <v>292</v>
      </c>
      <c r="J9" s="728" t="s">
        <v>292</v>
      </c>
      <c r="K9" s="258">
        <v>16</v>
      </c>
      <c r="L9" s="243">
        <v>30</v>
      </c>
      <c r="M9" s="243">
        <v>16</v>
      </c>
      <c r="N9" s="258">
        <v>9</v>
      </c>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spans="1:52" ht="26.25">
      <c r="A10" s="1"/>
      <c r="B10" s="203" t="s">
        <v>256</v>
      </c>
      <c r="C10" s="257">
        <v>67</v>
      </c>
      <c r="D10" s="257">
        <f>100-(C10+E10)</f>
        <v>27</v>
      </c>
      <c r="E10" s="257">
        <v>6</v>
      </c>
      <c r="F10" s="257">
        <v>15</v>
      </c>
      <c r="G10" s="257" t="s">
        <v>292</v>
      </c>
      <c r="H10" s="727" t="s">
        <v>292</v>
      </c>
      <c r="I10" s="727" t="s">
        <v>292</v>
      </c>
      <c r="J10" s="727" t="s">
        <v>292</v>
      </c>
      <c r="K10" s="257">
        <v>16</v>
      </c>
      <c r="L10" s="180">
        <v>30</v>
      </c>
      <c r="M10" s="180">
        <v>16</v>
      </c>
      <c r="N10" s="257">
        <v>8</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row>
    <row r="11" spans="1:52" ht="39">
      <c r="A11" s="1"/>
      <c r="B11" s="242" t="s">
        <v>370</v>
      </c>
      <c r="C11" s="258">
        <v>66</v>
      </c>
      <c r="D11" s="258">
        <v>27</v>
      </c>
      <c r="E11" s="258">
        <v>7</v>
      </c>
      <c r="F11" s="258">
        <v>17</v>
      </c>
      <c r="G11" s="258" t="s">
        <v>292</v>
      </c>
      <c r="H11" s="728" t="s">
        <v>292</v>
      </c>
      <c r="I11" s="728" t="s">
        <v>292</v>
      </c>
      <c r="J11" s="728" t="s">
        <v>292</v>
      </c>
      <c r="K11" s="258">
        <v>17</v>
      </c>
      <c r="L11" s="243">
        <v>28</v>
      </c>
      <c r="M11" s="243">
        <v>19</v>
      </c>
      <c r="N11" s="258">
        <v>7</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row>
    <row r="12" spans="1:52" ht="26.25">
      <c r="A12" s="1"/>
      <c r="B12" s="203" t="s">
        <v>379</v>
      </c>
      <c r="C12" s="257">
        <v>65</v>
      </c>
      <c r="D12" s="257">
        <f>100-(C12+E12)</f>
        <v>30</v>
      </c>
      <c r="E12" s="257">
        <v>5</v>
      </c>
      <c r="F12" s="257">
        <f>100-85</f>
        <v>15</v>
      </c>
      <c r="G12" s="257">
        <v>85</v>
      </c>
      <c r="H12" s="727" t="s">
        <v>292</v>
      </c>
      <c r="I12" s="727">
        <v>39</v>
      </c>
      <c r="J12" s="727">
        <v>9</v>
      </c>
      <c r="K12" s="257">
        <v>18</v>
      </c>
      <c r="L12" s="180">
        <v>30</v>
      </c>
      <c r="M12" s="180">
        <v>18</v>
      </c>
      <c r="N12" s="257">
        <v>8</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row>
    <row r="13" spans="1:52" s="494" customFormat="1" ht="26.25">
      <c r="A13" s="1"/>
      <c r="B13" s="242" t="s">
        <v>919</v>
      </c>
      <c r="C13" s="258">
        <v>66</v>
      </c>
      <c r="D13" s="258">
        <v>26</v>
      </c>
      <c r="E13" s="258">
        <v>8</v>
      </c>
      <c r="F13" s="258">
        <f>100-G13</f>
        <v>15</v>
      </c>
      <c r="G13" s="258">
        <v>85</v>
      </c>
      <c r="H13" s="728">
        <v>9</v>
      </c>
      <c r="I13" s="728">
        <v>39</v>
      </c>
      <c r="J13" s="728">
        <v>10</v>
      </c>
      <c r="K13" s="258">
        <v>18</v>
      </c>
      <c r="L13" s="243">
        <v>30</v>
      </c>
      <c r="M13" s="243">
        <v>19</v>
      </c>
      <c r="N13" s="258">
        <v>9</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1:52">
      <c r="A14" s="1"/>
      <c r="B14" s="124"/>
      <c r="C14" s="55"/>
      <c r="D14" s="55"/>
      <c r="E14" s="55"/>
      <c r="F14" s="55"/>
      <c r="G14" s="55"/>
      <c r="H14" s="55"/>
      <c r="I14" s="55"/>
      <c r="J14" s="55"/>
      <c r="K14" s="55"/>
      <c r="L14" s="55"/>
      <c r="M14" s="55"/>
      <c r="N14" s="55"/>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row>
    <row r="15" spans="1:52" ht="26.25">
      <c r="A15" s="1"/>
      <c r="B15" s="203" t="s">
        <v>196</v>
      </c>
      <c r="C15" s="257">
        <v>72</v>
      </c>
      <c r="D15" s="257">
        <f>100-(C15+E15)</f>
        <v>23</v>
      </c>
      <c r="E15" s="257">
        <v>5</v>
      </c>
      <c r="F15" s="257">
        <v>10</v>
      </c>
      <c r="G15" s="257" t="s">
        <v>292</v>
      </c>
      <c r="H15" s="727" t="s">
        <v>292</v>
      </c>
      <c r="I15" s="727" t="s">
        <v>292</v>
      </c>
      <c r="J15" s="727" t="s">
        <v>292</v>
      </c>
      <c r="K15" s="257">
        <v>8</v>
      </c>
      <c r="L15" s="180">
        <v>42</v>
      </c>
      <c r="M15" s="180">
        <v>16</v>
      </c>
      <c r="N15" s="257">
        <v>11</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row>
    <row r="16" spans="1:52" ht="26.25">
      <c r="A16" s="1"/>
      <c r="B16" s="242" t="s">
        <v>197</v>
      </c>
      <c r="C16" s="258">
        <v>71</v>
      </c>
      <c r="D16" s="258">
        <f>100-(C16+E16)</f>
        <v>24</v>
      </c>
      <c r="E16" s="258">
        <v>5</v>
      </c>
      <c r="F16" s="258">
        <v>11</v>
      </c>
      <c r="G16" s="258" t="s">
        <v>292</v>
      </c>
      <c r="H16" s="728" t="s">
        <v>292</v>
      </c>
      <c r="I16" s="728" t="s">
        <v>292</v>
      </c>
      <c r="J16" s="728" t="s">
        <v>292</v>
      </c>
      <c r="K16" s="258">
        <v>10</v>
      </c>
      <c r="L16" s="243">
        <v>42</v>
      </c>
      <c r="M16" s="243">
        <v>16</v>
      </c>
      <c r="N16" s="258">
        <v>11</v>
      </c>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row>
    <row r="17" spans="1:52" ht="26.25">
      <c r="A17" s="1"/>
      <c r="B17" s="203" t="s">
        <v>191</v>
      </c>
      <c r="C17" s="257">
        <v>72</v>
      </c>
      <c r="D17" s="257">
        <f>100-(C17+E17)</f>
        <v>23</v>
      </c>
      <c r="E17" s="257">
        <v>5</v>
      </c>
      <c r="F17" s="257">
        <v>10</v>
      </c>
      <c r="G17" s="257" t="s">
        <v>292</v>
      </c>
      <c r="H17" s="727" t="s">
        <v>292</v>
      </c>
      <c r="I17" s="727" t="s">
        <v>292</v>
      </c>
      <c r="J17" s="727" t="s">
        <v>292</v>
      </c>
      <c r="K17" s="257">
        <v>8</v>
      </c>
      <c r="L17" s="180">
        <v>43</v>
      </c>
      <c r="M17" s="180">
        <v>15</v>
      </c>
      <c r="N17" s="257">
        <v>11</v>
      </c>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row>
    <row r="18" spans="1:52" ht="26.25">
      <c r="A18" s="1"/>
      <c r="B18" s="242" t="s">
        <v>192</v>
      </c>
      <c r="C18" s="258">
        <v>72</v>
      </c>
      <c r="D18" s="258">
        <f>100-(C18+E18)</f>
        <v>23</v>
      </c>
      <c r="E18" s="258">
        <v>5</v>
      </c>
      <c r="F18" s="258">
        <v>9</v>
      </c>
      <c r="G18" s="258" t="s">
        <v>292</v>
      </c>
      <c r="H18" s="728" t="s">
        <v>292</v>
      </c>
      <c r="I18" s="728" t="s">
        <v>292</v>
      </c>
      <c r="J18" s="728" t="s">
        <v>292</v>
      </c>
      <c r="K18" s="258">
        <v>9</v>
      </c>
      <c r="L18" s="243">
        <v>45</v>
      </c>
      <c r="M18" s="243">
        <v>15</v>
      </c>
      <c r="N18" s="258">
        <v>12</v>
      </c>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row>
    <row r="19" spans="1:52" ht="26.25">
      <c r="A19" s="1"/>
      <c r="B19" s="203" t="s">
        <v>258</v>
      </c>
      <c r="C19" s="257">
        <v>72</v>
      </c>
      <c r="D19" s="257">
        <f>100-(C19+E19)</f>
        <v>24</v>
      </c>
      <c r="E19" s="257">
        <v>4</v>
      </c>
      <c r="F19" s="257">
        <v>10</v>
      </c>
      <c r="G19" s="257" t="s">
        <v>292</v>
      </c>
      <c r="H19" s="727" t="s">
        <v>292</v>
      </c>
      <c r="I19" s="727" t="s">
        <v>292</v>
      </c>
      <c r="J19" s="727" t="s">
        <v>292</v>
      </c>
      <c r="K19" s="257">
        <v>9</v>
      </c>
      <c r="L19" s="180">
        <v>45</v>
      </c>
      <c r="M19" s="180">
        <v>16</v>
      </c>
      <c r="N19" s="257">
        <v>12</v>
      </c>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row>
    <row r="20" spans="1:52" ht="39">
      <c r="A20" s="1"/>
      <c r="B20" s="242" t="s">
        <v>397</v>
      </c>
      <c r="C20" s="258">
        <v>72</v>
      </c>
      <c r="D20" s="258">
        <v>23</v>
      </c>
      <c r="E20" s="258">
        <v>4</v>
      </c>
      <c r="F20" s="258">
        <v>11</v>
      </c>
      <c r="G20" s="258" t="s">
        <v>292</v>
      </c>
      <c r="H20" s="728" t="s">
        <v>292</v>
      </c>
      <c r="I20" s="728" t="s">
        <v>292</v>
      </c>
      <c r="J20" s="728" t="s">
        <v>292</v>
      </c>
      <c r="K20" s="258">
        <v>9</v>
      </c>
      <c r="L20" s="243">
        <v>46</v>
      </c>
      <c r="M20" s="243">
        <v>18</v>
      </c>
      <c r="N20" s="258">
        <v>11</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row>
    <row r="21" spans="1:52" ht="26.25">
      <c r="A21" s="1"/>
      <c r="B21" s="203" t="s">
        <v>381</v>
      </c>
      <c r="C21" s="257">
        <v>69</v>
      </c>
      <c r="D21" s="257">
        <f>100-(C21+E21)</f>
        <v>26</v>
      </c>
      <c r="E21" s="257">
        <v>5</v>
      </c>
      <c r="F21" s="257">
        <f>100-87</f>
        <v>13</v>
      </c>
      <c r="G21" s="257">
        <v>87</v>
      </c>
      <c r="H21" s="727" t="s">
        <v>292</v>
      </c>
      <c r="I21" s="727">
        <v>27</v>
      </c>
      <c r="J21" s="727">
        <v>7</v>
      </c>
      <c r="K21" s="257">
        <v>9</v>
      </c>
      <c r="L21" s="180">
        <v>42</v>
      </c>
      <c r="M21" s="180">
        <v>20</v>
      </c>
      <c r="N21" s="257">
        <v>10</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row>
    <row r="22" spans="1:52" ht="26.25">
      <c r="A22" s="1"/>
      <c r="B22" s="242" t="s">
        <v>958</v>
      </c>
      <c r="C22" s="258">
        <v>68</v>
      </c>
      <c r="D22" s="258">
        <v>27</v>
      </c>
      <c r="E22" s="258">
        <v>5</v>
      </c>
      <c r="F22" s="258">
        <v>15</v>
      </c>
      <c r="G22" s="258">
        <v>85</v>
      </c>
      <c r="H22" s="728">
        <v>6</v>
      </c>
      <c r="I22" s="728">
        <v>31</v>
      </c>
      <c r="J22" s="728">
        <v>3</v>
      </c>
      <c r="K22" s="258">
        <v>10</v>
      </c>
      <c r="L22" s="243">
        <v>42</v>
      </c>
      <c r="M22" s="243">
        <v>19</v>
      </c>
      <c r="N22" s="258">
        <v>14</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1:52">
      <c r="A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1:52">
      <c r="A24" s="1"/>
      <c r="B24" s="121" t="s">
        <v>401</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1:52">
      <c r="A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row>
    <row r="26" spans="1:52">
      <c r="A26" s="1"/>
      <c r="B26" s="742" t="s">
        <v>1151</v>
      </c>
      <c r="C26" s="740"/>
      <c r="D26" s="740"/>
      <c r="E26" s="740"/>
      <c r="F26" s="740"/>
      <c r="G26" s="740"/>
      <c r="H26" s="740"/>
      <c r="I26" s="740"/>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row>
    <row r="27" spans="1:52">
      <c r="A27" s="1"/>
      <c r="B27" s="740" t="s">
        <v>1076</v>
      </c>
      <c r="C27" s="740"/>
      <c r="D27" s="740"/>
      <c r="E27" s="740"/>
      <c r="F27" s="740"/>
      <c r="G27" s="740"/>
      <c r="H27" s="740"/>
      <c r="I27" s="740"/>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row>
    <row r="28" spans="1:52">
      <c r="A28" s="1"/>
      <c r="B28" s="740" t="s">
        <v>1075</v>
      </c>
      <c r="C28" s="740"/>
      <c r="D28" s="740"/>
      <c r="E28" s="740"/>
      <c r="F28" s="740"/>
      <c r="G28" s="740"/>
      <c r="H28" s="740"/>
      <c r="I28" s="740"/>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row>
    <row r="29" spans="1:52">
      <c r="A29" s="1"/>
      <c r="B29" s="740" t="s">
        <v>400</v>
      </c>
      <c r="C29" s="740"/>
      <c r="D29" s="740"/>
      <c r="E29" s="740"/>
      <c r="F29" s="740"/>
      <c r="G29" s="740"/>
      <c r="H29" s="740"/>
      <c r="I29" s="740"/>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row>
    <row r="30" spans="1:52">
      <c r="A30" s="1"/>
      <c r="B30" s="740" t="s">
        <v>1104</v>
      </c>
      <c r="C30" s="740"/>
      <c r="D30" s="740"/>
      <c r="E30" s="740"/>
      <c r="F30" s="740"/>
      <c r="G30" s="740"/>
      <c r="H30" s="740"/>
      <c r="I30" s="740"/>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row r="31" spans="1:52">
      <c r="A31" s="1"/>
      <c r="B31" s="740" t="s">
        <v>1105</v>
      </c>
      <c r="C31" s="740"/>
      <c r="D31" s="740"/>
      <c r="E31" s="740"/>
      <c r="F31" s="740"/>
      <c r="G31" s="740"/>
      <c r="H31" s="740"/>
      <c r="I31" s="740"/>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row>
    <row r="32" spans="1:5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1:52">
      <c r="A33" s="1"/>
      <c r="B33" s="137" t="s">
        <v>1159</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row>
    <row r="34" spans="1:52">
      <c r="A34" s="1"/>
      <c r="B34" s="137" t="s">
        <v>1166</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row>
    <row r="35" spans="1:5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row>
    <row r="36" spans="1: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row>
    <row r="37" spans="1: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row>
    <row r="38" spans="1: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row>
    <row r="39" spans="1: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row>
    <row r="40" spans="1: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row>
    <row r="41" spans="1:52">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sheetData>
  <hyperlinks>
    <hyperlink ref="L1" location="innehåll!A1" display="Tillbaka till innehållsförteckning"/>
  </hyperlinks>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42"/>
  <sheetViews>
    <sheetView workbookViewId="0">
      <selection activeCell="F1" sqref="F1"/>
    </sheetView>
  </sheetViews>
  <sheetFormatPr defaultRowHeight="15"/>
  <cols>
    <col min="1" max="1" width="3.28515625" customWidth="1"/>
    <col min="2" max="2" width="35.5703125" customWidth="1"/>
    <col min="3" max="6" width="10.7109375" customWidth="1"/>
    <col min="7" max="7" width="7.5703125" customWidth="1"/>
    <col min="8" max="15" width="3.28515625" customWidth="1"/>
    <col min="16" max="16" width="7.28515625" customWidth="1"/>
    <col min="17" max="34" width="3.28515625" customWidth="1"/>
    <col min="35" max="35" width="4.5703125" customWidth="1"/>
    <col min="36" max="36" width="19.140625" customWidth="1"/>
    <col min="37" max="37" width="1.42578125" customWidth="1"/>
  </cols>
  <sheetData>
    <row r="1" spans="1:44">
      <c r="A1" s="1"/>
      <c r="B1" s="1"/>
      <c r="C1" s="1"/>
      <c r="D1" s="1"/>
      <c r="E1" s="1"/>
      <c r="F1" s="70" t="s">
        <v>173</v>
      </c>
      <c r="G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c r="A2" s="1"/>
      <c r="B2" s="1"/>
      <c r="C2" s="1"/>
      <c r="D2" s="1"/>
      <c r="E2" s="1"/>
      <c r="F2" s="1"/>
      <c r="G2" s="1"/>
      <c r="H2" s="1"/>
      <c r="I2" s="1"/>
      <c r="J2" s="1"/>
      <c r="K2" s="1"/>
      <c r="L2" s="1"/>
      <c r="M2" s="1"/>
      <c r="N2" s="1"/>
      <c r="O2" s="1"/>
      <c r="P2" s="1"/>
      <c r="Q2" s="1"/>
      <c r="R2" s="1"/>
      <c r="S2" s="1"/>
      <c r="T2" s="1"/>
      <c r="U2" s="1"/>
      <c r="V2" s="1"/>
      <c r="W2" s="1"/>
      <c r="X2" s="1"/>
      <c r="Y2" s="1"/>
      <c r="Z2" s="1"/>
      <c r="AA2" s="1"/>
      <c r="AB2" s="1"/>
      <c r="AC2" s="1"/>
      <c r="AD2" s="1"/>
      <c r="AK2" s="1"/>
      <c r="AL2" s="1"/>
      <c r="AM2" s="1"/>
      <c r="AN2" s="1"/>
      <c r="AO2" s="1"/>
      <c r="AP2" s="1"/>
      <c r="AQ2" s="1"/>
      <c r="AR2" s="1"/>
    </row>
    <row r="3" spans="1:44">
      <c r="A3" s="1"/>
      <c r="B3" s="367" t="s">
        <v>402</v>
      </c>
      <c r="C3" s="587"/>
      <c r="D3" s="587"/>
      <c r="E3" s="587"/>
      <c r="F3" s="587"/>
      <c r="G3" s="535"/>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6"/>
      <c r="AL3" s="1"/>
      <c r="AM3" s="1"/>
      <c r="AN3" s="1"/>
      <c r="AO3" s="1"/>
      <c r="AP3" s="1"/>
      <c r="AQ3" s="1"/>
      <c r="AR3" s="1"/>
    </row>
    <row r="4" spans="1:44">
      <c r="A4" s="1"/>
      <c r="B4" s="368"/>
      <c r="C4" s="514"/>
      <c r="D4" s="514"/>
      <c r="E4" s="514"/>
      <c r="F4" s="514"/>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518"/>
      <c r="AL4" s="1"/>
      <c r="AM4" s="1"/>
      <c r="AN4" s="1"/>
      <c r="AO4" s="1"/>
      <c r="AP4" s="1"/>
      <c r="AQ4" s="1"/>
      <c r="AR4" s="1"/>
    </row>
    <row r="5" spans="1:44">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c r="A7" s="1"/>
      <c r="B7" s="259"/>
      <c r="C7" s="260"/>
      <c r="D7" s="260"/>
      <c r="E7" s="260"/>
      <c r="F7" s="22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c r="A8" s="1"/>
      <c r="B8" s="256"/>
      <c r="C8" s="261" t="s">
        <v>19</v>
      </c>
      <c r="D8" s="261" t="s">
        <v>20</v>
      </c>
      <c r="E8" s="261" t="s">
        <v>21</v>
      </c>
      <c r="F8" s="262" t="s">
        <v>310</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c r="A9" s="1"/>
      <c r="B9" s="750" t="s">
        <v>218</v>
      </c>
      <c r="C9" s="611">
        <v>75</v>
      </c>
      <c r="D9" s="611">
        <v>72</v>
      </c>
      <c r="E9" s="611">
        <v>67</v>
      </c>
      <c r="F9" s="611">
        <v>59</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c r="A10" s="1"/>
      <c r="B10" s="751" t="s">
        <v>219</v>
      </c>
      <c r="C10" s="492">
        <v>19</v>
      </c>
      <c r="D10" s="492">
        <v>25</v>
      </c>
      <c r="E10" s="492">
        <v>26</v>
      </c>
      <c r="F10" s="492">
        <v>34</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c r="A11" s="1"/>
      <c r="B11" s="750" t="s">
        <v>220</v>
      </c>
      <c r="C11" s="611">
        <v>6</v>
      </c>
      <c r="D11" s="611">
        <v>3</v>
      </c>
      <c r="E11" s="611">
        <v>7</v>
      </c>
      <c r="F11" s="611">
        <v>8</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c r="A12" s="1"/>
      <c r="B12" s="751" t="s">
        <v>99</v>
      </c>
      <c r="C12" s="492">
        <f>100-26</f>
        <v>74</v>
      </c>
      <c r="D12" s="492">
        <f>100-21</f>
        <v>79</v>
      </c>
      <c r="E12" s="492">
        <f>100-12</f>
        <v>88</v>
      </c>
      <c r="F12" s="492">
        <f>100-8</f>
        <v>92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s="723" customFormat="1">
      <c r="A13" s="1"/>
      <c r="B13" s="750" t="s">
        <v>941</v>
      </c>
      <c r="C13" s="611">
        <v>14</v>
      </c>
      <c r="D13" s="611">
        <v>9</v>
      </c>
      <c r="E13" s="611">
        <v>6</v>
      </c>
      <c r="F13" s="611">
        <v>4</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s="723" customFormat="1">
      <c r="A14" s="1"/>
      <c r="B14" s="751" t="s">
        <v>1095</v>
      </c>
      <c r="C14" s="492">
        <v>39</v>
      </c>
      <c r="D14" s="492">
        <v>45</v>
      </c>
      <c r="E14" s="492">
        <v>33</v>
      </c>
      <c r="F14" s="492">
        <v>29</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s="723" customFormat="1">
      <c r="A15" s="1"/>
      <c r="B15" s="750" t="s">
        <v>1096</v>
      </c>
      <c r="C15" s="611">
        <v>12</v>
      </c>
      <c r="D15" s="611">
        <v>9</v>
      </c>
      <c r="E15" s="611">
        <v>6</v>
      </c>
      <c r="F15" s="611">
        <v>2</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c r="A16" s="1"/>
      <c r="B16" s="751" t="s">
        <v>3</v>
      </c>
      <c r="C16" s="492">
        <v>22</v>
      </c>
      <c r="D16" s="492">
        <v>21</v>
      </c>
      <c r="E16" s="492">
        <v>14</v>
      </c>
      <c r="F16" s="492">
        <v>5</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5">
      <c r="A17" s="1"/>
      <c r="B17" s="750" t="s">
        <v>4</v>
      </c>
      <c r="C17" s="611">
        <v>22</v>
      </c>
      <c r="D17" s="611">
        <v>32</v>
      </c>
      <c r="E17" s="611">
        <v>43</v>
      </c>
      <c r="F17" s="611">
        <v>40</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48"/>
    </row>
    <row r="18" spans="1:45">
      <c r="A18" s="1"/>
      <c r="B18" s="751" t="s">
        <v>5</v>
      </c>
      <c r="C18" s="492">
        <v>11</v>
      </c>
      <c r="D18" s="492">
        <v>20</v>
      </c>
      <c r="E18" s="492">
        <v>23</v>
      </c>
      <c r="F18" s="492">
        <v>21</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48"/>
    </row>
    <row r="19" spans="1:45">
      <c r="A19" s="1"/>
      <c r="B19" s="750" t="s">
        <v>6</v>
      </c>
      <c r="C19" s="611">
        <v>11</v>
      </c>
      <c r="D19" s="611">
        <v>10</v>
      </c>
      <c r="E19" s="611">
        <v>10</v>
      </c>
      <c r="F19" s="611">
        <v>11</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48"/>
    </row>
    <row r="20" spans="1:4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48"/>
    </row>
    <row r="21" spans="1:45">
      <c r="A21" s="1"/>
      <c r="B21" s="121" t="s">
        <v>981</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48"/>
    </row>
    <row r="22" spans="1: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48"/>
    </row>
    <row r="23" spans="1:45">
      <c r="A23" s="1"/>
      <c r="B23" s="742" t="s">
        <v>1197</v>
      </c>
      <c r="C23" s="740"/>
      <c r="D23" s="740"/>
      <c r="E23" s="740"/>
      <c r="F23" s="740"/>
      <c r="G23" s="740"/>
      <c r="H23" s="740"/>
      <c r="I23" s="740"/>
      <c r="J23" s="740"/>
      <c r="K23" s="740"/>
      <c r="L23" s="740"/>
      <c r="M23" s="740"/>
      <c r="N23" s="740"/>
      <c r="O23" s="740"/>
      <c r="P23" s="740"/>
      <c r="Q23" s="740"/>
      <c r="R23" s="740"/>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48"/>
    </row>
    <row r="24" spans="1:45">
      <c r="A24" s="1"/>
      <c r="B24" s="753" t="s">
        <v>97</v>
      </c>
      <c r="C24" s="740"/>
      <c r="D24" s="740"/>
      <c r="E24" s="740"/>
      <c r="F24" s="740"/>
      <c r="G24" s="740"/>
      <c r="H24" s="740"/>
      <c r="I24" s="740"/>
      <c r="J24" s="740"/>
      <c r="K24" s="740"/>
      <c r="L24" s="740"/>
      <c r="M24" s="740"/>
      <c r="N24" s="740"/>
      <c r="O24" s="740"/>
      <c r="P24" s="740"/>
      <c r="Q24" s="740"/>
      <c r="R24" s="740"/>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48"/>
    </row>
    <row r="25" spans="1:45">
      <c r="A25" s="1"/>
      <c r="B25" s="740" t="s">
        <v>404</v>
      </c>
      <c r="C25" s="740"/>
      <c r="D25" s="740"/>
      <c r="E25" s="740"/>
      <c r="F25" s="740"/>
      <c r="G25" s="740"/>
      <c r="H25" s="740"/>
      <c r="I25" s="740"/>
      <c r="J25" s="740"/>
      <c r="K25" s="740"/>
      <c r="L25" s="740"/>
      <c r="M25" s="740"/>
      <c r="N25" s="740"/>
      <c r="O25" s="740"/>
      <c r="P25" s="740"/>
      <c r="Q25" s="740"/>
      <c r="R25" s="740"/>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48"/>
    </row>
    <row r="26" spans="1:45">
      <c r="A26" s="1"/>
      <c r="B26" s="740" t="s">
        <v>1198</v>
      </c>
      <c r="C26" s="740"/>
      <c r="D26" s="740"/>
      <c r="E26" s="740"/>
      <c r="F26" s="740"/>
      <c r="G26" s="740"/>
      <c r="H26" s="740"/>
      <c r="I26" s="740"/>
      <c r="J26" s="740"/>
      <c r="K26" s="740"/>
      <c r="L26" s="740"/>
      <c r="M26" s="740"/>
      <c r="N26" s="740"/>
      <c r="O26" s="740"/>
      <c r="P26" s="740"/>
      <c r="Q26" s="740"/>
      <c r="R26" s="740"/>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48"/>
    </row>
    <row r="27" spans="1:45" s="723" customFormat="1">
      <c r="A27" s="1"/>
      <c r="B27" s="753" t="s">
        <v>1135</v>
      </c>
      <c r="C27" s="740"/>
      <c r="D27" s="740"/>
      <c r="E27" s="740"/>
      <c r="F27" s="740"/>
      <c r="G27" s="740"/>
      <c r="H27" s="740"/>
      <c r="I27" s="740"/>
      <c r="J27" s="740"/>
      <c r="K27" s="740"/>
      <c r="L27" s="740"/>
      <c r="M27" s="740"/>
      <c r="N27" s="740"/>
      <c r="O27" s="740"/>
      <c r="P27" s="740"/>
      <c r="Q27" s="740"/>
      <c r="R27" s="740"/>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48"/>
    </row>
    <row r="28" spans="1:45">
      <c r="A28" s="1"/>
      <c r="B28" s="740" t="s">
        <v>982</v>
      </c>
      <c r="C28" s="740"/>
      <c r="D28" s="740"/>
      <c r="E28" s="740"/>
      <c r="F28" s="740"/>
      <c r="G28" s="740"/>
      <c r="H28" s="740"/>
      <c r="I28" s="740"/>
      <c r="J28" s="740"/>
      <c r="K28" s="740"/>
      <c r="L28" s="740"/>
      <c r="M28" s="740"/>
      <c r="N28" s="740"/>
      <c r="O28" s="740"/>
      <c r="P28" s="740"/>
      <c r="Q28" s="740"/>
      <c r="R28" s="740"/>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48"/>
    </row>
    <row r="29" spans="1:45" s="723" customFormat="1">
      <c r="A29" s="1"/>
      <c r="B29" s="740" t="s">
        <v>1080</v>
      </c>
      <c r="C29" s="740"/>
      <c r="D29" s="740"/>
      <c r="E29" s="740"/>
      <c r="F29" s="740"/>
      <c r="G29" s="740"/>
      <c r="H29" s="740"/>
      <c r="I29" s="740"/>
      <c r="J29" s="740"/>
      <c r="K29" s="740"/>
      <c r="L29" s="740"/>
      <c r="M29" s="740"/>
      <c r="N29" s="740"/>
      <c r="O29" s="740"/>
      <c r="P29" s="740"/>
      <c r="Q29" s="740"/>
      <c r="R29" s="740"/>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48"/>
    </row>
    <row r="30" spans="1:45" s="723" customFormat="1">
      <c r="A30" s="1"/>
      <c r="B30" s="740" t="s">
        <v>1199</v>
      </c>
      <c r="C30" s="740"/>
      <c r="D30" s="740"/>
      <c r="E30" s="740"/>
      <c r="F30" s="740"/>
      <c r="G30" s="740"/>
      <c r="H30" s="740"/>
      <c r="I30" s="740"/>
      <c r="J30" s="740"/>
      <c r="K30" s="740"/>
      <c r="L30" s="740"/>
      <c r="M30" s="740"/>
      <c r="N30" s="740"/>
      <c r="O30" s="740"/>
      <c r="P30" s="740"/>
      <c r="Q30" s="740"/>
      <c r="R30" s="740"/>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48"/>
    </row>
    <row r="31" spans="1:45" s="723" customFormat="1">
      <c r="A31" s="1"/>
      <c r="B31" s="740" t="s">
        <v>1106</v>
      </c>
      <c r="C31" s="740"/>
      <c r="D31" s="740"/>
      <c r="E31" s="740"/>
      <c r="F31" s="740"/>
      <c r="G31" s="740"/>
      <c r="H31" s="740"/>
      <c r="I31" s="740"/>
      <c r="J31" s="740"/>
      <c r="K31" s="740"/>
      <c r="L31" s="740"/>
      <c r="M31" s="740"/>
      <c r="N31" s="740"/>
      <c r="O31" s="740"/>
      <c r="P31" s="740"/>
      <c r="Q31" s="740"/>
      <c r="R31" s="740"/>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48"/>
    </row>
    <row r="32" spans="1:45" s="723" customFormat="1">
      <c r="A32" s="1"/>
      <c r="B32" s="753" t="s">
        <v>1208</v>
      </c>
      <c r="C32" s="740"/>
      <c r="D32" s="740"/>
      <c r="E32" s="740"/>
      <c r="F32" s="740"/>
      <c r="G32" s="740"/>
      <c r="H32" s="740"/>
      <c r="I32" s="740"/>
      <c r="J32" s="740"/>
      <c r="K32" s="740"/>
      <c r="L32" s="740"/>
      <c r="M32" s="740"/>
      <c r="N32" s="740"/>
      <c r="O32" s="740"/>
      <c r="P32" s="740"/>
      <c r="Q32" s="740"/>
      <c r="R32" s="740"/>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48"/>
    </row>
    <row r="33" spans="1:45">
      <c r="A33" s="1"/>
      <c r="B33" s="740" t="s">
        <v>1200</v>
      </c>
      <c r="C33" s="740"/>
      <c r="D33" s="740"/>
      <c r="E33" s="740"/>
      <c r="F33" s="740"/>
      <c r="G33" s="740"/>
      <c r="H33" s="740"/>
      <c r="I33" s="740"/>
      <c r="J33" s="740"/>
      <c r="K33" s="740"/>
      <c r="L33" s="740"/>
      <c r="M33" s="740"/>
      <c r="N33" s="740"/>
      <c r="O33" s="740"/>
      <c r="P33" s="740"/>
      <c r="Q33" s="740"/>
      <c r="R33" s="740"/>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48"/>
    </row>
    <row r="34" spans="1:45">
      <c r="A34" s="1"/>
      <c r="B34" s="740" t="s">
        <v>983</v>
      </c>
      <c r="C34" s="740"/>
      <c r="D34" s="740"/>
      <c r="E34" s="740"/>
      <c r="F34" s="740"/>
      <c r="G34" s="740"/>
      <c r="H34" s="740"/>
      <c r="I34" s="740"/>
      <c r="J34" s="740"/>
      <c r="K34" s="740"/>
      <c r="L34" s="740"/>
      <c r="M34" s="740"/>
      <c r="N34" s="740"/>
      <c r="O34" s="740"/>
      <c r="P34" s="740"/>
      <c r="Q34" s="740"/>
      <c r="R34" s="740"/>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48"/>
    </row>
    <row r="35" spans="1:45" s="723" customFormat="1">
      <c r="A35" s="1"/>
      <c r="B35" s="753" t="s">
        <v>98</v>
      </c>
      <c r="C35" s="740"/>
      <c r="D35" s="740"/>
      <c r="E35" s="740"/>
      <c r="F35" s="740"/>
      <c r="G35" s="740"/>
      <c r="H35" s="740"/>
      <c r="I35" s="740"/>
      <c r="J35" s="740"/>
      <c r="K35" s="740"/>
      <c r="L35" s="740"/>
      <c r="M35" s="740"/>
      <c r="N35" s="740"/>
      <c r="O35" s="740"/>
      <c r="P35" s="740"/>
      <c r="Q35" s="740"/>
      <c r="R35" s="740"/>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48"/>
    </row>
    <row r="36" spans="1:45">
      <c r="A36" s="1"/>
      <c r="B36" s="740" t="s">
        <v>984</v>
      </c>
      <c r="C36" s="740"/>
      <c r="D36" s="740"/>
      <c r="E36" s="740"/>
      <c r="F36" s="740"/>
      <c r="G36" s="740"/>
      <c r="H36" s="740"/>
      <c r="I36" s="740"/>
      <c r="J36" s="740"/>
      <c r="K36" s="740"/>
      <c r="L36" s="740"/>
      <c r="M36" s="740"/>
      <c r="N36" s="740"/>
      <c r="O36" s="740"/>
      <c r="P36" s="740"/>
      <c r="Q36" s="740"/>
      <c r="R36" s="740"/>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5">
      <c r="A38" s="1"/>
      <c r="B38" s="1" t="s">
        <v>1159</v>
      </c>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5">
      <c r="A39" s="1"/>
      <c r="B39" s="1" t="s">
        <v>1166</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c r="AJ53" s="1"/>
      <c r="AK53" s="1"/>
      <c r="AL53" s="1"/>
      <c r="AM53" s="1"/>
      <c r="AN53" s="1"/>
    </row>
    <row r="54" spans="1:44">
      <c r="AJ54" s="1"/>
      <c r="AK54" s="1"/>
      <c r="AL54" s="1"/>
      <c r="AM54" s="1"/>
      <c r="AN54" s="1"/>
    </row>
    <row r="55" spans="1:44">
      <c r="AJ55" s="1"/>
      <c r="AK55" s="1"/>
      <c r="AL55" s="1"/>
      <c r="AM55" s="1"/>
      <c r="AN55" s="1"/>
    </row>
    <row r="56" spans="1:44">
      <c r="AJ56" s="1"/>
      <c r="AK56" s="1"/>
      <c r="AL56" s="1"/>
      <c r="AM56" s="1"/>
      <c r="AN56" s="1"/>
    </row>
    <row r="57" spans="1:44">
      <c r="AJ57" s="1"/>
      <c r="AK57" s="1"/>
      <c r="AL57" s="1"/>
      <c r="AM57" s="1"/>
      <c r="AN57" s="1"/>
    </row>
    <row r="58" spans="1:44">
      <c r="AJ58" s="1"/>
      <c r="AK58" s="1"/>
      <c r="AL58" s="1"/>
      <c r="AM58" s="1"/>
      <c r="AN58" s="1"/>
    </row>
    <row r="59" spans="1:44">
      <c r="AJ59" s="1"/>
      <c r="AK59" s="1"/>
      <c r="AL59" s="1"/>
      <c r="AM59" s="1"/>
      <c r="AN59" s="1"/>
    </row>
    <row r="60" spans="1:44">
      <c r="AJ60" s="1"/>
      <c r="AK60" s="1"/>
      <c r="AL60" s="1"/>
      <c r="AM60" s="1"/>
      <c r="AN60" s="1"/>
    </row>
    <row r="61" spans="1:44">
      <c r="AJ61" s="1"/>
      <c r="AK61" s="1"/>
      <c r="AL61" s="1"/>
      <c r="AM61" s="1"/>
      <c r="AN61" s="1"/>
    </row>
    <row r="62" spans="1:44">
      <c r="AJ62" s="1"/>
    </row>
    <row r="63" spans="1:44">
      <c r="AJ63" s="1"/>
    </row>
    <row r="64" spans="1:44">
      <c r="AJ64" s="1"/>
    </row>
    <row r="65" spans="36:36">
      <c r="AJ65" s="1"/>
    </row>
    <row r="66" spans="36:36">
      <c r="AJ66" s="1"/>
    </row>
    <row r="67" spans="36:36">
      <c r="AJ67" s="1"/>
    </row>
    <row r="68" spans="36:36">
      <c r="AJ68" s="1"/>
    </row>
    <row r="69" spans="36:36">
      <c r="AJ69" s="1"/>
    </row>
    <row r="70" spans="36:36">
      <c r="AJ70" s="1"/>
    </row>
    <row r="71" spans="36:36">
      <c r="AJ71" s="1"/>
    </row>
    <row r="72" spans="36:36">
      <c r="AJ72" s="1"/>
    </row>
    <row r="73" spans="36:36">
      <c r="AJ73" s="1"/>
    </row>
    <row r="74" spans="36:36">
      <c r="AJ74" s="1"/>
    </row>
    <row r="75" spans="36:36">
      <c r="AJ75" s="1"/>
    </row>
    <row r="76" spans="36:36">
      <c r="AJ76" s="1"/>
    </row>
    <row r="77" spans="36:36">
      <c r="AJ77" s="1"/>
    </row>
    <row r="78" spans="36:36">
      <c r="AJ78" s="1"/>
    </row>
    <row r="79" spans="36:36">
      <c r="AJ79" s="1"/>
    </row>
    <row r="80" spans="36:36">
      <c r="AJ80" s="1"/>
    </row>
    <row r="81" spans="36:36">
      <c r="AJ81" s="1"/>
    </row>
    <row r="82" spans="36:36">
      <c r="AJ82" s="1"/>
    </row>
    <row r="83" spans="36:36">
      <c r="AJ83" s="1"/>
    </row>
    <row r="84" spans="36:36">
      <c r="AJ84" s="1"/>
    </row>
    <row r="85" spans="36:36">
      <c r="AJ85" s="1"/>
    </row>
    <row r="86" spans="36:36">
      <c r="AJ86" s="1"/>
    </row>
    <row r="87" spans="36:36">
      <c r="AJ87" s="1"/>
    </row>
    <row r="88" spans="36:36">
      <c r="AJ88" s="1"/>
    </row>
    <row r="89" spans="36:36">
      <c r="AJ89" s="1"/>
    </row>
    <row r="90" spans="36:36">
      <c r="AJ90" s="1"/>
    </row>
    <row r="91" spans="36:36">
      <c r="AJ91" s="1"/>
    </row>
    <row r="92" spans="36:36">
      <c r="AJ92" s="1"/>
    </row>
    <row r="93" spans="36:36">
      <c r="AJ93" s="1"/>
    </row>
    <row r="94" spans="36:36">
      <c r="AJ94" s="1"/>
    </row>
    <row r="95" spans="36:36">
      <c r="AJ95" s="1"/>
    </row>
    <row r="96" spans="36:36">
      <c r="AJ96" s="1"/>
    </row>
    <row r="97" spans="36:36">
      <c r="AJ97" s="1"/>
    </row>
    <row r="98" spans="36:36">
      <c r="AJ98" s="1"/>
    </row>
    <row r="99" spans="36:36">
      <c r="AJ99" s="1"/>
    </row>
    <row r="100" spans="36:36">
      <c r="AJ100" s="1"/>
    </row>
    <row r="101" spans="36:36">
      <c r="AJ101" s="1"/>
    </row>
    <row r="102" spans="36:36">
      <c r="AJ102" s="1"/>
    </row>
    <row r="103" spans="36:36">
      <c r="AJ103" s="1"/>
    </row>
    <row r="104" spans="36:36">
      <c r="AJ104" s="1"/>
    </row>
    <row r="105" spans="36:36">
      <c r="AJ105" s="1"/>
    </row>
    <row r="106" spans="36:36">
      <c r="AJ106" s="1"/>
    </row>
    <row r="107" spans="36:36">
      <c r="AJ107" s="1"/>
    </row>
    <row r="108" spans="36:36">
      <c r="AJ108" s="1"/>
    </row>
    <row r="109" spans="36:36">
      <c r="AJ109" s="1"/>
    </row>
    <row r="110" spans="36:36">
      <c r="AJ110" s="1"/>
    </row>
    <row r="111" spans="36:36">
      <c r="AJ111" s="1"/>
    </row>
    <row r="112" spans="36:36">
      <c r="AJ112" s="1"/>
    </row>
    <row r="113" spans="36:36">
      <c r="AJ113" s="1"/>
    </row>
    <row r="139" ht="15" customHeight="1"/>
    <row r="140" ht="15" customHeight="1"/>
    <row r="142" ht="15" customHeight="1"/>
  </sheetData>
  <hyperlinks>
    <hyperlink ref="F1" location="innehåll!A1" display="Tillbaka till innehållsförteckning"/>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7"/>
  <sheetViews>
    <sheetView workbookViewId="0">
      <selection activeCell="I1" sqref="I1"/>
    </sheetView>
  </sheetViews>
  <sheetFormatPr defaultRowHeight="15"/>
  <cols>
    <col min="1" max="1" width="6.28515625" customWidth="1"/>
    <col min="3" max="7" width="11.42578125" customWidth="1"/>
    <col min="8" max="8" width="11.42578125" style="494" customWidth="1"/>
    <col min="9" max="13" width="11.42578125" customWidth="1"/>
    <col min="14" max="14" width="11.42578125" style="494" customWidth="1"/>
    <col min="15" max="19" width="11.42578125" customWidth="1"/>
    <col min="20" max="20" width="11.42578125" style="494" customWidth="1"/>
    <col min="21" max="38" width="11.42578125" customWidth="1"/>
  </cols>
  <sheetData>
    <row r="1" spans="1:38">
      <c r="A1" s="1"/>
      <c r="B1" s="1"/>
      <c r="C1" s="1"/>
      <c r="D1" s="1"/>
      <c r="E1" s="1"/>
      <c r="F1" s="1"/>
      <c r="G1" s="1"/>
      <c r="H1" s="1"/>
      <c r="I1" s="70" t="s">
        <v>173</v>
      </c>
      <c r="J1" s="1"/>
      <c r="K1" s="1"/>
      <c r="L1" s="1"/>
      <c r="M1" s="1"/>
      <c r="N1" s="1"/>
      <c r="O1" s="1"/>
      <c r="P1" s="1"/>
      <c r="Q1" s="1"/>
      <c r="R1" s="1"/>
      <c r="S1" s="1"/>
      <c r="T1" s="1"/>
      <c r="U1" s="1"/>
      <c r="V1" s="1"/>
      <c r="W1" s="70" t="s">
        <v>173</v>
      </c>
      <c r="X1" s="1"/>
      <c r="Y1" s="1"/>
      <c r="Z1" s="1"/>
      <c r="AA1" s="1"/>
      <c r="AB1" s="1"/>
      <c r="AC1" s="1"/>
      <c r="AD1" s="1"/>
      <c r="AE1" s="1"/>
      <c r="AF1" s="1"/>
      <c r="AG1" s="1"/>
      <c r="AH1" s="1"/>
    </row>
    <row r="2" spans="1:38">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1:38">
      <c r="A3" s="1"/>
      <c r="B3" s="367"/>
      <c r="C3" s="364" t="s">
        <v>1236</v>
      </c>
      <c r="D3" s="364"/>
      <c r="E3" s="364"/>
      <c r="F3" s="364"/>
      <c r="G3" s="364"/>
      <c r="H3" s="623"/>
      <c r="I3" s="364"/>
      <c r="J3" s="364"/>
      <c r="K3" s="364"/>
      <c r="L3" s="364"/>
      <c r="M3" s="364"/>
      <c r="N3" s="623"/>
      <c r="O3" s="364"/>
      <c r="P3" s="706"/>
      <c r="Q3" s="706"/>
      <c r="R3" s="706"/>
      <c r="S3" s="706"/>
      <c r="T3" s="707"/>
      <c r="U3" s="706"/>
      <c r="V3" s="706"/>
      <c r="W3" s="706"/>
      <c r="X3" s="587"/>
      <c r="Y3" s="587"/>
      <c r="Z3" s="588"/>
      <c r="AA3" s="1"/>
      <c r="AB3" s="1"/>
      <c r="AC3" s="1"/>
      <c r="AD3" s="1"/>
      <c r="AE3" s="1"/>
      <c r="AF3" s="1"/>
      <c r="AG3" s="1"/>
      <c r="AH3" s="1"/>
    </row>
    <row r="4" spans="1:38">
      <c r="A4" s="1"/>
      <c r="B4" s="711"/>
      <c r="C4" s="625" t="s">
        <v>1461</v>
      </c>
      <c r="D4" s="369"/>
      <c r="E4" s="369"/>
      <c r="F4" s="369"/>
      <c r="G4" s="369"/>
      <c r="H4" s="626"/>
      <c r="I4" s="369"/>
      <c r="J4" s="369"/>
      <c r="K4" s="369"/>
      <c r="L4" s="369"/>
      <c r="M4" s="369"/>
      <c r="N4" s="626"/>
      <c r="O4" s="369"/>
      <c r="P4" s="708"/>
      <c r="Q4" s="708"/>
      <c r="R4" s="708"/>
      <c r="S4" s="708"/>
      <c r="T4" s="709"/>
      <c r="U4" s="708"/>
      <c r="V4" s="708"/>
      <c r="W4" s="708"/>
      <c r="X4" s="514"/>
      <c r="Y4" s="514"/>
      <c r="Z4" s="710"/>
      <c r="AA4" s="1"/>
      <c r="AB4" s="1"/>
      <c r="AC4" s="1"/>
      <c r="AD4" s="1"/>
      <c r="AE4" s="1"/>
      <c r="AF4" s="1"/>
      <c r="AG4" s="1"/>
      <c r="AH4" s="1"/>
    </row>
    <row r="5" spans="1:38">
      <c r="A5" s="1"/>
      <c r="B5" s="24" t="s">
        <v>23</v>
      </c>
      <c r="C5" s="266" t="s">
        <v>26</v>
      </c>
      <c r="D5" s="267"/>
      <c r="E5" s="268"/>
      <c r="F5" s="268"/>
      <c r="G5" s="268"/>
      <c r="H5" s="603"/>
      <c r="I5" s="269" t="s">
        <v>1</v>
      </c>
      <c r="J5" s="267"/>
      <c r="K5" s="268"/>
      <c r="L5" s="268"/>
      <c r="M5" s="268"/>
      <c r="N5" s="603"/>
      <c r="O5" s="269" t="s">
        <v>2</v>
      </c>
      <c r="P5" s="267"/>
      <c r="Q5" s="268"/>
      <c r="R5" s="268"/>
      <c r="S5" s="268"/>
      <c r="T5" s="619"/>
      <c r="U5" s="269" t="s">
        <v>99</v>
      </c>
      <c r="V5" s="267"/>
      <c r="W5" s="268"/>
      <c r="X5" s="268"/>
      <c r="Y5" s="268"/>
      <c r="Z5" s="619"/>
      <c r="AA5" s="730" t="s">
        <v>1095</v>
      </c>
      <c r="AB5" s="731"/>
      <c r="AC5" s="732"/>
      <c r="AD5" s="732"/>
      <c r="AE5" s="732"/>
      <c r="AF5" s="619"/>
      <c r="AG5" s="730" t="s">
        <v>1096</v>
      </c>
      <c r="AH5" s="731"/>
      <c r="AI5" s="732"/>
      <c r="AJ5" s="732"/>
      <c r="AK5" s="732"/>
      <c r="AL5" s="619"/>
    </row>
    <row r="6" spans="1:38">
      <c r="A6" s="1"/>
      <c r="B6" s="274" t="s">
        <v>24</v>
      </c>
      <c r="C6" s="275" t="s">
        <v>1463</v>
      </c>
      <c r="D6" s="275" t="s">
        <v>1460</v>
      </c>
      <c r="E6" s="275" t="s">
        <v>1462</v>
      </c>
      <c r="F6" s="149" t="s">
        <v>1465</v>
      </c>
      <c r="G6" s="276" t="s">
        <v>1464</v>
      </c>
      <c r="H6" s="606" t="s">
        <v>1466</v>
      </c>
      <c r="I6" s="275" t="s">
        <v>1463</v>
      </c>
      <c r="J6" s="275" t="s">
        <v>1460</v>
      </c>
      <c r="K6" s="275" t="s">
        <v>1462</v>
      </c>
      <c r="L6" s="149" t="s">
        <v>1465</v>
      </c>
      <c r="M6" s="276" t="s">
        <v>1464</v>
      </c>
      <c r="N6" s="606" t="s">
        <v>1466</v>
      </c>
      <c r="O6" s="275" t="s">
        <v>1463</v>
      </c>
      <c r="P6" s="275" t="s">
        <v>1460</v>
      </c>
      <c r="Q6" s="275" t="s">
        <v>1462</v>
      </c>
      <c r="R6" s="149" t="s">
        <v>1465</v>
      </c>
      <c r="S6" s="276" t="s">
        <v>1464</v>
      </c>
      <c r="T6" s="606" t="s">
        <v>1466</v>
      </c>
      <c r="U6" s="275" t="s">
        <v>1463</v>
      </c>
      <c r="V6" s="275" t="s">
        <v>1460</v>
      </c>
      <c r="W6" s="275" t="s">
        <v>1462</v>
      </c>
      <c r="X6" s="149" t="s">
        <v>1465</v>
      </c>
      <c r="Y6" s="276" t="s">
        <v>1464</v>
      </c>
      <c r="Z6" s="606" t="s">
        <v>1466</v>
      </c>
      <c r="AA6" s="275" t="s">
        <v>1463</v>
      </c>
      <c r="AB6" s="275" t="s">
        <v>1460</v>
      </c>
      <c r="AC6" s="275" t="s">
        <v>1462</v>
      </c>
      <c r="AD6" s="149" t="s">
        <v>1465</v>
      </c>
      <c r="AE6" s="276" t="s">
        <v>1464</v>
      </c>
      <c r="AF6" s="606" t="s">
        <v>1466</v>
      </c>
      <c r="AG6" s="275" t="s">
        <v>1463</v>
      </c>
      <c r="AH6" s="275" t="s">
        <v>1460</v>
      </c>
      <c r="AI6" s="275" t="s">
        <v>1462</v>
      </c>
      <c r="AJ6" s="149" t="s">
        <v>1465</v>
      </c>
      <c r="AK6" s="276" t="s">
        <v>1464</v>
      </c>
      <c r="AL6" s="606" t="s">
        <v>1466</v>
      </c>
    </row>
    <row r="7" spans="1:38">
      <c r="A7" s="1"/>
      <c r="B7" s="161" t="s">
        <v>19</v>
      </c>
      <c r="C7" s="181">
        <v>80.7</v>
      </c>
      <c r="D7" s="181">
        <v>83.6</v>
      </c>
      <c r="E7" s="181">
        <v>81.78</v>
      </c>
      <c r="F7" s="181">
        <v>79</v>
      </c>
      <c r="G7" s="181">
        <v>77</v>
      </c>
      <c r="H7" s="607">
        <v>75</v>
      </c>
      <c r="I7" s="181">
        <v>15.6</v>
      </c>
      <c r="J7" s="181">
        <v>14.4</v>
      </c>
      <c r="K7" s="181">
        <v>15.26</v>
      </c>
      <c r="L7" s="181">
        <v>18</v>
      </c>
      <c r="M7" s="181">
        <v>21</v>
      </c>
      <c r="N7" s="181">
        <v>19</v>
      </c>
      <c r="O7" s="181">
        <v>3.7</v>
      </c>
      <c r="P7" s="181">
        <v>2</v>
      </c>
      <c r="Q7" s="181">
        <v>2.96</v>
      </c>
      <c r="R7" s="181">
        <v>4</v>
      </c>
      <c r="S7" s="181">
        <v>2</v>
      </c>
      <c r="T7" s="181">
        <v>6</v>
      </c>
      <c r="U7" s="181" t="s">
        <v>292</v>
      </c>
      <c r="V7" s="181" t="s">
        <v>292</v>
      </c>
      <c r="W7" s="181" t="s">
        <v>292</v>
      </c>
      <c r="X7" s="181" t="s">
        <v>292</v>
      </c>
      <c r="Y7" s="181"/>
      <c r="Z7" s="181"/>
      <c r="AA7" s="181" t="s">
        <v>292</v>
      </c>
      <c r="AB7" s="181" t="s">
        <v>292</v>
      </c>
      <c r="AC7" s="181" t="s">
        <v>292</v>
      </c>
      <c r="AD7" s="181" t="s">
        <v>292</v>
      </c>
      <c r="AE7" s="181">
        <v>40</v>
      </c>
      <c r="AF7" s="181">
        <v>39</v>
      </c>
      <c r="AG7" s="181" t="s">
        <v>292</v>
      </c>
      <c r="AH7" s="181" t="s">
        <v>292</v>
      </c>
      <c r="AI7" s="181" t="s">
        <v>292</v>
      </c>
      <c r="AJ7" s="181" t="s">
        <v>292</v>
      </c>
      <c r="AK7" s="181">
        <v>15</v>
      </c>
      <c r="AL7" s="181">
        <v>12</v>
      </c>
    </row>
    <row r="8" spans="1:38">
      <c r="A8" s="1"/>
      <c r="B8" s="163" t="s">
        <v>20</v>
      </c>
      <c r="C8" s="167">
        <v>73.599999999999994</v>
      </c>
      <c r="D8" s="167">
        <v>76.5</v>
      </c>
      <c r="E8" s="167">
        <v>77.680000000000007</v>
      </c>
      <c r="F8" s="167">
        <v>76</v>
      </c>
      <c r="G8" s="167">
        <v>74</v>
      </c>
      <c r="H8" s="608">
        <v>72</v>
      </c>
      <c r="I8" s="167">
        <v>21.6</v>
      </c>
      <c r="J8" s="167">
        <v>19.3</v>
      </c>
      <c r="K8" s="167">
        <v>18.600000000000001</v>
      </c>
      <c r="L8" s="167">
        <v>19</v>
      </c>
      <c r="M8" s="167">
        <v>23</v>
      </c>
      <c r="N8" s="167">
        <v>26</v>
      </c>
      <c r="O8" s="167">
        <v>4.8</v>
      </c>
      <c r="P8" s="167">
        <v>4.3</v>
      </c>
      <c r="Q8" s="167">
        <v>3.71</v>
      </c>
      <c r="R8" s="167">
        <v>4</v>
      </c>
      <c r="S8" s="167">
        <v>3</v>
      </c>
      <c r="T8" s="167">
        <v>3</v>
      </c>
      <c r="U8" s="167" t="s">
        <v>292</v>
      </c>
      <c r="V8" s="167" t="s">
        <v>292</v>
      </c>
      <c r="W8" s="167" t="s">
        <v>292</v>
      </c>
      <c r="X8" s="167" t="s">
        <v>292</v>
      </c>
      <c r="Y8" s="167"/>
      <c r="Z8" s="167"/>
      <c r="AA8" s="167" t="s">
        <v>292</v>
      </c>
      <c r="AB8" s="167" t="s">
        <v>292</v>
      </c>
      <c r="AC8" s="167" t="s">
        <v>292</v>
      </c>
      <c r="AD8" s="167" t="s">
        <v>292</v>
      </c>
      <c r="AE8" s="167">
        <v>39</v>
      </c>
      <c r="AF8" s="167">
        <v>45</v>
      </c>
      <c r="AG8" s="167" t="s">
        <v>292</v>
      </c>
      <c r="AH8" s="167" t="s">
        <v>292</v>
      </c>
      <c r="AI8" s="167" t="s">
        <v>292</v>
      </c>
      <c r="AJ8" s="167" t="s">
        <v>292</v>
      </c>
      <c r="AK8" s="167">
        <v>9</v>
      </c>
      <c r="AL8" s="167">
        <v>9</v>
      </c>
    </row>
    <row r="9" spans="1:38">
      <c r="A9" s="1"/>
      <c r="B9" s="161" t="s">
        <v>21</v>
      </c>
      <c r="C9" s="181">
        <v>70</v>
      </c>
      <c r="D9" s="181">
        <v>67.900000000000006</v>
      </c>
      <c r="E9" s="181">
        <v>68.38</v>
      </c>
      <c r="F9" s="181">
        <v>69</v>
      </c>
      <c r="G9" s="181">
        <v>66</v>
      </c>
      <c r="H9" s="181">
        <v>67</v>
      </c>
      <c r="I9" s="181">
        <v>23.5</v>
      </c>
      <c r="J9" s="181">
        <v>26.1</v>
      </c>
      <c r="K9" s="181">
        <v>26.17</v>
      </c>
      <c r="L9" s="181">
        <v>25</v>
      </c>
      <c r="M9" s="181">
        <v>25</v>
      </c>
      <c r="N9" s="181">
        <v>26</v>
      </c>
      <c r="O9" s="181">
        <v>6.5</v>
      </c>
      <c r="P9" s="181">
        <v>6</v>
      </c>
      <c r="Q9" s="181">
        <v>5.45</v>
      </c>
      <c r="R9" s="181">
        <v>6</v>
      </c>
      <c r="S9" s="181">
        <v>9</v>
      </c>
      <c r="T9" s="181">
        <v>7</v>
      </c>
      <c r="U9" s="181" t="s">
        <v>292</v>
      </c>
      <c r="V9" s="181" t="s">
        <v>292</v>
      </c>
      <c r="W9" s="181" t="s">
        <v>292</v>
      </c>
      <c r="X9" s="181" t="s">
        <v>292</v>
      </c>
      <c r="Y9" s="181"/>
      <c r="Z9" s="181"/>
      <c r="AA9" s="181" t="s">
        <v>292</v>
      </c>
      <c r="AB9" s="181" t="s">
        <v>292</v>
      </c>
      <c r="AC9" s="181" t="s">
        <v>292</v>
      </c>
      <c r="AD9" s="181" t="s">
        <v>292</v>
      </c>
      <c r="AE9" s="181">
        <v>29</v>
      </c>
      <c r="AF9" s="181">
        <v>33</v>
      </c>
      <c r="AG9" s="181" t="s">
        <v>292</v>
      </c>
      <c r="AH9" s="181" t="s">
        <v>292</v>
      </c>
      <c r="AI9" s="181" t="s">
        <v>292</v>
      </c>
      <c r="AJ9" s="181" t="s">
        <v>292</v>
      </c>
      <c r="AK9" s="181">
        <v>6</v>
      </c>
      <c r="AL9" s="181">
        <v>6</v>
      </c>
    </row>
    <row r="10" spans="1:38">
      <c r="A10" s="1"/>
      <c r="B10" s="163" t="s">
        <v>310</v>
      </c>
      <c r="C10" s="167">
        <v>51.7</v>
      </c>
      <c r="D10" s="167">
        <v>54.5</v>
      </c>
      <c r="E10" s="167">
        <v>55.8</v>
      </c>
      <c r="F10" s="167">
        <v>58</v>
      </c>
      <c r="G10" s="167">
        <v>56</v>
      </c>
      <c r="H10" s="167">
        <v>59</v>
      </c>
      <c r="I10" s="167">
        <v>39.4</v>
      </c>
      <c r="J10" s="167">
        <v>36.6</v>
      </c>
      <c r="K10" s="167">
        <v>36.31</v>
      </c>
      <c r="L10" s="167">
        <v>35</v>
      </c>
      <c r="M10" s="167">
        <v>36</v>
      </c>
      <c r="N10" s="167">
        <v>34</v>
      </c>
      <c r="O10" s="167">
        <v>8.9</v>
      </c>
      <c r="P10" s="167">
        <v>9</v>
      </c>
      <c r="Q10" s="167">
        <v>7.9</v>
      </c>
      <c r="R10" s="167">
        <v>8</v>
      </c>
      <c r="S10" s="167">
        <v>8</v>
      </c>
      <c r="T10" s="167">
        <v>8</v>
      </c>
      <c r="U10" s="167" t="s">
        <v>292</v>
      </c>
      <c r="V10" s="167" t="s">
        <v>292</v>
      </c>
      <c r="W10" s="167" t="s">
        <v>292</v>
      </c>
      <c r="X10" s="167" t="s">
        <v>292</v>
      </c>
      <c r="Y10" s="167"/>
      <c r="Z10" s="167"/>
      <c r="AA10" s="167" t="s">
        <v>292</v>
      </c>
      <c r="AB10" s="167" t="s">
        <v>292</v>
      </c>
      <c r="AC10" s="167" t="s">
        <v>292</v>
      </c>
      <c r="AD10" s="167" t="s">
        <v>292</v>
      </c>
      <c r="AE10" s="167">
        <v>30</v>
      </c>
      <c r="AF10" s="167">
        <v>29</v>
      </c>
      <c r="AG10" s="167" t="s">
        <v>292</v>
      </c>
      <c r="AH10" s="167" t="s">
        <v>292</v>
      </c>
      <c r="AI10" s="167" t="s">
        <v>292</v>
      </c>
      <c r="AJ10" s="167" t="s">
        <v>292</v>
      </c>
      <c r="AK10" s="167">
        <v>2</v>
      </c>
      <c r="AL10" s="167">
        <v>2</v>
      </c>
    </row>
    <row r="11" spans="1:38">
      <c r="A11" s="1"/>
      <c r="B11" s="30"/>
      <c r="C11" s="29"/>
      <c r="D11" s="29"/>
      <c r="E11" s="29"/>
      <c r="F11" s="29"/>
      <c r="G11" s="29"/>
      <c r="H11" s="29"/>
      <c r="I11" s="29"/>
      <c r="J11" s="29"/>
      <c r="K11" s="29"/>
      <c r="L11" s="29"/>
      <c r="M11" s="29"/>
      <c r="N11" s="29"/>
      <c r="O11" s="29"/>
      <c r="P11" s="29"/>
      <c r="Q11" s="29"/>
      <c r="R11" s="29"/>
      <c r="S11" s="29"/>
      <c r="T11" s="29"/>
      <c r="U11" s="1"/>
      <c r="V11" s="1"/>
      <c r="W11" s="1"/>
      <c r="X11" s="1"/>
      <c r="Y11" s="11"/>
      <c r="Z11" s="11"/>
      <c r="AA11" s="11"/>
      <c r="AB11" s="1"/>
      <c r="AC11" s="1"/>
      <c r="AD11" s="1"/>
      <c r="AE11" s="1"/>
      <c r="AF11" s="1"/>
      <c r="AG11" s="1"/>
      <c r="AH11" s="1"/>
      <c r="AI11" s="1"/>
      <c r="AJ11" s="1"/>
      <c r="AK11" s="1"/>
      <c r="AL11" s="1"/>
    </row>
    <row r="12" spans="1:38">
      <c r="A12" s="1"/>
      <c r="B12" s="30"/>
      <c r="C12" s="29"/>
      <c r="D12" s="29"/>
      <c r="E12" s="29"/>
      <c r="F12" s="29"/>
      <c r="G12" s="29"/>
      <c r="H12" s="29"/>
      <c r="I12" s="29"/>
      <c r="J12" s="29"/>
      <c r="K12" s="29"/>
      <c r="L12" s="29"/>
      <c r="M12" s="29"/>
      <c r="N12" s="29"/>
      <c r="O12" s="29"/>
      <c r="P12" s="29"/>
      <c r="Q12" s="29"/>
      <c r="R12" s="29"/>
      <c r="S12" s="29"/>
      <c r="T12" s="29"/>
      <c r="U12" s="29"/>
      <c r="V12" s="29"/>
      <c r="W12" s="29"/>
      <c r="X12" s="1"/>
      <c r="Y12" s="603"/>
      <c r="Z12" s="603"/>
      <c r="AA12" s="1"/>
      <c r="AB12" s="1"/>
      <c r="AC12" s="1"/>
      <c r="AD12" s="1"/>
      <c r="AE12" s="1"/>
      <c r="AF12" s="1"/>
      <c r="AG12" s="1"/>
      <c r="AH12" s="1"/>
      <c r="AI12" s="1"/>
      <c r="AJ12" s="1"/>
      <c r="AK12" s="1"/>
      <c r="AL12" s="1"/>
    </row>
    <row r="13" spans="1:38">
      <c r="A13" s="1"/>
      <c r="B13" s="277" t="s">
        <v>23</v>
      </c>
      <c r="C13" s="278" t="s">
        <v>41</v>
      </c>
      <c r="D13" s="271"/>
      <c r="E13" s="272"/>
      <c r="F13" s="273"/>
      <c r="G13" s="272"/>
      <c r="H13" s="272"/>
      <c r="I13" s="278" t="s">
        <v>42</v>
      </c>
      <c r="J13" s="271"/>
      <c r="K13" s="272"/>
      <c r="L13" s="272"/>
      <c r="M13" s="272"/>
      <c r="N13" s="272"/>
      <c r="O13" s="278" t="s">
        <v>40</v>
      </c>
      <c r="P13" s="271"/>
      <c r="Q13" s="272"/>
      <c r="R13" s="279"/>
      <c r="S13" s="279"/>
      <c r="T13" s="618"/>
      <c r="U13" s="270" t="s">
        <v>6</v>
      </c>
      <c r="V13" s="271"/>
      <c r="W13" s="272"/>
      <c r="X13" s="272"/>
      <c r="Y13" s="272"/>
      <c r="Z13" s="619"/>
      <c r="AA13" s="1"/>
      <c r="AB13" s="1"/>
      <c r="AC13" s="1"/>
      <c r="AD13" s="1"/>
      <c r="AE13" s="1"/>
      <c r="AF13" s="1"/>
      <c r="AG13" s="1"/>
      <c r="AH13" s="1"/>
      <c r="AI13" s="1"/>
      <c r="AJ13" s="1"/>
      <c r="AK13" s="1"/>
      <c r="AL13" s="1"/>
    </row>
    <row r="14" spans="1:38">
      <c r="A14" s="1"/>
      <c r="B14" s="274" t="s">
        <v>24</v>
      </c>
      <c r="C14" s="275" t="s">
        <v>1463</v>
      </c>
      <c r="D14" s="275" t="s">
        <v>1460</v>
      </c>
      <c r="E14" s="275" t="s">
        <v>1462</v>
      </c>
      <c r="F14" s="149" t="s">
        <v>1465</v>
      </c>
      <c r="G14" s="276" t="s">
        <v>1464</v>
      </c>
      <c r="H14" s="606" t="s">
        <v>1466</v>
      </c>
      <c r="I14" s="275" t="s">
        <v>1463</v>
      </c>
      <c r="J14" s="275" t="s">
        <v>1460</v>
      </c>
      <c r="K14" s="275" t="s">
        <v>1462</v>
      </c>
      <c r="L14" s="149" t="s">
        <v>1465</v>
      </c>
      <c r="M14" s="276" t="s">
        <v>1464</v>
      </c>
      <c r="N14" s="606" t="s">
        <v>1466</v>
      </c>
      <c r="O14" s="275" t="s">
        <v>1463</v>
      </c>
      <c r="P14" s="275" t="s">
        <v>1460</v>
      </c>
      <c r="Q14" s="275" t="s">
        <v>1462</v>
      </c>
      <c r="R14" s="149" t="s">
        <v>1465</v>
      </c>
      <c r="S14" s="276" t="s">
        <v>1464</v>
      </c>
      <c r="T14" s="606" t="s">
        <v>1466</v>
      </c>
      <c r="U14" s="275" t="s">
        <v>1463</v>
      </c>
      <c r="V14" s="275" t="s">
        <v>1460</v>
      </c>
      <c r="W14" s="275" t="s">
        <v>1462</v>
      </c>
      <c r="X14" s="149" t="s">
        <v>1465</v>
      </c>
      <c r="Y14" s="276" t="s">
        <v>1464</v>
      </c>
      <c r="Z14" s="606" t="s">
        <v>1466</v>
      </c>
      <c r="AA14" s="1"/>
      <c r="AB14" s="1"/>
      <c r="AC14" s="1"/>
      <c r="AD14" s="1"/>
      <c r="AE14" s="1"/>
      <c r="AF14" s="1"/>
      <c r="AG14" s="1"/>
      <c r="AH14" s="1"/>
      <c r="AI14" s="1"/>
      <c r="AJ14" s="1"/>
      <c r="AK14" s="1"/>
      <c r="AL14" s="1"/>
    </row>
    <row r="15" spans="1:38">
      <c r="A15" s="1"/>
      <c r="B15" s="161" t="s">
        <v>19</v>
      </c>
      <c r="C15" s="181">
        <v>16.100000000000001</v>
      </c>
      <c r="D15" s="181">
        <v>20.7</v>
      </c>
      <c r="E15" s="181">
        <v>24.1</v>
      </c>
      <c r="F15" s="181">
        <v>26</v>
      </c>
      <c r="G15" s="181">
        <v>22</v>
      </c>
      <c r="H15" s="607">
        <v>22</v>
      </c>
      <c r="I15" s="181">
        <v>21.1</v>
      </c>
      <c r="J15" s="181">
        <v>25.6</v>
      </c>
      <c r="K15" s="181">
        <v>24.48</v>
      </c>
      <c r="L15" s="181">
        <v>20</v>
      </c>
      <c r="M15" s="181">
        <v>20</v>
      </c>
      <c r="N15" s="607">
        <v>22</v>
      </c>
      <c r="O15" s="181">
        <v>9.5</v>
      </c>
      <c r="P15" s="181">
        <v>10.6</v>
      </c>
      <c r="Q15" s="181">
        <v>14.39</v>
      </c>
      <c r="R15" s="181">
        <v>14</v>
      </c>
      <c r="S15" s="181">
        <v>13</v>
      </c>
      <c r="T15" s="616">
        <v>11</v>
      </c>
      <c r="U15" s="181">
        <v>8.4</v>
      </c>
      <c r="V15" s="181">
        <v>8.9</v>
      </c>
      <c r="W15" s="181">
        <v>8.5</v>
      </c>
      <c r="X15" s="181">
        <v>6</v>
      </c>
      <c r="Y15" s="181">
        <v>5</v>
      </c>
      <c r="Z15" s="181">
        <v>11</v>
      </c>
      <c r="AA15" s="1"/>
      <c r="AB15" s="1"/>
      <c r="AC15" s="1"/>
      <c r="AD15" s="1"/>
      <c r="AE15" s="1"/>
      <c r="AF15" s="1"/>
      <c r="AG15" s="1"/>
      <c r="AH15" s="1"/>
      <c r="AI15" s="1"/>
      <c r="AJ15" s="1"/>
      <c r="AK15" s="1"/>
      <c r="AL15" s="1"/>
    </row>
    <row r="16" spans="1:38">
      <c r="A16" s="1"/>
      <c r="B16" s="163" t="s">
        <v>20</v>
      </c>
      <c r="C16" s="167">
        <v>12.2</v>
      </c>
      <c r="D16" s="167">
        <v>15.6</v>
      </c>
      <c r="E16" s="167">
        <v>15.62</v>
      </c>
      <c r="F16" s="167">
        <v>18</v>
      </c>
      <c r="G16" s="167">
        <v>19</v>
      </c>
      <c r="H16" s="608">
        <v>21</v>
      </c>
      <c r="I16" s="167">
        <v>33.1</v>
      </c>
      <c r="J16" s="167">
        <v>31.2</v>
      </c>
      <c r="K16" s="167">
        <v>35.380000000000003</v>
      </c>
      <c r="L16" s="167">
        <v>38</v>
      </c>
      <c r="M16" s="167">
        <v>32</v>
      </c>
      <c r="N16" s="608">
        <v>32</v>
      </c>
      <c r="O16" s="167">
        <v>19.3</v>
      </c>
      <c r="P16" s="167">
        <v>16.600000000000001</v>
      </c>
      <c r="Q16" s="167">
        <v>11.81</v>
      </c>
      <c r="R16" s="167">
        <v>12</v>
      </c>
      <c r="S16" s="167">
        <v>15</v>
      </c>
      <c r="T16" s="617">
        <v>20</v>
      </c>
      <c r="U16" s="167">
        <v>10.7</v>
      </c>
      <c r="V16" s="167">
        <v>8.3000000000000007</v>
      </c>
      <c r="W16" s="167">
        <v>7.85</v>
      </c>
      <c r="X16" s="167">
        <v>10</v>
      </c>
      <c r="Y16" s="167">
        <v>11</v>
      </c>
      <c r="Z16" s="167">
        <v>10</v>
      </c>
      <c r="AA16" s="1"/>
      <c r="AB16" s="1"/>
      <c r="AC16" s="1"/>
      <c r="AD16" s="1"/>
      <c r="AE16" s="1"/>
      <c r="AF16" s="1"/>
      <c r="AG16" s="1"/>
      <c r="AH16" s="1"/>
      <c r="AI16" s="1"/>
      <c r="AJ16" s="1"/>
      <c r="AK16" s="1"/>
      <c r="AL16" s="1"/>
    </row>
    <row r="17" spans="1:38">
      <c r="A17" s="1"/>
      <c r="B17" s="161" t="s">
        <v>21</v>
      </c>
      <c r="C17" s="181">
        <v>10.4</v>
      </c>
      <c r="D17" s="181">
        <v>11.4</v>
      </c>
      <c r="E17" s="181">
        <v>10.73</v>
      </c>
      <c r="F17" s="181">
        <v>11</v>
      </c>
      <c r="G17" s="181">
        <v>14</v>
      </c>
      <c r="H17" s="607">
        <v>14</v>
      </c>
      <c r="I17" s="181">
        <v>40</v>
      </c>
      <c r="J17" s="181">
        <v>44.2</v>
      </c>
      <c r="K17" s="181">
        <v>43.07</v>
      </c>
      <c r="L17" s="181">
        <v>41</v>
      </c>
      <c r="M17" s="181">
        <v>44</v>
      </c>
      <c r="N17" s="607">
        <v>43</v>
      </c>
      <c r="O17" s="181">
        <v>17.8</v>
      </c>
      <c r="P17" s="181">
        <v>16.100000000000001</v>
      </c>
      <c r="Q17" s="181">
        <v>17.79</v>
      </c>
      <c r="R17" s="181">
        <v>21</v>
      </c>
      <c r="S17" s="181">
        <v>23</v>
      </c>
      <c r="T17" s="616">
        <v>23</v>
      </c>
      <c r="U17" s="181">
        <v>13.6</v>
      </c>
      <c r="V17" s="181">
        <v>12.6</v>
      </c>
      <c r="W17" s="181">
        <v>11.04</v>
      </c>
      <c r="X17" s="181">
        <v>10</v>
      </c>
      <c r="Y17" s="181">
        <v>10</v>
      </c>
      <c r="Z17" s="181">
        <v>10</v>
      </c>
      <c r="AA17" s="1"/>
      <c r="AB17" s="1"/>
      <c r="AC17" s="1"/>
      <c r="AD17" s="1"/>
      <c r="AE17" s="1"/>
      <c r="AF17" s="1"/>
      <c r="AG17" s="1"/>
      <c r="AH17" s="1"/>
      <c r="AI17" s="1"/>
      <c r="AJ17" s="1"/>
      <c r="AK17" s="1"/>
      <c r="AL17" s="1"/>
    </row>
    <row r="18" spans="1:38">
      <c r="A18" s="1"/>
      <c r="B18" s="163" t="s">
        <v>310</v>
      </c>
      <c r="C18" s="167">
        <v>3.6</v>
      </c>
      <c r="D18" s="167">
        <v>4.8</v>
      </c>
      <c r="E18" s="167">
        <v>4.55</v>
      </c>
      <c r="F18" s="167">
        <v>4</v>
      </c>
      <c r="G18" s="167">
        <v>4</v>
      </c>
      <c r="H18" s="608">
        <v>5</v>
      </c>
      <c r="I18" s="167">
        <v>44.2</v>
      </c>
      <c r="J18" s="167">
        <v>44.9</v>
      </c>
      <c r="K18" s="167">
        <v>44.6</v>
      </c>
      <c r="L18" s="167">
        <v>42</v>
      </c>
      <c r="M18" s="167">
        <v>42</v>
      </c>
      <c r="N18" s="608">
        <v>40</v>
      </c>
      <c r="O18" s="167">
        <v>20.399999999999999</v>
      </c>
      <c r="P18" s="167">
        <v>18.600000000000001</v>
      </c>
      <c r="Q18" s="167">
        <v>20.69</v>
      </c>
      <c r="R18" s="167">
        <v>22</v>
      </c>
      <c r="S18" s="167">
        <v>22</v>
      </c>
      <c r="T18" s="617">
        <v>21</v>
      </c>
      <c r="U18" s="167">
        <v>11.9</v>
      </c>
      <c r="V18" s="167">
        <v>11.5</v>
      </c>
      <c r="W18" s="167">
        <v>11.31</v>
      </c>
      <c r="X18" s="167">
        <v>9</v>
      </c>
      <c r="Y18" s="167">
        <v>9</v>
      </c>
      <c r="Z18" s="167">
        <v>11</v>
      </c>
      <c r="AA18" s="1"/>
      <c r="AB18" s="1"/>
      <c r="AC18" s="1"/>
      <c r="AD18" s="1"/>
      <c r="AE18" s="1"/>
      <c r="AF18" s="1"/>
      <c r="AG18" s="1"/>
      <c r="AH18" s="1"/>
      <c r="AI18" s="1"/>
      <c r="AJ18" s="1"/>
      <c r="AK18" s="1"/>
      <c r="AL18" s="1"/>
    </row>
    <row r="19" spans="1:38">
      <c r="A19" s="1"/>
      <c r="B19" s="1" t="s">
        <v>18</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c r="A21" s="1"/>
      <c r="B21" s="742" t="s">
        <v>1151</v>
      </c>
      <c r="C21" s="740"/>
      <c r="D21" s="740"/>
      <c r="E21" s="740"/>
      <c r="F21" s="740"/>
      <c r="G21" s="740"/>
      <c r="H21" s="740"/>
      <c r="I21" s="740"/>
      <c r="J21" s="740"/>
      <c r="K21" s="740"/>
      <c r="L21" s="740"/>
      <c r="M21" s="740"/>
      <c r="N21" s="740"/>
      <c r="O21" s="1"/>
      <c r="P21" s="1"/>
      <c r="Q21" s="1"/>
      <c r="R21" s="1"/>
      <c r="S21" s="1"/>
      <c r="T21" s="1"/>
      <c r="U21" s="1"/>
      <c r="V21" s="1"/>
      <c r="W21" s="1"/>
      <c r="X21" s="1"/>
      <c r="Y21" s="1"/>
      <c r="Z21" s="1"/>
      <c r="AA21" s="1"/>
      <c r="AB21" s="1"/>
      <c r="AC21" s="1"/>
      <c r="AD21" s="1"/>
      <c r="AE21" s="1"/>
      <c r="AF21" s="1"/>
      <c r="AG21" s="1"/>
      <c r="AH21" s="1"/>
      <c r="AI21" s="1"/>
      <c r="AJ21" s="1"/>
      <c r="AK21" s="1"/>
      <c r="AL21" s="1"/>
    </row>
    <row r="22" spans="1:38">
      <c r="A22" s="1"/>
      <c r="B22" s="740" t="s">
        <v>97</v>
      </c>
      <c r="C22" s="740"/>
      <c r="D22" s="740"/>
      <c r="E22" s="740"/>
      <c r="F22" s="740"/>
      <c r="G22" s="740"/>
      <c r="H22" s="740"/>
      <c r="I22" s="740"/>
      <c r="J22" s="740"/>
      <c r="K22" s="740"/>
      <c r="L22" s="740"/>
      <c r="M22" s="740"/>
      <c r="N22" s="740"/>
      <c r="O22" s="1"/>
      <c r="P22" s="1"/>
      <c r="Q22" s="1"/>
      <c r="R22" s="1"/>
      <c r="S22" s="1"/>
      <c r="T22" s="1"/>
      <c r="U22" s="1"/>
      <c r="V22" s="1"/>
      <c r="W22" s="1"/>
      <c r="X22" s="1"/>
      <c r="Y22" s="1"/>
      <c r="Z22" s="1"/>
      <c r="AA22" s="1"/>
      <c r="AB22" s="1"/>
      <c r="AC22" s="1"/>
      <c r="AD22" s="1"/>
      <c r="AE22" s="1"/>
      <c r="AF22" s="1"/>
      <c r="AG22" s="1"/>
      <c r="AH22" s="1"/>
      <c r="AI22" s="1"/>
      <c r="AJ22" s="1"/>
      <c r="AK22" s="1"/>
      <c r="AL22" s="1"/>
    </row>
    <row r="23" spans="1:38">
      <c r="A23" s="1"/>
      <c r="B23" s="740" t="s">
        <v>1108</v>
      </c>
      <c r="C23" s="740"/>
      <c r="D23" s="740"/>
      <c r="E23" s="740"/>
      <c r="F23" s="740"/>
      <c r="G23" s="740"/>
      <c r="H23" s="740"/>
      <c r="I23" s="740"/>
      <c r="J23" s="740"/>
      <c r="K23" s="740"/>
      <c r="L23" s="740"/>
      <c r="M23" s="740"/>
      <c r="N23" s="740"/>
      <c r="O23" s="1"/>
      <c r="P23" s="1"/>
      <c r="Q23" s="1"/>
      <c r="R23" s="1"/>
      <c r="S23" s="1"/>
      <c r="T23" s="1"/>
      <c r="U23" s="1"/>
      <c r="V23" s="1"/>
      <c r="W23" s="1"/>
      <c r="X23" s="1"/>
      <c r="Y23" s="1"/>
      <c r="Z23" s="1"/>
      <c r="AA23" s="1"/>
      <c r="AB23" s="1"/>
      <c r="AC23" s="1"/>
      <c r="AD23" s="1"/>
      <c r="AE23" s="1"/>
      <c r="AF23" s="1"/>
      <c r="AG23" s="1"/>
      <c r="AH23" s="1"/>
      <c r="AI23" s="1"/>
      <c r="AJ23" s="1"/>
      <c r="AK23" s="1"/>
      <c r="AL23" s="1"/>
    </row>
    <row r="24" spans="1:38" s="723" customFormat="1">
      <c r="A24" s="1"/>
      <c r="B24" s="740" t="s">
        <v>1109</v>
      </c>
      <c r="C24" s="740"/>
      <c r="D24" s="740"/>
      <c r="E24" s="740"/>
      <c r="F24" s="740"/>
      <c r="G24" s="740"/>
      <c r="H24" s="740"/>
      <c r="I24" s="740"/>
      <c r="J24" s="740"/>
      <c r="K24" s="740"/>
      <c r="L24" s="740"/>
      <c r="M24" s="740"/>
      <c r="N24" s="740"/>
      <c r="O24" s="1"/>
      <c r="P24" s="1"/>
      <c r="Q24" s="1"/>
      <c r="R24" s="1"/>
      <c r="S24" s="1"/>
      <c r="T24" s="1"/>
      <c r="U24" s="1"/>
      <c r="V24" s="1"/>
      <c r="W24" s="1"/>
      <c r="X24" s="1"/>
      <c r="Y24" s="1"/>
      <c r="Z24" s="1"/>
      <c r="AA24" s="1"/>
      <c r="AB24" s="1"/>
      <c r="AC24" s="1"/>
      <c r="AD24" s="1"/>
      <c r="AE24" s="1"/>
      <c r="AF24" s="1"/>
      <c r="AG24" s="1"/>
      <c r="AH24" s="1"/>
      <c r="AI24" s="1"/>
      <c r="AJ24" s="1"/>
      <c r="AK24" s="1"/>
      <c r="AL24" s="1"/>
    </row>
    <row r="25" spans="1:38" s="723" customFormat="1">
      <c r="A25" s="1"/>
      <c r="B25" s="740" t="s">
        <v>1107</v>
      </c>
      <c r="C25" s="740"/>
      <c r="D25" s="740"/>
      <c r="E25" s="740"/>
      <c r="F25" s="740"/>
      <c r="G25" s="740"/>
      <c r="H25" s="740"/>
      <c r="I25" s="740"/>
      <c r="J25" s="740"/>
      <c r="K25" s="740"/>
      <c r="L25" s="740"/>
      <c r="M25" s="740"/>
      <c r="N25" s="740"/>
      <c r="O25" s="1"/>
      <c r="P25" s="1"/>
      <c r="Q25" s="1"/>
      <c r="R25" s="1"/>
      <c r="S25" s="1"/>
      <c r="T25" s="1"/>
      <c r="U25" s="1"/>
      <c r="V25" s="1"/>
      <c r="W25" s="1"/>
      <c r="X25" s="1"/>
      <c r="Y25" s="1"/>
      <c r="Z25" s="1"/>
      <c r="AA25" s="1"/>
      <c r="AB25" s="1"/>
      <c r="AC25" s="1"/>
      <c r="AD25" s="1"/>
      <c r="AE25" s="1"/>
      <c r="AF25" s="1"/>
      <c r="AG25" s="1"/>
      <c r="AH25" s="1"/>
      <c r="AI25" s="1"/>
      <c r="AJ25" s="1"/>
      <c r="AK25" s="1"/>
      <c r="AL25" s="1"/>
    </row>
    <row r="26" spans="1:38" s="723" customFormat="1">
      <c r="A26" s="1"/>
      <c r="B26" s="740" t="s">
        <v>1238</v>
      </c>
      <c r="C26" s="740"/>
      <c r="D26" s="740"/>
      <c r="E26" s="740"/>
      <c r="F26" s="740"/>
      <c r="G26" s="740"/>
      <c r="H26" s="740"/>
      <c r="I26" s="740"/>
      <c r="J26" s="740"/>
      <c r="K26" s="740"/>
      <c r="L26" s="740"/>
      <c r="M26" s="740"/>
      <c r="N26" s="740"/>
      <c r="O26" s="1"/>
      <c r="P26" s="1"/>
      <c r="Q26" s="1"/>
      <c r="R26" s="1"/>
      <c r="S26" s="1"/>
      <c r="T26" s="1"/>
      <c r="U26" s="1"/>
      <c r="V26" s="1"/>
      <c r="W26" s="1"/>
      <c r="X26" s="1"/>
      <c r="Y26" s="1"/>
      <c r="Z26" s="1"/>
      <c r="AA26" s="1"/>
      <c r="AB26" s="1"/>
      <c r="AC26" s="1"/>
      <c r="AD26" s="1"/>
      <c r="AE26" s="1"/>
      <c r="AF26" s="1"/>
      <c r="AG26" s="1"/>
      <c r="AH26" s="1"/>
      <c r="AI26" s="1"/>
      <c r="AJ26" s="1"/>
      <c r="AK26" s="1"/>
      <c r="AL26" s="1"/>
    </row>
    <row r="27" spans="1:38">
      <c r="A27" s="1"/>
      <c r="B27" s="740" t="s">
        <v>1112</v>
      </c>
      <c r="C27" s="740"/>
      <c r="D27" s="740"/>
      <c r="E27" s="740"/>
      <c r="F27" s="740"/>
      <c r="G27" s="740"/>
      <c r="H27" s="740"/>
      <c r="I27" s="740"/>
      <c r="J27" s="740"/>
      <c r="K27" s="740"/>
      <c r="L27" s="740"/>
      <c r="M27" s="740"/>
      <c r="N27" s="740"/>
      <c r="O27" s="1"/>
      <c r="P27" s="1"/>
      <c r="Q27" s="1"/>
      <c r="R27" s="1"/>
      <c r="S27" s="1"/>
      <c r="T27" s="1"/>
      <c r="U27" s="1"/>
      <c r="V27" s="1"/>
      <c r="W27" s="1"/>
      <c r="X27" s="1"/>
      <c r="Y27" s="1"/>
      <c r="Z27" s="1"/>
      <c r="AA27" s="1"/>
      <c r="AB27" s="1"/>
      <c r="AC27" s="1"/>
      <c r="AD27" s="1"/>
      <c r="AE27" s="1"/>
      <c r="AF27" s="1"/>
      <c r="AG27" s="1"/>
      <c r="AH27" s="1"/>
      <c r="AI27" s="1"/>
      <c r="AJ27" s="1"/>
      <c r="AK27" s="1"/>
      <c r="AL27" s="1"/>
    </row>
    <row r="28" spans="1:38">
      <c r="A28" s="1"/>
      <c r="B28" s="740" t="s">
        <v>5</v>
      </c>
      <c r="C28" s="740"/>
      <c r="D28" s="740"/>
      <c r="E28" s="740"/>
      <c r="F28" s="740"/>
      <c r="G28" s="740"/>
      <c r="H28" s="740"/>
      <c r="I28" s="740"/>
      <c r="J28" s="740"/>
      <c r="K28" s="740"/>
      <c r="L28" s="740"/>
      <c r="M28" s="740"/>
      <c r="N28" s="740"/>
      <c r="O28" s="1"/>
      <c r="P28" s="1"/>
      <c r="Q28" s="1"/>
      <c r="R28" s="1"/>
      <c r="S28" s="1"/>
      <c r="T28" s="1"/>
      <c r="U28" s="1"/>
      <c r="V28" s="1"/>
      <c r="W28" s="1"/>
      <c r="X28" s="1"/>
      <c r="Y28" s="1"/>
      <c r="Z28" s="1"/>
      <c r="AA28" s="1"/>
      <c r="AB28" s="1"/>
      <c r="AC28" s="1"/>
      <c r="AD28" s="1"/>
      <c r="AE28" s="1"/>
      <c r="AF28" s="1"/>
      <c r="AG28" s="1"/>
      <c r="AH28" s="1"/>
      <c r="AI28" s="1"/>
      <c r="AJ28" s="1"/>
      <c r="AK28" s="1"/>
      <c r="AL28" s="1"/>
    </row>
    <row r="29" spans="1:38">
      <c r="A29" s="1"/>
      <c r="B29" s="740" t="s">
        <v>1110</v>
      </c>
      <c r="C29" s="740"/>
      <c r="D29" s="740"/>
      <c r="E29" s="740"/>
      <c r="F29" s="740"/>
      <c r="G29" s="740"/>
      <c r="H29" s="740"/>
      <c r="I29" s="740"/>
      <c r="J29" s="740"/>
      <c r="K29" s="740"/>
      <c r="L29" s="740"/>
      <c r="M29" s="740"/>
      <c r="N29" s="740"/>
      <c r="O29" s="1"/>
      <c r="P29" s="1"/>
      <c r="Q29" s="1"/>
      <c r="R29" s="1"/>
      <c r="S29" s="1"/>
      <c r="T29" s="1"/>
      <c r="U29" s="1"/>
      <c r="V29" s="1"/>
      <c r="W29" s="1"/>
      <c r="X29" s="1"/>
      <c r="Y29" s="1"/>
      <c r="Z29" s="1"/>
      <c r="AA29" s="1"/>
      <c r="AB29" s="1"/>
      <c r="AC29" s="1"/>
      <c r="AD29" s="1"/>
      <c r="AE29" s="1"/>
      <c r="AF29" s="1"/>
      <c r="AG29" s="1"/>
      <c r="AH29" s="1"/>
      <c r="AI29" s="1"/>
      <c r="AJ29" s="1"/>
      <c r="AK29" s="1"/>
      <c r="AL29" s="1"/>
    </row>
    <row r="30" spans="1:38">
      <c r="A30" s="1"/>
      <c r="B30" s="740" t="s">
        <v>98</v>
      </c>
      <c r="C30" s="740"/>
      <c r="D30" s="740"/>
      <c r="E30" s="740"/>
      <c r="F30" s="740"/>
      <c r="G30" s="740"/>
      <c r="H30" s="740"/>
      <c r="I30" s="740"/>
      <c r="J30" s="740"/>
      <c r="K30" s="740"/>
      <c r="L30" s="740"/>
      <c r="M30" s="740"/>
      <c r="N30" s="740"/>
      <c r="O30" s="1"/>
      <c r="P30" s="1"/>
      <c r="Q30" s="1"/>
      <c r="R30" s="1"/>
      <c r="S30" s="1"/>
      <c r="T30" s="1"/>
      <c r="U30" s="1"/>
      <c r="V30" s="1"/>
      <c r="W30" s="1"/>
      <c r="X30" s="1"/>
      <c r="Y30" s="1"/>
      <c r="Z30" s="1"/>
      <c r="AA30" s="1"/>
      <c r="AB30" s="1"/>
      <c r="AC30" s="1"/>
      <c r="AD30" s="1"/>
      <c r="AE30" s="1"/>
      <c r="AF30" s="1"/>
      <c r="AG30" s="1"/>
      <c r="AH30" s="1"/>
      <c r="AI30" s="1"/>
      <c r="AJ30" s="1"/>
      <c r="AK30" s="1"/>
      <c r="AL30" s="1"/>
    </row>
    <row r="31" spans="1:38">
      <c r="A31" s="1"/>
      <c r="B31" s="740" t="s">
        <v>1111</v>
      </c>
      <c r="C31" s="740"/>
      <c r="D31" s="740"/>
      <c r="E31" s="740"/>
      <c r="F31" s="740"/>
      <c r="G31" s="740"/>
      <c r="H31" s="740"/>
      <c r="I31" s="740"/>
      <c r="J31" s="740"/>
      <c r="K31" s="740"/>
      <c r="L31" s="740"/>
      <c r="M31" s="740"/>
      <c r="N31" s="740"/>
      <c r="O31" s="1"/>
      <c r="P31" s="1"/>
      <c r="Q31" s="1"/>
      <c r="R31" s="1"/>
      <c r="S31" s="1"/>
      <c r="T31" s="1"/>
      <c r="U31" s="1"/>
      <c r="V31" s="1"/>
      <c r="W31" s="1"/>
      <c r="X31" s="1"/>
      <c r="Y31" s="1"/>
      <c r="Z31" s="1"/>
      <c r="AA31" s="1"/>
      <c r="AB31" s="1"/>
      <c r="AC31" s="1"/>
      <c r="AD31" s="1"/>
      <c r="AE31" s="1"/>
      <c r="AF31" s="1"/>
      <c r="AG31" s="1"/>
      <c r="AH31" s="1"/>
      <c r="AI31" s="1"/>
      <c r="AJ31" s="1"/>
      <c r="AK31" s="1"/>
      <c r="AL31" s="1"/>
    </row>
    <row r="32" spans="1:3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c r="A33" s="1"/>
      <c r="B33" s="1" t="s">
        <v>1159</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c r="A34" s="1"/>
      <c r="B34" s="1" t="s">
        <v>1166</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c r="A42" s="1"/>
      <c r="B42" s="1"/>
      <c r="C42" s="1"/>
      <c r="D42" s="1"/>
      <c r="E42" s="1"/>
      <c r="F42" s="1"/>
      <c r="G42" s="1"/>
      <c r="H42" s="1"/>
      <c r="I42" s="144" t="s">
        <v>373</v>
      </c>
      <c r="J42" s="1"/>
      <c r="K42" s="1"/>
      <c r="L42" s="1"/>
      <c r="M42" s="1"/>
      <c r="N42" s="1"/>
      <c r="O42" s="1"/>
      <c r="P42" s="1"/>
      <c r="Q42" s="1"/>
      <c r="R42" s="1"/>
      <c r="S42" s="1"/>
      <c r="T42" s="1"/>
      <c r="U42" s="1"/>
      <c r="V42" s="1"/>
      <c r="W42" s="1"/>
      <c r="X42" s="1"/>
      <c r="Y42" s="1"/>
      <c r="Z42" s="1"/>
      <c r="AA42" s="1"/>
      <c r="AB42" s="1"/>
      <c r="AC42" s="1"/>
      <c r="AD42" s="1"/>
      <c r="AE42" s="1"/>
      <c r="AF42" s="1"/>
      <c r="AG42" s="1"/>
      <c r="AH42" s="1"/>
    </row>
    <row r="43" spans="1:3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sheetData>
  <hyperlinks>
    <hyperlink ref="W1" location="innehåll!A1" display="Tillbaka till innehållsförteckning"/>
    <hyperlink ref="I1" location="innehåll!A1" display="Tillbaka till innehållsförteckning"/>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83"/>
  <sheetViews>
    <sheetView workbookViewId="0">
      <selection activeCell="E1" sqref="E1"/>
    </sheetView>
  </sheetViews>
  <sheetFormatPr defaultRowHeight="15"/>
  <cols>
    <col min="1" max="1" width="2.42578125" customWidth="1"/>
    <col min="2" max="2" width="33.42578125" customWidth="1"/>
    <col min="3" max="5" width="15.140625" customWidth="1"/>
    <col min="6" max="6" width="9.7109375" customWidth="1"/>
    <col min="7" max="7" width="38.5703125" customWidth="1"/>
    <col min="13" max="13" width="10.5703125" customWidth="1"/>
    <col min="16" max="16" width="14.5703125" customWidth="1"/>
  </cols>
  <sheetData>
    <row r="1" spans="1:25">
      <c r="A1" s="1"/>
      <c r="B1" s="1"/>
      <c r="C1" s="1"/>
      <c r="D1" s="1"/>
      <c r="E1" s="70" t="s">
        <v>173</v>
      </c>
      <c r="F1" s="1"/>
      <c r="G1" s="1"/>
      <c r="H1" s="1"/>
      <c r="I1" s="1"/>
      <c r="J1" s="1"/>
      <c r="K1" s="1"/>
      <c r="L1" s="1"/>
      <c r="M1" s="1"/>
      <c r="R1" s="1"/>
      <c r="S1" s="1"/>
      <c r="T1" s="1"/>
      <c r="U1" s="1"/>
      <c r="V1" s="1"/>
      <c r="W1" s="1"/>
      <c r="X1" s="1"/>
      <c r="Y1" s="1"/>
    </row>
    <row r="2" spans="1:25">
      <c r="A2" s="1"/>
      <c r="B2" s="1"/>
      <c r="C2" s="1"/>
      <c r="D2" s="1"/>
      <c r="E2" s="1"/>
      <c r="F2" s="1"/>
      <c r="G2" s="1"/>
      <c r="H2" s="1"/>
      <c r="I2" s="1"/>
      <c r="J2" s="1"/>
      <c r="K2" s="1"/>
      <c r="L2" s="1"/>
      <c r="M2" s="1"/>
      <c r="N2" s="1"/>
      <c r="O2" s="1"/>
      <c r="P2" s="1"/>
      <c r="Q2" s="1"/>
      <c r="R2" s="1"/>
      <c r="S2" s="1"/>
      <c r="T2" s="1"/>
      <c r="U2" s="1"/>
      <c r="V2" s="1"/>
      <c r="W2" s="1"/>
      <c r="X2" s="1"/>
      <c r="Y2" s="1"/>
    </row>
    <row r="3" spans="1:25">
      <c r="A3" s="1"/>
      <c r="B3" s="367" t="s">
        <v>508</v>
      </c>
      <c r="C3" s="620"/>
      <c r="D3" s="620"/>
      <c r="E3" s="620"/>
      <c r="F3" s="620"/>
      <c r="G3" s="535"/>
      <c r="H3" s="535"/>
      <c r="I3" s="535"/>
      <c r="J3" s="535"/>
      <c r="K3" s="535"/>
      <c r="L3" s="535"/>
      <c r="M3" s="535"/>
      <c r="N3" s="535"/>
      <c r="O3" s="535"/>
      <c r="P3" s="536"/>
      <c r="Q3" s="1"/>
      <c r="R3" s="1"/>
      <c r="S3" s="1"/>
      <c r="T3" s="1"/>
      <c r="U3" s="1"/>
      <c r="V3" s="1"/>
      <c r="W3" s="1"/>
      <c r="X3" s="1"/>
      <c r="Y3" s="1"/>
    </row>
    <row r="4" spans="1:25">
      <c r="A4" s="1"/>
      <c r="B4" s="368"/>
      <c r="C4" s="621"/>
      <c r="D4" s="621"/>
      <c r="E4" s="621"/>
      <c r="F4" s="621"/>
      <c r="G4" s="622"/>
      <c r="H4" s="372"/>
      <c r="I4" s="372"/>
      <c r="J4" s="372"/>
      <c r="K4" s="372"/>
      <c r="L4" s="372"/>
      <c r="M4" s="372"/>
      <c r="N4" s="372"/>
      <c r="O4" s="372"/>
      <c r="P4" s="518"/>
      <c r="Q4" s="1"/>
      <c r="R4" s="1"/>
      <c r="S4" s="1"/>
      <c r="T4" s="1"/>
      <c r="U4" s="1"/>
      <c r="V4" s="1"/>
      <c r="W4" s="1"/>
      <c r="X4" s="1"/>
      <c r="Y4" s="1"/>
    </row>
    <row r="5" spans="1:25">
      <c r="A5" s="1"/>
      <c r="B5" s="54"/>
      <c r="C5" s="110"/>
      <c r="D5" s="110"/>
      <c r="E5" s="110"/>
      <c r="F5" s="110"/>
      <c r="G5" s="11"/>
      <c r="H5" s="1"/>
      <c r="I5" s="1"/>
      <c r="J5" s="1"/>
      <c r="K5" s="1"/>
      <c r="L5" s="1"/>
      <c r="M5" s="1"/>
      <c r="N5" s="1"/>
      <c r="O5" s="1"/>
      <c r="P5" s="1"/>
      <c r="Q5" s="1"/>
      <c r="R5" s="1"/>
      <c r="S5" s="1"/>
      <c r="T5" s="1"/>
      <c r="U5" s="1"/>
      <c r="V5" s="1"/>
      <c r="W5" s="1"/>
      <c r="X5" s="1"/>
      <c r="Y5" s="1"/>
    </row>
    <row r="6" spans="1:25">
      <c r="A6" s="1"/>
      <c r="B6" s="259"/>
      <c r="C6" s="260"/>
      <c r="D6" s="260"/>
      <c r="E6" s="280"/>
      <c r="F6" s="1"/>
      <c r="G6" s="1"/>
      <c r="H6" s="1"/>
      <c r="I6" s="1"/>
      <c r="J6" s="1"/>
      <c r="K6" s="1"/>
      <c r="L6" s="1"/>
      <c r="M6" s="1"/>
      <c r="N6" s="1"/>
      <c r="O6" s="1"/>
      <c r="P6" s="1"/>
      <c r="Q6" s="1"/>
      <c r="R6" s="1"/>
      <c r="S6" s="1"/>
      <c r="T6" s="1"/>
      <c r="U6" s="1"/>
      <c r="V6" s="1"/>
      <c r="W6" s="1"/>
      <c r="X6" s="1"/>
      <c r="Y6" s="1"/>
    </row>
    <row r="7" spans="1:25" ht="29.25">
      <c r="A7" s="1"/>
      <c r="B7" s="35"/>
      <c r="C7" s="496" t="s">
        <v>1067</v>
      </c>
      <c r="D7" s="496" t="s">
        <v>1068</v>
      </c>
      <c r="E7" s="497" t="s">
        <v>1069</v>
      </c>
      <c r="F7" s="1"/>
      <c r="G7" s="1"/>
      <c r="H7" s="1"/>
      <c r="I7" s="1"/>
      <c r="J7" s="1"/>
      <c r="K7" s="1"/>
      <c r="L7" s="1"/>
      <c r="M7" s="1"/>
      <c r="N7" s="1"/>
      <c r="O7" s="1"/>
      <c r="P7" s="1"/>
      <c r="Q7" s="1"/>
      <c r="R7" s="1"/>
      <c r="S7" s="1"/>
      <c r="T7" s="1"/>
      <c r="U7" s="1"/>
      <c r="V7" s="1"/>
      <c r="W7" s="1"/>
      <c r="X7" s="1"/>
      <c r="Y7" s="1"/>
    </row>
    <row r="8" spans="1:25">
      <c r="A8" s="1"/>
      <c r="B8" s="253" t="s">
        <v>218</v>
      </c>
      <c r="C8" s="281">
        <v>60</v>
      </c>
      <c r="D8" s="281">
        <v>63</v>
      </c>
      <c r="E8" s="281">
        <v>75</v>
      </c>
      <c r="F8" s="1"/>
      <c r="G8" s="1"/>
      <c r="H8" s="1"/>
      <c r="I8" s="1"/>
      <c r="J8" s="1"/>
      <c r="K8" s="1"/>
      <c r="L8" s="1"/>
      <c r="M8" s="1"/>
      <c r="N8" s="1"/>
      <c r="O8" s="1"/>
      <c r="P8" s="1"/>
      <c r="Q8" s="1"/>
      <c r="R8" s="1"/>
      <c r="S8" s="1"/>
      <c r="T8" s="1"/>
      <c r="U8" s="1"/>
      <c r="V8" s="1"/>
      <c r="W8" s="1"/>
      <c r="X8" s="1"/>
      <c r="Y8" s="1"/>
    </row>
    <row r="9" spans="1:25">
      <c r="A9" s="1"/>
      <c r="B9" s="255" t="s">
        <v>219</v>
      </c>
      <c r="C9" s="176">
        <v>31</v>
      </c>
      <c r="D9" s="176">
        <v>30</v>
      </c>
      <c r="E9" s="176">
        <v>22</v>
      </c>
      <c r="F9" s="1"/>
      <c r="G9" s="1"/>
      <c r="H9" s="1"/>
      <c r="I9" s="1"/>
      <c r="J9" s="1"/>
      <c r="K9" s="1"/>
      <c r="L9" s="1"/>
      <c r="M9" s="1"/>
      <c r="N9" s="1"/>
      <c r="O9" s="1"/>
      <c r="P9" s="1"/>
      <c r="Q9" s="1"/>
      <c r="R9" s="1"/>
      <c r="S9" s="1"/>
      <c r="T9" s="1"/>
      <c r="U9" s="1"/>
      <c r="V9" s="1"/>
      <c r="W9" s="1"/>
      <c r="X9" s="1"/>
      <c r="Y9" s="1"/>
    </row>
    <row r="10" spans="1:25" ht="15" customHeight="1">
      <c r="A10" s="1"/>
      <c r="B10" s="253" t="s">
        <v>220</v>
      </c>
      <c r="C10" s="281">
        <v>9</v>
      </c>
      <c r="D10" s="281">
        <v>7</v>
      </c>
      <c r="E10" s="281">
        <v>3</v>
      </c>
      <c r="F10" s="1"/>
      <c r="G10" s="1"/>
      <c r="H10" s="1"/>
      <c r="I10" s="1"/>
      <c r="J10" s="1"/>
      <c r="K10" s="1"/>
      <c r="L10" s="1"/>
      <c r="M10" s="1"/>
      <c r="N10" s="1"/>
      <c r="O10" s="1"/>
      <c r="P10" s="1"/>
      <c r="Q10" s="1"/>
      <c r="R10" s="1"/>
      <c r="S10" s="1"/>
      <c r="T10" s="1"/>
      <c r="U10" s="1"/>
      <c r="V10" s="1"/>
      <c r="W10" s="1"/>
      <c r="X10" s="1"/>
      <c r="Y10" s="1"/>
    </row>
    <row r="11" spans="1:25" ht="15" customHeight="1">
      <c r="A11" s="1"/>
      <c r="B11" s="255" t="s">
        <v>99</v>
      </c>
      <c r="C11" s="176">
        <f>100-20</f>
        <v>80</v>
      </c>
      <c r="D11" s="176">
        <f>100-15</f>
        <v>85</v>
      </c>
      <c r="E11" s="176">
        <f>100-13</f>
        <v>87</v>
      </c>
      <c r="F11" s="1"/>
      <c r="G11" s="1"/>
      <c r="H11" s="1"/>
      <c r="I11" s="1"/>
      <c r="J11" s="1"/>
      <c r="K11" s="1"/>
      <c r="L11" s="1"/>
      <c r="M11" s="1"/>
      <c r="N11" s="1"/>
      <c r="O11" s="1"/>
      <c r="P11" s="1"/>
      <c r="Q11" s="1"/>
      <c r="R11" s="1"/>
      <c r="S11" s="1"/>
      <c r="T11" s="1"/>
      <c r="U11" s="1"/>
      <c r="V11" s="1"/>
      <c r="W11" s="1"/>
      <c r="X11" s="1"/>
      <c r="Y11" s="1"/>
    </row>
    <row r="12" spans="1:25" s="723" customFormat="1" ht="15" customHeight="1">
      <c r="A12" s="1"/>
      <c r="B12" s="253" t="s">
        <v>941</v>
      </c>
      <c r="C12" s="281">
        <v>6</v>
      </c>
      <c r="D12" s="281">
        <v>9</v>
      </c>
      <c r="E12" s="281">
        <v>7</v>
      </c>
      <c r="F12" s="1"/>
      <c r="G12" s="1"/>
      <c r="H12" s="1"/>
      <c r="I12" s="1"/>
      <c r="J12" s="1"/>
      <c r="K12" s="1"/>
      <c r="L12" s="1"/>
      <c r="M12" s="1"/>
      <c r="N12" s="1"/>
      <c r="O12" s="1"/>
      <c r="P12" s="1"/>
      <c r="Q12" s="1"/>
      <c r="R12" s="1"/>
      <c r="S12" s="1"/>
      <c r="T12" s="1"/>
      <c r="U12" s="1"/>
      <c r="V12" s="1"/>
      <c r="W12" s="1"/>
      <c r="X12" s="1"/>
      <c r="Y12" s="1"/>
    </row>
    <row r="13" spans="1:25" s="723" customFormat="1" ht="15" customHeight="1">
      <c r="A13" s="1"/>
      <c r="B13" s="85" t="s">
        <v>1095</v>
      </c>
      <c r="C13" s="263">
        <v>35</v>
      </c>
      <c r="D13" s="263">
        <v>34</v>
      </c>
      <c r="E13" s="263">
        <v>37</v>
      </c>
      <c r="F13" s="1"/>
      <c r="G13" s="1"/>
      <c r="H13" s="1"/>
      <c r="I13" s="1"/>
      <c r="J13" s="1"/>
      <c r="K13" s="1"/>
      <c r="L13" s="1"/>
      <c r="M13" s="1"/>
      <c r="N13" s="1"/>
      <c r="O13" s="1"/>
      <c r="P13" s="1"/>
      <c r="Q13" s="1"/>
      <c r="R13" s="1"/>
      <c r="S13" s="1"/>
      <c r="T13" s="1"/>
      <c r="U13" s="1"/>
      <c r="V13" s="1"/>
      <c r="W13" s="1"/>
      <c r="X13" s="1"/>
      <c r="Y13" s="1"/>
    </row>
    <row r="14" spans="1:25" s="723" customFormat="1" ht="15" customHeight="1">
      <c r="A14" s="1"/>
      <c r="B14" s="84" t="s">
        <v>1096</v>
      </c>
      <c r="C14" s="147">
        <v>6</v>
      </c>
      <c r="D14" s="147">
        <v>7</v>
      </c>
      <c r="E14" s="147">
        <v>6</v>
      </c>
      <c r="F14" s="1"/>
      <c r="G14" s="1"/>
      <c r="H14" s="1"/>
      <c r="I14" s="1"/>
      <c r="J14" s="1"/>
      <c r="K14" s="1"/>
      <c r="L14" s="1"/>
      <c r="M14" s="1"/>
      <c r="N14" s="1"/>
      <c r="O14" s="1"/>
      <c r="P14" s="1"/>
      <c r="Q14" s="1"/>
      <c r="R14" s="1"/>
      <c r="S14" s="1"/>
      <c r="T14" s="1"/>
      <c r="U14" s="1"/>
      <c r="V14" s="1"/>
      <c r="W14" s="1"/>
      <c r="X14" s="1"/>
      <c r="Y14" s="1"/>
    </row>
    <row r="15" spans="1:25">
      <c r="A15" s="1"/>
      <c r="B15" s="255" t="s">
        <v>3</v>
      </c>
      <c r="C15" s="176">
        <v>13</v>
      </c>
      <c r="D15" s="176">
        <v>11</v>
      </c>
      <c r="E15" s="176">
        <v>17</v>
      </c>
      <c r="F15" s="1"/>
      <c r="G15" s="1"/>
      <c r="H15" s="1"/>
      <c r="I15" s="1"/>
      <c r="J15" s="1"/>
      <c r="K15" s="1"/>
      <c r="L15" s="1"/>
      <c r="M15" s="1"/>
      <c r="N15" s="1"/>
      <c r="O15" s="1"/>
      <c r="P15" s="1"/>
      <c r="Q15" s="1"/>
      <c r="R15" s="1"/>
      <c r="S15" s="1"/>
      <c r="T15" s="1"/>
      <c r="U15" s="1"/>
      <c r="V15" s="1"/>
      <c r="W15" s="1"/>
      <c r="X15" s="1"/>
      <c r="Y15" s="1"/>
    </row>
    <row r="16" spans="1:25">
      <c r="A16" s="1"/>
      <c r="B16" s="253" t="s">
        <v>4</v>
      </c>
      <c r="C16" s="281">
        <v>39</v>
      </c>
      <c r="D16" s="281">
        <v>38</v>
      </c>
      <c r="E16" s="281">
        <v>33</v>
      </c>
      <c r="F16" s="1"/>
      <c r="G16" s="1"/>
      <c r="H16" s="1"/>
      <c r="I16" s="1"/>
      <c r="J16" s="1"/>
      <c r="K16" s="1"/>
      <c r="L16" s="1"/>
      <c r="M16" s="1"/>
      <c r="N16" s="1"/>
      <c r="O16" s="1"/>
      <c r="P16" s="1"/>
      <c r="Q16" s="1"/>
      <c r="R16" s="1"/>
      <c r="S16" s="1"/>
      <c r="T16" s="1"/>
      <c r="U16" s="1"/>
      <c r="V16" s="1"/>
      <c r="W16" s="1"/>
      <c r="X16" s="1"/>
      <c r="Y16" s="1"/>
    </row>
    <row r="17" spans="1:25">
      <c r="A17" s="1"/>
      <c r="B17" s="255" t="s">
        <v>5</v>
      </c>
      <c r="C17" s="176">
        <v>19</v>
      </c>
      <c r="D17" s="176">
        <v>21</v>
      </c>
      <c r="E17" s="176">
        <v>18</v>
      </c>
      <c r="F17" s="1"/>
      <c r="G17" s="1"/>
      <c r="H17" s="1"/>
      <c r="I17" s="1"/>
      <c r="J17" s="1"/>
      <c r="K17" s="1"/>
      <c r="L17" s="1"/>
      <c r="M17" s="1"/>
      <c r="N17" s="1"/>
      <c r="O17" s="1"/>
      <c r="P17" s="1"/>
      <c r="Q17" s="1"/>
      <c r="R17" s="1"/>
      <c r="S17" s="1"/>
      <c r="T17" s="1"/>
      <c r="U17" s="1"/>
      <c r="V17" s="1"/>
      <c r="W17" s="1"/>
      <c r="X17" s="1"/>
      <c r="Y17" s="1"/>
    </row>
    <row r="18" spans="1:25">
      <c r="A18" s="1"/>
      <c r="B18" s="253" t="s">
        <v>6</v>
      </c>
      <c r="C18" s="281">
        <v>9</v>
      </c>
      <c r="D18" s="281">
        <v>13</v>
      </c>
      <c r="E18" s="281">
        <v>7</v>
      </c>
      <c r="F18" s="1"/>
      <c r="G18" s="1"/>
      <c r="H18" s="1"/>
      <c r="I18" s="1"/>
      <c r="J18" s="1"/>
      <c r="K18" s="1"/>
      <c r="L18" s="1"/>
      <c r="M18" s="1"/>
      <c r="N18" s="1"/>
      <c r="O18" s="1"/>
      <c r="P18" s="1"/>
      <c r="Q18" s="1"/>
      <c r="R18" s="1"/>
      <c r="S18" s="1"/>
      <c r="T18" s="1"/>
      <c r="U18" s="1"/>
      <c r="V18" s="1"/>
      <c r="W18" s="1"/>
      <c r="X18" s="1"/>
      <c r="Y18" s="1"/>
    </row>
    <row r="19" spans="1:25">
      <c r="A19" s="1"/>
      <c r="B19" s="1"/>
      <c r="C19" s="11"/>
      <c r="D19" s="11"/>
      <c r="E19" s="1"/>
      <c r="F19" s="1"/>
      <c r="G19" s="1"/>
      <c r="H19" s="1"/>
      <c r="I19" s="1"/>
      <c r="J19" s="1"/>
      <c r="K19" s="1"/>
      <c r="L19" s="1"/>
      <c r="M19" s="1"/>
      <c r="N19" s="1"/>
      <c r="O19" s="1"/>
      <c r="P19" s="1"/>
      <c r="Q19" s="1"/>
      <c r="R19" s="1"/>
      <c r="S19" s="1"/>
      <c r="T19" s="1"/>
      <c r="U19" s="1"/>
      <c r="V19" s="1"/>
      <c r="W19" s="1"/>
      <c r="X19" s="1"/>
      <c r="Y19" s="1"/>
    </row>
    <row r="20" spans="1:25">
      <c r="A20" s="1"/>
      <c r="B20" s="121" t="s">
        <v>985</v>
      </c>
      <c r="C20" s="1"/>
      <c r="D20" s="1"/>
      <c r="E20" s="1"/>
      <c r="F20" s="1"/>
      <c r="G20" s="1"/>
      <c r="H20" s="1"/>
      <c r="I20" s="1"/>
      <c r="J20" s="1"/>
      <c r="K20" s="1"/>
      <c r="L20" s="1"/>
      <c r="M20" s="1"/>
      <c r="N20" s="1"/>
      <c r="O20" s="1"/>
      <c r="P20" s="1"/>
      <c r="Q20" s="1"/>
      <c r="R20" s="1"/>
      <c r="S20" s="1"/>
      <c r="T20" s="1"/>
      <c r="U20" s="1"/>
      <c r="V20" s="1"/>
      <c r="W20" s="1"/>
      <c r="X20" s="1"/>
      <c r="Y20" s="1"/>
    </row>
    <row r="21" spans="1:25">
      <c r="A21" s="1"/>
      <c r="B21" s="11"/>
      <c r="C21" s="11"/>
      <c r="D21" s="11"/>
      <c r="E21" s="11"/>
      <c r="F21" s="11"/>
      <c r="G21" s="11"/>
      <c r="H21" s="11"/>
      <c r="I21" s="1"/>
      <c r="J21" s="1"/>
      <c r="K21" s="1"/>
      <c r="L21" s="1"/>
      <c r="M21" s="1"/>
      <c r="N21" s="1"/>
      <c r="O21" s="1"/>
      <c r="P21" s="1"/>
      <c r="Q21" s="1"/>
      <c r="R21" s="1"/>
      <c r="S21" s="1"/>
      <c r="T21" s="1"/>
      <c r="U21" s="1"/>
      <c r="V21" s="1"/>
      <c r="W21" s="1"/>
      <c r="X21" s="1"/>
      <c r="Y21" s="1"/>
    </row>
    <row r="22" spans="1:25">
      <c r="A22" s="1"/>
      <c r="B22" s="739" t="s">
        <v>1207</v>
      </c>
      <c r="C22" s="218"/>
      <c r="D22" s="218"/>
      <c r="E22" s="218"/>
      <c r="F22" s="218"/>
      <c r="G22" s="218"/>
      <c r="H22" s="11"/>
      <c r="I22" s="1"/>
      <c r="J22" s="1"/>
      <c r="K22" s="1"/>
      <c r="L22" s="1"/>
      <c r="M22" s="1"/>
      <c r="N22" s="1"/>
      <c r="O22" s="1"/>
      <c r="P22" s="1"/>
      <c r="Q22" s="1"/>
      <c r="R22" s="1"/>
      <c r="S22" s="1"/>
      <c r="T22" s="1"/>
      <c r="U22" s="1"/>
      <c r="V22" s="1"/>
      <c r="W22" s="1"/>
      <c r="X22" s="1"/>
      <c r="Y22" s="1"/>
    </row>
    <row r="23" spans="1:25" s="723" customFormat="1">
      <c r="A23" s="1"/>
      <c r="B23" s="754" t="s">
        <v>97</v>
      </c>
      <c r="C23" s="218"/>
      <c r="D23" s="218"/>
      <c r="E23" s="218"/>
      <c r="F23" s="218"/>
      <c r="G23" s="218"/>
      <c r="H23" s="11"/>
      <c r="I23" s="1"/>
      <c r="J23" s="1"/>
      <c r="K23" s="1"/>
      <c r="L23" s="1"/>
      <c r="M23" s="1"/>
      <c r="N23" s="1"/>
      <c r="O23" s="1"/>
      <c r="P23" s="1"/>
      <c r="Q23" s="1"/>
      <c r="R23" s="1"/>
      <c r="S23" s="1"/>
      <c r="T23" s="1"/>
      <c r="U23" s="1"/>
      <c r="V23" s="1"/>
      <c r="W23" s="1"/>
      <c r="X23" s="1"/>
      <c r="Y23" s="1"/>
    </row>
    <row r="24" spans="1:25">
      <c r="A24" s="1"/>
      <c r="B24" s="218" t="s">
        <v>410</v>
      </c>
      <c r="C24" s="218"/>
      <c r="D24" s="218"/>
      <c r="E24" s="218"/>
      <c r="F24" s="218"/>
      <c r="G24" s="218"/>
      <c r="H24" s="11"/>
      <c r="I24" s="1"/>
      <c r="J24" s="1"/>
      <c r="K24" s="1"/>
      <c r="L24" s="1"/>
      <c r="M24" s="1"/>
      <c r="N24" s="1"/>
      <c r="O24" s="1"/>
      <c r="P24" s="1"/>
      <c r="Q24" s="1"/>
      <c r="R24" s="1"/>
      <c r="S24" s="1"/>
      <c r="T24" s="1"/>
      <c r="U24" s="1"/>
      <c r="V24" s="1"/>
      <c r="W24" s="1"/>
      <c r="X24" s="1"/>
      <c r="Y24" s="1"/>
    </row>
    <row r="25" spans="1:25">
      <c r="A25" s="1"/>
      <c r="B25" s="218" t="s">
        <v>1201</v>
      </c>
      <c r="C25" s="218"/>
      <c r="D25" s="218"/>
      <c r="E25" s="218"/>
      <c r="F25" s="218"/>
      <c r="G25" s="218"/>
      <c r="H25" s="11"/>
      <c r="I25" s="1"/>
      <c r="J25" s="1"/>
      <c r="K25" s="1"/>
      <c r="L25" s="1"/>
      <c r="M25" s="1"/>
      <c r="N25" s="1"/>
      <c r="O25" s="1"/>
      <c r="P25" s="1"/>
      <c r="Q25" s="1"/>
      <c r="R25" s="1"/>
      <c r="S25" s="1"/>
      <c r="T25" s="1"/>
    </row>
    <row r="26" spans="1:25" s="723" customFormat="1">
      <c r="A26" s="1"/>
      <c r="B26" s="754" t="s">
        <v>1107</v>
      </c>
      <c r="C26" s="218"/>
      <c r="D26" s="218"/>
      <c r="E26" s="218"/>
      <c r="F26" s="218"/>
      <c r="G26" s="218"/>
      <c r="H26" s="11"/>
      <c r="I26" s="1"/>
      <c r="J26" s="1"/>
      <c r="K26" s="1"/>
      <c r="L26" s="1"/>
      <c r="M26" s="1"/>
      <c r="N26" s="1"/>
      <c r="O26" s="1"/>
      <c r="P26" s="1"/>
      <c r="Q26" s="1"/>
      <c r="R26" s="1"/>
      <c r="S26" s="1"/>
      <c r="T26" s="1"/>
    </row>
    <row r="27" spans="1:25">
      <c r="A27" s="1"/>
      <c r="B27" s="218" t="s">
        <v>1202</v>
      </c>
      <c r="C27" s="218"/>
      <c r="D27" s="218"/>
      <c r="E27" s="218"/>
      <c r="F27" s="218"/>
      <c r="G27" s="218"/>
      <c r="H27" s="11"/>
      <c r="I27" s="1"/>
      <c r="J27" s="1"/>
      <c r="K27" s="1"/>
      <c r="L27" s="1"/>
      <c r="M27" s="1"/>
      <c r="N27" s="1"/>
      <c r="O27" s="1"/>
      <c r="P27" s="1"/>
      <c r="Q27" s="1"/>
      <c r="R27" s="1"/>
      <c r="S27" s="1"/>
      <c r="T27" s="1"/>
    </row>
    <row r="28" spans="1:25">
      <c r="A28" s="1"/>
      <c r="B28" s="218" t="s">
        <v>986</v>
      </c>
      <c r="C28" s="218"/>
      <c r="D28" s="218"/>
      <c r="E28" s="218"/>
      <c r="F28" s="218"/>
      <c r="G28" s="218"/>
      <c r="H28" s="11"/>
      <c r="I28" s="1"/>
      <c r="J28" s="1"/>
      <c r="K28" s="1"/>
      <c r="L28" s="1"/>
      <c r="M28" s="1"/>
      <c r="N28" s="1"/>
      <c r="O28" s="1"/>
      <c r="P28" s="1"/>
      <c r="Q28" s="1"/>
      <c r="R28" s="1"/>
      <c r="S28" s="1"/>
      <c r="T28" s="1"/>
    </row>
    <row r="29" spans="1:25" s="723" customFormat="1">
      <c r="A29" s="1"/>
      <c r="B29" s="218" t="s">
        <v>1203</v>
      </c>
      <c r="C29" s="218"/>
      <c r="D29" s="218"/>
      <c r="E29" s="218"/>
      <c r="F29" s="218"/>
      <c r="G29" s="218"/>
      <c r="H29" s="11"/>
      <c r="I29" s="1"/>
      <c r="J29" s="1"/>
      <c r="K29" s="1"/>
      <c r="L29" s="1"/>
      <c r="M29" s="1"/>
      <c r="N29" s="1"/>
      <c r="O29" s="1"/>
      <c r="P29" s="1"/>
      <c r="Q29" s="1"/>
      <c r="R29" s="1"/>
      <c r="S29" s="1"/>
      <c r="T29" s="1"/>
    </row>
    <row r="30" spans="1:25">
      <c r="A30" s="1"/>
      <c r="B30" s="218" t="s">
        <v>1204</v>
      </c>
      <c r="C30" s="218"/>
      <c r="D30" s="218"/>
      <c r="E30" s="218"/>
      <c r="F30" s="218"/>
      <c r="G30" s="218"/>
      <c r="H30" s="11"/>
      <c r="I30" s="1"/>
      <c r="J30" s="1"/>
      <c r="K30" s="1"/>
      <c r="L30" s="1"/>
      <c r="M30" s="1"/>
      <c r="N30" s="1"/>
      <c r="O30" s="1"/>
      <c r="P30" s="1"/>
      <c r="Q30" s="1"/>
      <c r="R30" s="1"/>
      <c r="S30" s="1"/>
      <c r="T30" s="1"/>
    </row>
    <row r="31" spans="1:25" s="723" customFormat="1">
      <c r="A31" s="1"/>
      <c r="B31" s="218" t="s">
        <v>1205</v>
      </c>
      <c r="C31" s="218"/>
      <c r="D31" s="218"/>
      <c r="E31" s="218"/>
      <c r="F31" s="218"/>
      <c r="G31" s="218"/>
      <c r="H31" s="11"/>
      <c r="I31" s="1"/>
      <c r="J31" s="1"/>
      <c r="K31" s="1"/>
      <c r="L31" s="1"/>
      <c r="M31" s="1"/>
      <c r="N31" s="1"/>
      <c r="O31" s="1"/>
      <c r="P31" s="1"/>
      <c r="Q31" s="1"/>
      <c r="R31" s="1"/>
      <c r="S31" s="1"/>
      <c r="T31" s="1"/>
    </row>
    <row r="32" spans="1:25" s="723" customFormat="1">
      <c r="A32" s="1"/>
      <c r="B32" s="754" t="s">
        <v>1208</v>
      </c>
      <c r="C32" s="218"/>
      <c r="D32" s="218"/>
      <c r="E32" s="218"/>
      <c r="F32" s="218"/>
      <c r="G32" s="218"/>
      <c r="H32" s="11"/>
      <c r="I32" s="1"/>
      <c r="J32" s="1"/>
      <c r="K32" s="1"/>
      <c r="L32" s="1"/>
      <c r="M32" s="1"/>
      <c r="N32" s="1"/>
      <c r="O32" s="1"/>
      <c r="P32" s="1"/>
      <c r="Q32" s="1"/>
      <c r="R32" s="1"/>
      <c r="S32" s="1"/>
      <c r="T32" s="1"/>
    </row>
    <row r="33" spans="1:20">
      <c r="A33" s="1"/>
      <c r="B33" s="218" t="s">
        <v>988</v>
      </c>
      <c r="C33" s="218"/>
      <c r="D33" s="218"/>
      <c r="E33" s="218"/>
      <c r="F33" s="218"/>
      <c r="G33" s="218"/>
      <c r="H33" s="11"/>
      <c r="I33" s="1"/>
      <c r="J33" s="1"/>
      <c r="K33" s="1"/>
      <c r="L33" s="1"/>
      <c r="M33" s="1"/>
      <c r="N33" s="1"/>
      <c r="O33" s="1"/>
      <c r="P33" s="1"/>
      <c r="Q33" s="1"/>
      <c r="R33" s="1"/>
      <c r="S33" s="1"/>
      <c r="T33" s="1"/>
    </row>
    <row r="34" spans="1:20">
      <c r="A34" s="1"/>
      <c r="B34" s="218" t="s">
        <v>987</v>
      </c>
      <c r="C34" s="218"/>
      <c r="D34" s="218"/>
      <c r="E34" s="218"/>
      <c r="F34" s="218"/>
      <c r="G34" s="218"/>
      <c r="H34" s="11"/>
      <c r="I34" s="1"/>
      <c r="J34" s="1"/>
      <c r="K34" s="1"/>
      <c r="L34" s="1"/>
      <c r="M34" s="1"/>
      <c r="N34" s="1"/>
      <c r="O34" s="1"/>
      <c r="P34" s="1"/>
      <c r="Q34" s="1"/>
      <c r="R34" s="1"/>
      <c r="S34" s="1"/>
      <c r="T34" s="1"/>
    </row>
    <row r="35" spans="1:20" s="723" customFormat="1">
      <c r="A35" s="1"/>
      <c r="B35" s="754" t="s">
        <v>98</v>
      </c>
      <c r="C35" s="218"/>
      <c r="D35" s="218"/>
      <c r="E35" s="218"/>
      <c r="F35" s="218"/>
      <c r="G35" s="218"/>
      <c r="H35" s="11"/>
      <c r="I35" s="1"/>
      <c r="J35" s="1"/>
      <c r="K35" s="1"/>
      <c r="L35" s="1"/>
      <c r="M35" s="1"/>
      <c r="N35" s="1"/>
      <c r="O35" s="1"/>
      <c r="P35" s="1"/>
      <c r="Q35" s="1"/>
      <c r="R35" s="1"/>
      <c r="S35" s="1"/>
      <c r="T35" s="1"/>
    </row>
    <row r="36" spans="1:20">
      <c r="A36" s="1"/>
      <c r="B36" s="218" t="s">
        <v>1206</v>
      </c>
      <c r="C36" s="218"/>
      <c r="D36" s="218"/>
      <c r="E36" s="218"/>
      <c r="F36" s="218"/>
      <c r="G36" s="218"/>
      <c r="H36" s="11"/>
      <c r="I36" s="1"/>
      <c r="J36" s="1"/>
      <c r="K36" s="1"/>
      <c r="L36" s="1"/>
      <c r="M36" s="1"/>
      <c r="N36" s="1"/>
      <c r="O36" s="1"/>
      <c r="P36" s="1"/>
      <c r="Q36" s="1"/>
      <c r="R36" s="1"/>
      <c r="S36" s="1"/>
      <c r="T36" s="1"/>
    </row>
    <row r="37" spans="1:20">
      <c r="A37" s="1"/>
      <c r="B37" s="218" t="s">
        <v>409</v>
      </c>
      <c r="C37" s="218"/>
      <c r="D37" s="218"/>
      <c r="E37" s="218"/>
      <c r="F37" s="218"/>
      <c r="G37" s="218"/>
      <c r="H37" s="11"/>
      <c r="I37" s="1"/>
      <c r="J37" s="1"/>
      <c r="K37" s="1"/>
      <c r="L37" s="1"/>
      <c r="M37" s="1"/>
      <c r="N37" s="1"/>
      <c r="O37" s="1"/>
      <c r="P37" s="1"/>
      <c r="Q37" s="1"/>
      <c r="R37" s="1"/>
      <c r="S37" s="1"/>
      <c r="T37" s="1"/>
    </row>
    <row r="38" spans="1:20">
      <c r="A38" s="1"/>
      <c r="B38" s="11"/>
      <c r="C38" s="11"/>
      <c r="D38" s="11"/>
      <c r="E38" s="11"/>
      <c r="F38" s="11"/>
      <c r="G38" s="11"/>
      <c r="H38" s="11"/>
      <c r="I38" s="1"/>
      <c r="J38" s="1"/>
      <c r="K38" s="1"/>
      <c r="L38" s="1"/>
      <c r="M38" s="1"/>
      <c r="N38" s="1"/>
      <c r="O38" s="1"/>
      <c r="P38" s="1"/>
      <c r="Q38" s="1"/>
      <c r="R38" s="1"/>
      <c r="S38" s="1"/>
      <c r="T38" s="1"/>
    </row>
    <row r="39" spans="1:20">
      <c r="A39" s="1"/>
      <c r="B39" s="752" t="s">
        <v>1159</v>
      </c>
      <c r="C39" s="11"/>
      <c r="D39" s="11"/>
      <c r="E39" s="11"/>
      <c r="F39" s="11"/>
      <c r="G39" s="11"/>
      <c r="H39" s="11"/>
      <c r="I39" s="1"/>
      <c r="J39" s="1"/>
      <c r="K39" s="1"/>
      <c r="L39" s="1"/>
      <c r="M39" s="1"/>
      <c r="N39" s="1"/>
      <c r="O39" s="1"/>
      <c r="P39" s="1"/>
      <c r="Q39" s="1"/>
      <c r="R39" s="1"/>
      <c r="S39" s="1"/>
      <c r="T39" s="1"/>
    </row>
    <row r="40" spans="1:20">
      <c r="A40" s="1"/>
      <c r="B40" s="752" t="s">
        <v>1166</v>
      </c>
      <c r="C40" s="11"/>
      <c r="D40" s="11"/>
      <c r="E40" s="11"/>
      <c r="F40" s="11"/>
      <c r="G40" s="11"/>
      <c r="H40" s="11"/>
      <c r="I40" s="1"/>
      <c r="J40" s="1"/>
      <c r="K40" s="1"/>
      <c r="L40" s="1"/>
      <c r="M40" s="1"/>
      <c r="N40" s="1"/>
      <c r="O40" s="1"/>
      <c r="P40" s="1"/>
      <c r="Q40" s="1"/>
      <c r="R40" s="1"/>
      <c r="S40" s="1"/>
      <c r="T40" s="1"/>
    </row>
    <row r="41" spans="1:20">
      <c r="A41" s="1"/>
      <c r="B41" s="11"/>
      <c r="C41" s="11"/>
      <c r="D41" s="11"/>
      <c r="E41" s="11"/>
      <c r="F41" s="11"/>
      <c r="G41" s="11"/>
      <c r="H41" s="11"/>
      <c r="I41" s="1"/>
      <c r="J41" s="1"/>
      <c r="K41" s="1"/>
      <c r="L41" s="1"/>
      <c r="M41" s="1"/>
      <c r="N41" s="1"/>
      <c r="O41" s="1"/>
      <c r="P41" s="1"/>
      <c r="Q41" s="1"/>
      <c r="R41" s="1"/>
      <c r="S41" s="1"/>
      <c r="T41" s="1"/>
    </row>
    <row r="42" spans="1:20">
      <c r="A42" s="1"/>
      <c r="B42" s="11"/>
      <c r="C42" s="11"/>
      <c r="D42" s="11"/>
      <c r="E42" s="11"/>
      <c r="F42" s="11"/>
      <c r="G42" s="11"/>
      <c r="H42" s="11"/>
      <c r="I42" s="1"/>
      <c r="J42" s="1"/>
      <c r="K42" s="1"/>
      <c r="L42" s="1"/>
      <c r="M42" s="1"/>
      <c r="N42" s="1"/>
      <c r="O42" s="1"/>
      <c r="P42" s="1"/>
      <c r="Q42" s="1"/>
      <c r="R42" s="1"/>
      <c r="S42" s="1"/>
      <c r="T42" s="1"/>
    </row>
    <row r="43" spans="1:20">
      <c r="A43" s="1"/>
      <c r="B43" s="1"/>
      <c r="C43" s="1"/>
      <c r="D43" s="1"/>
      <c r="E43" s="1"/>
      <c r="F43" s="1"/>
      <c r="G43" s="1"/>
      <c r="H43" s="1"/>
      <c r="I43" s="1"/>
      <c r="J43" s="1"/>
      <c r="K43" s="1"/>
      <c r="L43" s="1"/>
      <c r="M43" s="1"/>
      <c r="N43" s="1"/>
      <c r="O43" s="1"/>
      <c r="P43" s="1"/>
      <c r="Q43" s="1"/>
      <c r="R43" s="1"/>
      <c r="S43" s="1"/>
      <c r="T43" s="1"/>
    </row>
    <row r="44" spans="1:20">
      <c r="A44" s="1"/>
      <c r="B44" s="1"/>
      <c r="C44" s="1"/>
      <c r="D44" s="1"/>
      <c r="E44" s="1"/>
      <c r="F44" s="1"/>
      <c r="G44" s="1"/>
      <c r="H44" s="1"/>
      <c r="I44" s="1"/>
      <c r="J44" s="1"/>
      <c r="K44" s="1"/>
      <c r="L44" s="1"/>
      <c r="M44" s="1"/>
      <c r="N44" s="1"/>
      <c r="O44" s="1"/>
      <c r="P44" s="1"/>
      <c r="Q44" s="1"/>
      <c r="R44" s="1"/>
      <c r="S44" s="1"/>
      <c r="T44" s="1"/>
    </row>
    <row r="45" spans="1:20">
      <c r="A45" s="1"/>
      <c r="B45" s="1"/>
      <c r="C45" s="1"/>
      <c r="D45" s="1"/>
      <c r="E45" s="1"/>
      <c r="F45" s="1"/>
      <c r="G45" s="1"/>
      <c r="H45" s="1"/>
      <c r="I45" s="1"/>
      <c r="J45" s="1"/>
      <c r="K45" s="1"/>
      <c r="L45" s="1"/>
      <c r="M45" s="1"/>
      <c r="N45" s="1"/>
      <c r="O45" s="1"/>
      <c r="P45" s="1"/>
      <c r="Q45" s="1"/>
      <c r="R45" s="1"/>
      <c r="S45" s="1"/>
      <c r="T45" s="1"/>
    </row>
    <row r="46" spans="1:20">
      <c r="A46" s="1"/>
      <c r="B46" s="1"/>
      <c r="C46" s="1"/>
      <c r="D46" s="1"/>
      <c r="E46" s="1"/>
      <c r="F46" s="1"/>
      <c r="G46" s="1"/>
      <c r="H46" s="1"/>
      <c r="I46" s="1"/>
      <c r="J46" s="1"/>
      <c r="K46" s="1"/>
      <c r="L46" s="1"/>
      <c r="M46" s="1"/>
      <c r="N46" s="1"/>
      <c r="O46" s="1"/>
      <c r="P46" s="1"/>
      <c r="Q46" s="1"/>
      <c r="R46" s="1"/>
      <c r="S46" s="1"/>
      <c r="T46" s="1"/>
    </row>
    <row r="47" spans="1:20">
      <c r="A47" s="1"/>
      <c r="B47" s="1"/>
      <c r="C47" s="1"/>
      <c r="D47" s="1"/>
      <c r="E47" s="1"/>
      <c r="F47" s="1"/>
      <c r="G47" s="1"/>
      <c r="H47" s="1"/>
      <c r="I47" s="1"/>
      <c r="J47" s="1"/>
      <c r="K47" s="1"/>
      <c r="L47" s="1"/>
      <c r="M47" s="1"/>
      <c r="N47" s="1"/>
      <c r="O47" s="1"/>
      <c r="P47" s="1"/>
      <c r="Q47" s="1"/>
      <c r="R47" s="1"/>
      <c r="S47" s="1"/>
      <c r="T47" s="1"/>
    </row>
    <row r="48" spans="1:20">
      <c r="A48" s="1"/>
      <c r="B48" s="1"/>
      <c r="C48" s="1"/>
      <c r="D48" s="1"/>
      <c r="E48" s="1"/>
      <c r="F48" s="1"/>
      <c r="G48" s="1"/>
      <c r="H48" s="1"/>
      <c r="I48" s="1"/>
      <c r="J48" s="1"/>
      <c r="K48" s="1"/>
      <c r="L48" s="1"/>
      <c r="M48" s="1"/>
      <c r="N48" s="1"/>
      <c r="O48" s="1"/>
      <c r="P48" s="1"/>
      <c r="Q48" s="1"/>
      <c r="R48" s="1"/>
      <c r="S48" s="1"/>
      <c r="T48" s="1"/>
    </row>
    <row r="49" spans="1:20">
      <c r="A49" s="1"/>
      <c r="B49" s="1"/>
      <c r="C49" s="1"/>
      <c r="D49" s="1"/>
      <c r="E49" s="1"/>
      <c r="F49" s="1"/>
      <c r="G49" s="1"/>
      <c r="H49" s="1"/>
      <c r="I49" s="1"/>
      <c r="J49" s="1"/>
      <c r="K49" s="1"/>
      <c r="L49" s="1"/>
      <c r="M49" s="1"/>
      <c r="N49" s="1"/>
      <c r="O49" s="1"/>
      <c r="P49" s="1"/>
      <c r="Q49" s="1"/>
      <c r="R49" s="1"/>
      <c r="S49" s="1"/>
      <c r="T49" s="1"/>
    </row>
    <row r="50" spans="1:20">
      <c r="A50" s="1"/>
      <c r="B50" s="1"/>
      <c r="C50" s="1"/>
      <c r="D50" s="1"/>
      <c r="E50" s="1"/>
      <c r="F50" s="1"/>
      <c r="G50" s="1"/>
      <c r="H50" s="1"/>
      <c r="I50" s="1"/>
      <c r="J50" s="1"/>
      <c r="K50" s="1"/>
      <c r="L50" s="1"/>
      <c r="M50" s="1"/>
      <c r="N50" s="1"/>
      <c r="O50" s="1"/>
      <c r="P50" s="1"/>
      <c r="Q50" s="1"/>
      <c r="R50" s="1"/>
      <c r="S50" s="1"/>
      <c r="T50" s="1"/>
    </row>
    <row r="51" spans="1:20">
      <c r="A51" s="1"/>
      <c r="B51" s="1"/>
      <c r="C51" s="1"/>
      <c r="D51" s="1"/>
      <c r="E51" s="1"/>
      <c r="F51" s="1"/>
      <c r="G51" s="1"/>
      <c r="H51" s="1"/>
      <c r="I51" s="1"/>
      <c r="J51" s="1"/>
      <c r="K51" s="1"/>
      <c r="L51" s="1"/>
      <c r="M51" s="1"/>
      <c r="N51" s="1"/>
      <c r="O51" s="1"/>
      <c r="P51" s="1"/>
      <c r="Q51" s="1"/>
      <c r="R51" s="1"/>
      <c r="S51" s="1"/>
      <c r="T51" s="1"/>
    </row>
    <row r="52" spans="1:20">
      <c r="A52" s="1"/>
      <c r="B52" s="1"/>
      <c r="C52" s="1"/>
      <c r="D52" s="1"/>
      <c r="E52" s="1"/>
      <c r="F52" s="1"/>
      <c r="G52" s="1"/>
      <c r="H52" s="1"/>
      <c r="I52" s="1"/>
      <c r="J52" s="1"/>
      <c r="K52" s="1"/>
      <c r="L52" s="1"/>
      <c r="M52" s="1"/>
      <c r="N52" s="1"/>
      <c r="O52" s="1"/>
      <c r="P52" s="1"/>
      <c r="Q52" s="1"/>
      <c r="R52" s="1"/>
      <c r="S52" s="1"/>
      <c r="T52" s="1"/>
    </row>
    <row r="53" spans="1:20">
      <c r="A53" s="1"/>
      <c r="B53" s="1"/>
      <c r="C53" s="1"/>
      <c r="D53" s="1"/>
      <c r="E53" s="1"/>
      <c r="F53" s="1"/>
      <c r="G53" s="1"/>
      <c r="H53" s="1"/>
      <c r="I53" s="1"/>
      <c r="J53" s="1"/>
      <c r="K53" s="1"/>
      <c r="L53" s="1"/>
      <c r="M53" s="1"/>
      <c r="N53" s="1"/>
      <c r="O53" s="1"/>
      <c r="P53" s="1"/>
      <c r="Q53" s="1"/>
      <c r="R53" s="1"/>
      <c r="S53" s="1"/>
      <c r="T53" s="1"/>
    </row>
    <row r="54" spans="1:20">
      <c r="A54" s="1"/>
      <c r="B54" s="1"/>
      <c r="C54" s="1"/>
      <c r="D54" s="1"/>
      <c r="E54" s="1"/>
      <c r="F54" s="1"/>
      <c r="G54" s="1"/>
      <c r="H54" s="1"/>
      <c r="I54" s="1"/>
      <c r="J54" s="1"/>
      <c r="K54" s="1"/>
      <c r="L54" s="1"/>
      <c r="M54" s="1"/>
      <c r="N54" s="1"/>
      <c r="O54" s="1"/>
      <c r="P54" s="1"/>
      <c r="Q54" s="1"/>
      <c r="R54" s="1"/>
      <c r="S54" s="1"/>
      <c r="T54" s="1"/>
    </row>
    <row r="55" spans="1:20">
      <c r="A55" s="1"/>
      <c r="B55" s="1"/>
      <c r="C55" s="1"/>
      <c r="D55" s="1"/>
      <c r="E55" s="1"/>
      <c r="F55" s="1"/>
      <c r="G55" s="1"/>
      <c r="H55" s="1"/>
      <c r="I55" s="1"/>
      <c r="J55" s="1"/>
      <c r="K55" s="1"/>
      <c r="L55" s="1"/>
      <c r="M55" s="1"/>
      <c r="N55" s="1"/>
      <c r="O55" s="1"/>
      <c r="P55" s="1"/>
      <c r="Q55" s="1"/>
      <c r="R55" s="1"/>
      <c r="S55" s="1"/>
      <c r="T55" s="1"/>
    </row>
    <row r="56" spans="1:20">
      <c r="A56" s="1"/>
      <c r="B56" s="1"/>
      <c r="C56" s="1"/>
      <c r="D56" s="1"/>
      <c r="E56" s="1"/>
      <c r="F56" s="1"/>
      <c r="G56" s="1"/>
      <c r="H56" s="1"/>
      <c r="I56" s="1"/>
      <c r="J56" s="1"/>
      <c r="K56" s="1"/>
      <c r="L56" s="1"/>
      <c r="M56" s="1"/>
      <c r="N56" s="1"/>
      <c r="O56" s="1"/>
      <c r="P56" s="1"/>
      <c r="Q56" s="1"/>
      <c r="R56" s="1"/>
      <c r="S56" s="1"/>
      <c r="T56" s="1"/>
    </row>
    <row r="57" spans="1:20">
      <c r="A57" s="1"/>
      <c r="B57" s="1"/>
      <c r="C57" s="1"/>
      <c r="D57" s="1"/>
      <c r="E57" s="1"/>
      <c r="F57" s="1"/>
      <c r="G57" s="1"/>
      <c r="H57" s="1"/>
      <c r="I57" s="1"/>
      <c r="J57" s="1"/>
      <c r="K57" s="1"/>
      <c r="L57" s="1"/>
      <c r="M57" s="1"/>
      <c r="N57" s="1"/>
      <c r="O57" s="1"/>
      <c r="P57" s="1"/>
      <c r="Q57" s="1"/>
      <c r="R57" s="1"/>
      <c r="S57" s="1"/>
      <c r="T57" s="1"/>
    </row>
    <row r="58" spans="1:20">
      <c r="A58" s="1"/>
      <c r="B58" s="1"/>
      <c r="C58" s="1"/>
      <c r="D58" s="1"/>
      <c r="E58" s="1"/>
      <c r="F58" s="1"/>
      <c r="G58" s="1"/>
      <c r="H58" s="1"/>
      <c r="I58" s="1"/>
      <c r="J58" s="1"/>
      <c r="K58" s="1"/>
      <c r="L58" s="1"/>
      <c r="M58" s="1"/>
      <c r="N58" s="1"/>
      <c r="O58" s="1"/>
      <c r="P58" s="1"/>
      <c r="Q58" s="1"/>
      <c r="R58" s="1"/>
      <c r="S58" s="1"/>
      <c r="T58" s="1"/>
    </row>
    <row r="59" spans="1:20">
      <c r="A59" s="1"/>
      <c r="B59" s="1"/>
      <c r="C59" s="1"/>
      <c r="D59" s="1"/>
      <c r="E59" s="1"/>
      <c r="F59" s="1"/>
      <c r="G59" s="1"/>
      <c r="H59" s="1"/>
      <c r="I59" s="1"/>
      <c r="J59" s="1"/>
      <c r="K59" s="1"/>
      <c r="L59" s="1"/>
      <c r="M59" s="1"/>
      <c r="N59" s="1"/>
      <c r="O59" s="1"/>
      <c r="P59" s="1"/>
      <c r="Q59" s="1"/>
      <c r="R59" s="1"/>
      <c r="S59" s="1"/>
      <c r="T59" s="1"/>
    </row>
    <row r="60" spans="1:20">
      <c r="A60" s="1"/>
      <c r="B60" s="1"/>
      <c r="C60" s="1"/>
      <c r="D60" s="1"/>
      <c r="E60" s="1"/>
      <c r="F60" s="1"/>
      <c r="G60" s="1"/>
      <c r="H60" s="1"/>
      <c r="I60" s="1"/>
      <c r="J60" s="1"/>
      <c r="K60" s="1"/>
      <c r="L60" s="1"/>
      <c r="M60" s="1"/>
      <c r="N60" s="1"/>
      <c r="O60" s="1"/>
      <c r="P60" s="1"/>
      <c r="Q60" s="1"/>
      <c r="R60" s="1"/>
      <c r="S60" s="1"/>
      <c r="T60" s="1"/>
    </row>
    <row r="61" spans="1:20">
      <c r="A61" s="1"/>
      <c r="B61" s="1"/>
      <c r="C61" s="1"/>
      <c r="D61" s="1"/>
      <c r="E61" s="1"/>
      <c r="F61" s="1"/>
      <c r="G61" s="1"/>
      <c r="H61" s="1"/>
      <c r="I61" s="1"/>
      <c r="J61" s="1"/>
      <c r="K61" s="1"/>
      <c r="L61" s="1"/>
      <c r="M61" s="1"/>
      <c r="N61" s="1"/>
      <c r="O61" s="1"/>
      <c r="P61" s="1"/>
      <c r="Q61" s="1"/>
      <c r="R61" s="1"/>
      <c r="S61" s="1"/>
      <c r="T61" s="1"/>
    </row>
    <row r="62" spans="1:20">
      <c r="A62" s="1"/>
      <c r="B62" s="1"/>
      <c r="C62" s="1"/>
      <c r="D62" s="1"/>
      <c r="E62" s="1"/>
      <c r="F62" s="1"/>
      <c r="G62" s="1"/>
      <c r="H62" s="1"/>
      <c r="I62" s="1"/>
      <c r="J62" s="1"/>
      <c r="K62" s="1"/>
      <c r="L62" s="1"/>
      <c r="M62" s="1"/>
      <c r="N62" s="1"/>
      <c r="O62" s="1"/>
      <c r="P62" s="1"/>
      <c r="Q62" s="1"/>
      <c r="R62" s="1"/>
      <c r="S62" s="1"/>
      <c r="T62" s="1"/>
    </row>
    <row r="63" spans="1:20">
      <c r="A63" s="1"/>
      <c r="B63" s="1"/>
      <c r="C63" s="1"/>
      <c r="D63" s="1"/>
      <c r="E63" s="1"/>
      <c r="F63" s="1"/>
      <c r="G63" s="1"/>
      <c r="H63" s="1"/>
      <c r="I63" s="1"/>
      <c r="J63" s="1"/>
      <c r="K63" s="1"/>
      <c r="L63" s="1"/>
      <c r="M63" s="1"/>
      <c r="N63" s="1"/>
      <c r="O63" s="1"/>
      <c r="P63" s="1"/>
      <c r="Q63" s="1"/>
      <c r="R63" s="1"/>
      <c r="S63" s="1"/>
      <c r="T63" s="1"/>
    </row>
    <row r="64" spans="1:20">
      <c r="A64" s="1"/>
      <c r="B64" s="1"/>
      <c r="C64" s="1"/>
      <c r="D64" s="1"/>
      <c r="E64" s="1"/>
      <c r="F64" s="1"/>
      <c r="G64" s="1"/>
      <c r="H64" s="1"/>
      <c r="I64" s="1"/>
      <c r="J64" s="1"/>
      <c r="K64" s="1"/>
      <c r="L64" s="1"/>
      <c r="M64" s="1"/>
      <c r="N64" s="1"/>
      <c r="O64" s="1"/>
      <c r="P64" s="1"/>
      <c r="Q64" s="1"/>
      <c r="R64" s="1"/>
      <c r="S64" s="1"/>
      <c r="T64" s="1"/>
    </row>
    <row r="65" spans="1:20">
      <c r="A65" s="1"/>
      <c r="B65" s="1"/>
      <c r="C65" s="1"/>
      <c r="D65" s="1"/>
      <c r="E65" s="1"/>
      <c r="F65" s="1"/>
      <c r="G65" s="1"/>
      <c r="H65" s="1"/>
      <c r="I65" s="1"/>
      <c r="J65" s="1"/>
      <c r="K65" s="1"/>
      <c r="L65" s="1"/>
      <c r="M65" s="1"/>
      <c r="N65" s="1"/>
      <c r="O65" s="1"/>
      <c r="P65" s="1"/>
      <c r="Q65" s="1"/>
      <c r="R65" s="1"/>
      <c r="S65" s="1"/>
      <c r="T65" s="1"/>
    </row>
    <row r="66" spans="1:20">
      <c r="A66" s="1"/>
      <c r="B66" s="1"/>
      <c r="C66" s="1"/>
      <c r="D66" s="1"/>
      <c r="E66" s="1"/>
      <c r="F66" s="1"/>
      <c r="G66" s="1"/>
      <c r="H66" s="1"/>
      <c r="I66" s="1"/>
      <c r="J66" s="1"/>
      <c r="K66" s="1"/>
      <c r="L66" s="1"/>
      <c r="M66" s="1"/>
      <c r="N66" s="1"/>
      <c r="O66" s="1"/>
      <c r="P66" s="1"/>
      <c r="Q66" s="1"/>
      <c r="R66" s="1"/>
      <c r="S66" s="1"/>
      <c r="T66" s="1"/>
    </row>
    <row r="67" spans="1:20">
      <c r="A67" s="1"/>
      <c r="B67" s="1"/>
      <c r="C67" s="1"/>
      <c r="D67" s="1"/>
      <c r="E67" s="1"/>
      <c r="F67" s="1"/>
      <c r="G67" s="1"/>
      <c r="H67" s="1"/>
      <c r="I67" s="1"/>
      <c r="J67" s="1"/>
      <c r="K67" s="1"/>
      <c r="L67" s="1"/>
      <c r="M67" s="1"/>
      <c r="N67" s="1"/>
      <c r="O67" s="1"/>
      <c r="P67" s="1"/>
      <c r="Q67" s="1"/>
      <c r="R67" s="1"/>
      <c r="S67" s="1"/>
      <c r="T67" s="1"/>
    </row>
    <row r="68" spans="1:20">
      <c r="A68" s="1"/>
      <c r="B68" s="1"/>
      <c r="C68" s="1"/>
      <c r="D68" s="1"/>
      <c r="E68" s="1"/>
      <c r="F68" s="1"/>
      <c r="G68" s="1"/>
      <c r="H68" s="1"/>
      <c r="I68" s="1"/>
      <c r="J68" s="1"/>
      <c r="K68" s="1"/>
      <c r="L68" s="1"/>
      <c r="M68" s="1"/>
      <c r="N68" s="1"/>
      <c r="O68" s="1"/>
      <c r="P68" s="1"/>
      <c r="Q68" s="1"/>
      <c r="R68" s="1"/>
      <c r="S68" s="1"/>
      <c r="T68" s="1"/>
    </row>
    <row r="69" spans="1:20">
      <c r="A69" s="1"/>
      <c r="B69" s="1"/>
      <c r="C69" s="1"/>
      <c r="D69" s="1"/>
      <c r="E69" s="1"/>
      <c r="F69" s="1"/>
      <c r="G69" s="1"/>
      <c r="H69" s="1"/>
      <c r="I69" s="1"/>
      <c r="J69" s="1"/>
      <c r="K69" s="1"/>
      <c r="L69" s="1"/>
      <c r="M69" s="1"/>
      <c r="N69" s="1"/>
      <c r="O69" s="1"/>
      <c r="P69" s="1"/>
      <c r="Q69" s="1"/>
      <c r="R69" s="1"/>
      <c r="S69" s="1"/>
      <c r="T69" s="1"/>
    </row>
    <row r="70" spans="1:20">
      <c r="A70" s="1"/>
      <c r="B70" s="1"/>
      <c r="C70" s="1"/>
      <c r="D70" s="1"/>
      <c r="E70" s="1"/>
      <c r="F70" s="1"/>
      <c r="G70" s="1"/>
      <c r="H70" s="1"/>
      <c r="I70" s="1"/>
      <c r="J70" s="1"/>
      <c r="K70" s="1"/>
      <c r="L70" s="1"/>
      <c r="M70" s="1"/>
      <c r="N70" s="1"/>
      <c r="O70" s="1"/>
      <c r="P70" s="1"/>
      <c r="Q70" s="1"/>
      <c r="R70" s="1"/>
      <c r="S70" s="1"/>
      <c r="T70" s="1"/>
    </row>
    <row r="71" spans="1:20">
      <c r="A71" s="1"/>
      <c r="B71" s="1"/>
      <c r="C71" s="1"/>
      <c r="D71" s="1"/>
      <c r="E71" s="1"/>
      <c r="F71" s="1"/>
      <c r="G71" s="1"/>
      <c r="H71" s="1"/>
      <c r="I71" s="1"/>
      <c r="J71" s="1"/>
      <c r="K71" s="1"/>
      <c r="L71" s="1"/>
      <c r="M71" s="1"/>
      <c r="N71" s="1"/>
      <c r="O71" s="1"/>
      <c r="P71" s="1"/>
      <c r="Q71" s="1"/>
      <c r="R71" s="1"/>
      <c r="S71" s="1"/>
      <c r="T71" s="1"/>
    </row>
    <row r="72" spans="1:20">
      <c r="A72" s="1"/>
      <c r="B72" s="1"/>
      <c r="C72" s="1"/>
      <c r="D72" s="1"/>
      <c r="E72" s="1"/>
      <c r="F72" s="1"/>
      <c r="G72" s="1"/>
      <c r="H72" s="1"/>
      <c r="I72" s="1"/>
      <c r="J72" s="1"/>
      <c r="K72" s="1"/>
      <c r="L72" s="1"/>
      <c r="M72" s="1"/>
      <c r="N72" s="1"/>
      <c r="O72" s="1"/>
      <c r="P72" s="1"/>
      <c r="Q72" s="1"/>
      <c r="R72" s="1"/>
      <c r="S72" s="1"/>
      <c r="T72" s="1"/>
    </row>
    <row r="73" spans="1:20">
      <c r="A73" s="1"/>
      <c r="B73" s="1"/>
      <c r="C73" s="1"/>
      <c r="D73" s="1"/>
      <c r="E73" s="1"/>
      <c r="F73" s="1"/>
      <c r="G73" s="1"/>
      <c r="H73" s="1"/>
      <c r="I73" s="1"/>
      <c r="J73" s="1"/>
      <c r="K73" s="1"/>
      <c r="L73" s="1"/>
      <c r="M73" s="1"/>
      <c r="N73" s="1"/>
      <c r="O73" s="1"/>
      <c r="P73" s="1"/>
      <c r="Q73" s="1"/>
      <c r="R73" s="1"/>
      <c r="S73" s="1"/>
      <c r="T73" s="1"/>
    </row>
    <row r="74" spans="1:20">
      <c r="A74" s="1"/>
      <c r="B74" s="1"/>
      <c r="C74" s="1"/>
      <c r="D74" s="1"/>
      <c r="E74" s="1"/>
      <c r="F74" s="1"/>
      <c r="G74" s="1"/>
      <c r="H74" s="1"/>
      <c r="I74" s="1"/>
      <c r="J74" s="1"/>
      <c r="K74" s="1"/>
      <c r="L74" s="1"/>
      <c r="M74" s="1"/>
      <c r="N74" s="1"/>
      <c r="O74" s="1"/>
      <c r="P74" s="1"/>
      <c r="Q74" s="1"/>
      <c r="R74" s="1"/>
      <c r="S74" s="1"/>
      <c r="T74" s="1"/>
    </row>
    <row r="75" spans="1:20">
      <c r="A75" s="1"/>
      <c r="B75" s="1"/>
      <c r="C75" s="1"/>
      <c r="D75" s="1"/>
      <c r="E75" s="1"/>
      <c r="F75" s="1"/>
      <c r="G75" s="1"/>
      <c r="H75" s="1"/>
      <c r="I75" s="1"/>
      <c r="J75" s="1"/>
      <c r="K75" s="1"/>
      <c r="L75" s="1"/>
      <c r="M75" s="1"/>
      <c r="N75" s="1"/>
      <c r="O75" s="1"/>
      <c r="P75" s="1"/>
      <c r="Q75" s="1"/>
      <c r="R75" s="1"/>
      <c r="S75" s="1"/>
      <c r="T75" s="1"/>
    </row>
    <row r="76" spans="1:20">
      <c r="A76" s="1"/>
      <c r="B76" s="1"/>
      <c r="C76" s="1"/>
      <c r="D76" s="1"/>
      <c r="E76" s="1"/>
      <c r="F76" s="1"/>
      <c r="G76" s="1"/>
      <c r="H76" s="1"/>
      <c r="I76" s="1"/>
      <c r="J76" s="1"/>
      <c r="K76" s="1"/>
      <c r="L76" s="1"/>
      <c r="M76" s="1"/>
      <c r="N76" s="1"/>
      <c r="O76" s="1"/>
      <c r="P76" s="1"/>
      <c r="Q76" s="1"/>
      <c r="R76" s="1"/>
      <c r="S76" s="1"/>
      <c r="T76" s="1"/>
    </row>
    <row r="77" spans="1:20">
      <c r="A77" s="1"/>
      <c r="B77" s="1"/>
      <c r="C77" s="1"/>
      <c r="D77" s="1"/>
      <c r="E77" s="1"/>
      <c r="F77" s="1"/>
      <c r="G77" s="1"/>
      <c r="H77" s="1"/>
      <c r="I77" s="1"/>
      <c r="J77" s="1"/>
      <c r="K77" s="1"/>
      <c r="L77" s="1"/>
      <c r="M77" s="1"/>
      <c r="N77" s="1"/>
      <c r="O77" s="1"/>
      <c r="P77" s="1"/>
      <c r="Q77" s="1"/>
      <c r="R77" s="1"/>
      <c r="S77" s="1"/>
      <c r="T77" s="1"/>
    </row>
    <row r="78" spans="1:20">
      <c r="A78" s="1"/>
      <c r="B78" s="1"/>
      <c r="C78" s="1"/>
      <c r="D78" s="1"/>
      <c r="E78" s="1"/>
      <c r="F78" s="1"/>
      <c r="G78" s="1"/>
      <c r="H78" s="1"/>
      <c r="I78" s="1"/>
      <c r="J78" s="1"/>
      <c r="K78" s="1"/>
      <c r="L78" s="1"/>
      <c r="M78" s="1"/>
      <c r="N78" s="1"/>
      <c r="O78" s="1"/>
      <c r="P78" s="1"/>
      <c r="Q78" s="1"/>
      <c r="R78" s="1"/>
      <c r="S78" s="1"/>
      <c r="T78" s="1"/>
    </row>
    <row r="79" spans="1:20">
      <c r="A79" s="1"/>
      <c r="B79" s="1"/>
      <c r="C79" s="1"/>
      <c r="D79" s="1"/>
      <c r="E79" s="1"/>
      <c r="F79" s="1"/>
      <c r="G79" s="1"/>
      <c r="H79" s="1"/>
      <c r="I79" s="1"/>
      <c r="J79" s="1"/>
      <c r="K79" s="1"/>
      <c r="L79" s="1"/>
      <c r="M79" s="1"/>
      <c r="N79" s="1"/>
      <c r="O79" s="1"/>
      <c r="P79" s="1"/>
      <c r="Q79" s="1"/>
      <c r="R79" s="1"/>
      <c r="S79" s="1"/>
      <c r="T79" s="1"/>
    </row>
    <row r="80" spans="1:20">
      <c r="A80" s="1"/>
      <c r="B80" s="1"/>
      <c r="C80" s="1"/>
      <c r="D80" s="1"/>
      <c r="E80" s="1"/>
      <c r="F80" s="1"/>
      <c r="G80" s="1"/>
      <c r="H80" s="1"/>
      <c r="I80" s="1"/>
      <c r="J80" s="1"/>
      <c r="K80" s="1"/>
      <c r="L80" s="1"/>
      <c r="M80" s="1"/>
      <c r="N80" s="1"/>
      <c r="O80" s="1"/>
      <c r="P80" s="1"/>
      <c r="Q80" s="1"/>
      <c r="R80" s="1"/>
      <c r="S80" s="1"/>
      <c r="T80" s="1"/>
    </row>
    <row r="81" spans="1:20">
      <c r="A81" s="1"/>
      <c r="B81" s="1"/>
      <c r="C81" s="1"/>
      <c r="D81" s="1"/>
      <c r="E81" s="1"/>
      <c r="F81" s="1"/>
      <c r="G81" s="1"/>
      <c r="H81" s="1"/>
      <c r="I81" s="1"/>
      <c r="J81" s="1"/>
      <c r="K81" s="1"/>
      <c r="L81" s="1"/>
      <c r="M81" s="1"/>
      <c r="N81" s="1"/>
      <c r="O81" s="1"/>
      <c r="P81" s="1"/>
      <c r="Q81" s="1"/>
      <c r="R81" s="1"/>
      <c r="S81" s="1"/>
      <c r="T81" s="1"/>
    </row>
    <row r="82" spans="1:20">
      <c r="A82" s="1"/>
      <c r="B82" s="1"/>
      <c r="C82" s="1"/>
      <c r="D82" s="1"/>
      <c r="E82" s="1"/>
      <c r="F82" s="1"/>
      <c r="G82" s="1"/>
      <c r="H82" s="1"/>
      <c r="I82" s="1"/>
      <c r="J82" s="1"/>
      <c r="K82" s="1"/>
      <c r="L82" s="1"/>
      <c r="M82" s="1"/>
      <c r="N82" s="1"/>
      <c r="O82" s="1"/>
      <c r="P82" s="1"/>
      <c r="Q82" s="1"/>
      <c r="R82" s="1"/>
      <c r="S82" s="1"/>
      <c r="T82" s="1"/>
    </row>
    <row r="83" spans="1:20">
      <c r="A83" s="1"/>
      <c r="B83" s="1"/>
      <c r="C83" s="1"/>
      <c r="D83" s="1"/>
      <c r="E83" s="1"/>
      <c r="F83" s="1"/>
      <c r="G83" s="1"/>
      <c r="H83" s="1"/>
      <c r="I83" s="1"/>
      <c r="J83" s="1"/>
      <c r="K83" s="1"/>
      <c r="L83" s="1"/>
      <c r="M83" s="1"/>
      <c r="N83" s="1"/>
      <c r="O83" s="1"/>
      <c r="P83" s="1"/>
      <c r="Q83" s="1"/>
      <c r="R83" s="1"/>
      <c r="S83" s="1"/>
      <c r="T83" s="1"/>
    </row>
    <row r="84" spans="1:20">
      <c r="A84" s="1"/>
      <c r="B84" s="1"/>
      <c r="C84" s="1"/>
      <c r="D84" s="1"/>
      <c r="E84" s="1"/>
      <c r="F84" s="1"/>
      <c r="G84" s="1"/>
      <c r="H84" s="1"/>
      <c r="I84" s="1"/>
      <c r="J84" s="1"/>
      <c r="K84" s="1"/>
      <c r="L84" s="1"/>
      <c r="M84" s="1"/>
      <c r="N84" s="1"/>
      <c r="O84" s="1"/>
      <c r="P84" s="1"/>
      <c r="Q84" s="1"/>
      <c r="R84" s="1"/>
      <c r="S84" s="1"/>
      <c r="T84" s="1"/>
    </row>
    <row r="85" spans="1:20">
      <c r="A85" s="1"/>
      <c r="B85" s="1"/>
      <c r="C85" s="1"/>
      <c r="D85" s="1"/>
      <c r="E85" s="1"/>
      <c r="F85" s="1"/>
      <c r="G85" s="1"/>
      <c r="H85" s="1"/>
      <c r="I85" s="1"/>
      <c r="J85" s="1"/>
      <c r="K85" s="1"/>
      <c r="L85" s="1"/>
      <c r="M85" s="1"/>
      <c r="N85" s="1"/>
      <c r="O85" s="1"/>
      <c r="P85" s="1"/>
      <c r="Q85" s="1"/>
      <c r="R85" s="1"/>
      <c r="S85" s="1"/>
      <c r="T85" s="1"/>
    </row>
    <row r="86" spans="1:20">
      <c r="A86" s="1"/>
      <c r="B86" s="1"/>
      <c r="C86" s="1"/>
      <c r="D86" s="1"/>
      <c r="E86" s="1"/>
      <c r="F86" s="1"/>
      <c r="G86" s="1"/>
      <c r="H86" s="1"/>
      <c r="I86" s="1"/>
      <c r="J86" s="1"/>
      <c r="K86" s="1"/>
      <c r="L86" s="1"/>
      <c r="M86" s="1"/>
      <c r="N86" s="1"/>
      <c r="O86" s="1"/>
      <c r="P86" s="1"/>
      <c r="Q86" s="1"/>
      <c r="R86" s="1"/>
      <c r="S86" s="1"/>
      <c r="T86" s="1"/>
    </row>
    <row r="87" spans="1:20">
      <c r="A87" s="1"/>
      <c r="B87" s="1"/>
      <c r="C87" s="1"/>
      <c r="D87" s="1"/>
      <c r="E87" s="1"/>
      <c r="F87" s="1"/>
      <c r="G87" s="1"/>
      <c r="H87" s="1"/>
      <c r="I87" s="1"/>
      <c r="J87" s="1"/>
      <c r="K87" s="1"/>
      <c r="L87" s="1"/>
      <c r="M87" s="1"/>
      <c r="N87" s="1"/>
      <c r="O87" s="1"/>
      <c r="P87" s="1"/>
      <c r="Q87" s="1"/>
      <c r="R87" s="1"/>
      <c r="S87" s="1"/>
      <c r="T87" s="1"/>
    </row>
    <row r="88" spans="1:20">
      <c r="A88" s="1"/>
      <c r="B88" s="1"/>
      <c r="C88" s="1"/>
      <c r="D88" s="1"/>
      <c r="E88" s="1"/>
      <c r="F88" s="1"/>
      <c r="G88" s="1"/>
      <c r="H88" s="1"/>
      <c r="I88" s="1"/>
      <c r="J88" s="1"/>
      <c r="K88" s="1"/>
      <c r="L88" s="1"/>
      <c r="M88" s="1"/>
      <c r="N88" s="1"/>
      <c r="O88" s="1"/>
      <c r="P88" s="1"/>
      <c r="Q88" s="1"/>
      <c r="R88" s="1"/>
      <c r="S88" s="1"/>
      <c r="T88" s="1"/>
    </row>
    <row r="89" spans="1:20">
      <c r="A89" s="1"/>
      <c r="B89" s="1"/>
      <c r="C89" s="1"/>
      <c r="D89" s="1"/>
      <c r="E89" s="1"/>
      <c r="F89" s="1"/>
      <c r="G89" s="1"/>
      <c r="H89" s="1"/>
      <c r="I89" s="1"/>
      <c r="J89" s="1"/>
      <c r="K89" s="1"/>
      <c r="L89" s="1"/>
      <c r="M89" s="1"/>
      <c r="N89" s="1"/>
      <c r="O89" s="1"/>
      <c r="P89" s="1"/>
      <c r="Q89" s="1"/>
      <c r="R89" s="1"/>
      <c r="S89" s="1"/>
      <c r="T89" s="1"/>
    </row>
    <row r="90" spans="1:20">
      <c r="A90" s="1"/>
      <c r="B90" s="1"/>
      <c r="C90" s="1"/>
      <c r="D90" s="1"/>
      <c r="E90" s="1"/>
      <c r="F90" s="1"/>
      <c r="G90" s="1"/>
      <c r="H90" s="1"/>
      <c r="I90" s="1"/>
      <c r="J90" s="1"/>
      <c r="K90" s="1"/>
      <c r="L90" s="1"/>
      <c r="M90" s="1"/>
      <c r="N90" s="1"/>
      <c r="O90" s="1"/>
      <c r="P90" s="1"/>
      <c r="Q90" s="1"/>
      <c r="R90" s="1"/>
      <c r="S90" s="1"/>
      <c r="T90" s="1"/>
    </row>
    <row r="91" spans="1:20">
      <c r="A91" s="1"/>
      <c r="B91" s="1"/>
      <c r="C91" s="1"/>
      <c r="D91" s="1"/>
      <c r="E91" s="1"/>
      <c r="F91" s="1"/>
      <c r="G91" s="1"/>
      <c r="H91" s="1"/>
      <c r="I91" s="1"/>
      <c r="J91" s="1"/>
      <c r="K91" s="1"/>
      <c r="L91" s="1"/>
      <c r="M91" s="1"/>
      <c r="N91" s="1"/>
      <c r="O91" s="1"/>
      <c r="P91" s="1"/>
      <c r="Q91" s="1"/>
      <c r="R91" s="1"/>
      <c r="S91" s="1"/>
      <c r="T91" s="1"/>
    </row>
    <row r="92" spans="1:20">
      <c r="A92" s="1"/>
      <c r="B92" s="1"/>
      <c r="C92" s="1"/>
      <c r="D92" s="1"/>
      <c r="E92" s="1"/>
      <c r="F92" s="1"/>
      <c r="G92" s="1"/>
      <c r="H92" s="1"/>
      <c r="I92" s="1"/>
      <c r="J92" s="1"/>
      <c r="K92" s="1"/>
      <c r="L92" s="1"/>
      <c r="M92" s="1"/>
      <c r="N92" s="1"/>
      <c r="O92" s="1"/>
      <c r="P92" s="1"/>
      <c r="Q92" s="1"/>
      <c r="R92" s="1"/>
      <c r="S92" s="1"/>
      <c r="T92" s="1"/>
    </row>
    <row r="93" spans="1:20">
      <c r="A93" s="1"/>
      <c r="B93" s="1"/>
      <c r="C93" s="1"/>
      <c r="D93" s="1"/>
      <c r="E93" s="1"/>
      <c r="F93" s="1"/>
      <c r="G93" s="1"/>
      <c r="H93" s="1"/>
      <c r="I93" s="1"/>
      <c r="J93" s="1"/>
      <c r="K93" s="1"/>
      <c r="L93" s="1"/>
      <c r="M93" s="1"/>
      <c r="N93" s="1"/>
      <c r="O93" s="1"/>
      <c r="P93" s="1"/>
      <c r="Q93" s="1"/>
      <c r="R93" s="1"/>
      <c r="S93" s="1"/>
      <c r="T93" s="1"/>
    </row>
    <row r="94" spans="1:20">
      <c r="A94" s="1"/>
      <c r="B94" s="1"/>
      <c r="C94" s="1"/>
      <c r="D94" s="1"/>
      <c r="E94" s="1"/>
      <c r="F94" s="1"/>
      <c r="G94" s="1"/>
      <c r="H94" s="1"/>
      <c r="I94" s="1"/>
      <c r="J94" s="1"/>
      <c r="K94" s="1"/>
      <c r="L94" s="1"/>
      <c r="M94" s="1"/>
      <c r="N94" s="1"/>
      <c r="O94" s="1"/>
      <c r="P94" s="1"/>
      <c r="Q94" s="1"/>
      <c r="R94" s="1"/>
      <c r="S94" s="1"/>
      <c r="T94" s="1"/>
    </row>
    <row r="95" spans="1:20">
      <c r="A95" s="1"/>
      <c r="B95" s="1"/>
      <c r="C95" s="1"/>
      <c r="D95" s="1"/>
      <c r="E95" s="1"/>
      <c r="F95" s="1"/>
      <c r="G95" s="1"/>
      <c r="H95" s="1"/>
      <c r="I95" s="1"/>
      <c r="J95" s="1"/>
      <c r="K95" s="1"/>
      <c r="L95" s="1"/>
      <c r="M95" s="1"/>
      <c r="N95" s="1"/>
      <c r="O95" s="1"/>
      <c r="P95" s="1"/>
      <c r="Q95" s="1"/>
      <c r="R95" s="1"/>
      <c r="S95" s="1"/>
      <c r="T95" s="1"/>
    </row>
    <row r="96" spans="1:20">
      <c r="A96" s="1"/>
      <c r="B96" s="1"/>
      <c r="C96" s="1"/>
      <c r="D96" s="1"/>
      <c r="E96" s="1"/>
      <c r="F96" s="1"/>
      <c r="G96" s="1"/>
      <c r="H96" s="1"/>
      <c r="I96" s="1"/>
      <c r="J96" s="1"/>
      <c r="K96" s="1"/>
      <c r="L96" s="1"/>
      <c r="M96" s="1"/>
      <c r="N96" s="1"/>
      <c r="O96" s="1"/>
      <c r="P96" s="1"/>
      <c r="Q96" s="1"/>
      <c r="R96" s="1"/>
      <c r="S96" s="1"/>
      <c r="T96" s="1"/>
    </row>
    <row r="97" spans="1:20">
      <c r="A97" s="1"/>
      <c r="B97" s="1"/>
      <c r="C97" s="1"/>
      <c r="D97" s="1"/>
      <c r="E97" s="1"/>
      <c r="F97" s="1"/>
      <c r="G97" s="1"/>
      <c r="H97" s="1"/>
      <c r="I97" s="1"/>
      <c r="J97" s="1"/>
      <c r="K97" s="1"/>
      <c r="L97" s="1"/>
      <c r="M97" s="1"/>
      <c r="N97" s="1"/>
      <c r="O97" s="1"/>
      <c r="P97" s="1"/>
      <c r="Q97" s="1"/>
      <c r="R97" s="1"/>
      <c r="S97" s="1"/>
      <c r="T97" s="1"/>
    </row>
    <row r="98" spans="1:20">
      <c r="A98" s="1"/>
      <c r="B98" s="1"/>
      <c r="C98" s="1"/>
      <c r="D98" s="1"/>
      <c r="E98" s="1"/>
      <c r="F98" s="1"/>
      <c r="G98" s="1"/>
      <c r="H98" s="1"/>
      <c r="I98" s="1"/>
      <c r="J98" s="1"/>
      <c r="K98" s="1"/>
      <c r="L98" s="1"/>
      <c r="M98" s="1"/>
      <c r="N98" s="1"/>
      <c r="O98" s="1"/>
      <c r="P98" s="1"/>
      <c r="Q98" s="1"/>
      <c r="R98" s="1"/>
      <c r="S98" s="1"/>
      <c r="T98" s="1"/>
    </row>
    <row r="99" spans="1:20">
      <c r="A99" s="1"/>
      <c r="B99" s="1"/>
      <c r="C99" s="1"/>
      <c r="D99" s="1"/>
      <c r="E99" s="1"/>
      <c r="F99" s="1"/>
      <c r="G99" s="1"/>
      <c r="H99" s="1"/>
      <c r="I99" s="1"/>
      <c r="J99" s="1"/>
      <c r="K99" s="1"/>
      <c r="L99" s="1"/>
      <c r="M99" s="1"/>
      <c r="N99" s="1"/>
      <c r="O99" s="1"/>
      <c r="P99" s="1"/>
      <c r="Q99" s="1"/>
      <c r="R99" s="1"/>
      <c r="S99" s="1"/>
      <c r="T99" s="1"/>
    </row>
    <row r="100" spans="1:20">
      <c r="A100" s="1"/>
      <c r="B100" s="1"/>
      <c r="C100" s="1"/>
      <c r="D100" s="1"/>
      <c r="E100" s="1"/>
      <c r="F100" s="1"/>
      <c r="G100" s="1"/>
      <c r="H100" s="1"/>
      <c r="I100" s="1"/>
      <c r="J100" s="1"/>
      <c r="K100" s="1"/>
      <c r="L100" s="1"/>
      <c r="M100" s="1"/>
      <c r="N100" s="1"/>
      <c r="O100" s="1"/>
      <c r="P100" s="1"/>
      <c r="Q100" s="1"/>
      <c r="R100" s="1"/>
      <c r="S100" s="1"/>
      <c r="T100" s="1"/>
    </row>
    <row r="101" spans="1:20">
      <c r="A101" s="1"/>
      <c r="B101" s="1"/>
      <c r="C101" s="1"/>
      <c r="D101" s="1"/>
      <c r="E101" s="1"/>
      <c r="F101" s="1"/>
      <c r="G101" s="1"/>
      <c r="H101" s="1"/>
      <c r="I101" s="1"/>
      <c r="J101" s="1"/>
      <c r="K101" s="1"/>
      <c r="L101" s="1"/>
      <c r="M101" s="1"/>
      <c r="N101" s="1"/>
      <c r="O101" s="1"/>
      <c r="P101" s="1"/>
      <c r="Q101" s="1"/>
      <c r="R101" s="1"/>
      <c r="S101" s="1"/>
      <c r="T101" s="1"/>
    </row>
    <row r="102" spans="1:20">
      <c r="A102" s="1"/>
      <c r="B102" s="1"/>
      <c r="C102" s="1"/>
      <c r="D102" s="1"/>
      <c r="E102" s="1"/>
      <c r="F102" s="1"/>
      <c r="G102" s="1"/>
      <c r="H102" s="1"/>
      <c r="I102" s="1"/>
      <c r="J102" s="1"/>
      <c r="K102" s="1"/>
      <c r="L102" s="1"/>
      <c r="M102" s="1"/>
      <c r="N102" s="1"/>
      <c r="O102" s="1"/>
      <c r="P102" s="1"/>
      <c r="Q102" s="1"/>
      <c r="R102" s="1"/>
      <c r="S102" s="1"/>
      <c r="T102" s="1"/>
    </row>
    <row r="103" spans="1:20">
      <c r="A103" s="1"/>
      <c r="B103" s="1"/>
      <c r="C103" s="1"/>
      <c r="D103" s="1"/>
      <c r="E103" s="1"/>
      <c r="F103" s="1"/>
      <c r="G103" s="1"/>
      <c r="H103" s="1"/>
      <c r="I103" s="1"/>
      <c r="J103" s="1"/>
      <c r="K103" s="1"/>
      <c r="L103" s="1"/>
      <c r="M103" s="1"/>
      <c r="N103" s="1"/>
      <c r="O103" s="1"/>
      <c r="P103" s="1"/>
      <c r="Q103" s="1"/>
      <c r="R103" s="1"/>
      <c r="S103" s="1"/>
      <c r="T103" s="1"/>
    </row>
    <row r="104" spans="1:20">
      <c r="A104" s="1"/>
      <c r="B104" s="1"/>
      <c r="C104" s="1"/>
      <c r="D104" s="1"/>
      <c r="E104" s="1"/>
      <c r="F104" s="1"/>
      <c r="G104" s="1"/>
      <c r="H104" s="1"/>
      <c r="I104" s="1"/>
      <c r="J104" s="1"/>
      <c r="K104" s="1"/>
      <c r="L104" s="1"/>
      <c r="M104" s="1"/>
      <c r="N104" s="1"/>
      <c r="O104" s="1"/>
      <c r="P104" s="1"/>
      <c r="Q104" s="1"/>
      <c r="R104" s="1"/>
      <c r="S104" s="1"/>
      <c r="T104" s="1"/>
    </row>
    <row r="105" spans="1:20">
      <c r="A105" s="1"/>
      <c r="B105" s="1"/>
      <c r="C105" s="1"/>
      <c r="D105" s="1"/>
      <c r="E105" s="1"/>
      <c r="F105" s="1"/>
      <c r="G105" s="1"/>
      <c r="H105" s="1"/>
      <c r="I105" s="1"/>
      <c r="J105" s="1"/>
      <c r="K105" s="1"/>
      <c r="L105" s="1"/>
      <c r="M105" s="1"/>
      <c r="N105" s="1"/>
      <c r="O105" s="1"/>
      <c r="P105" s="1"/>
      <c r="Q105" s="1"/>
      <c r="R105" s="1"/>
      <c r="S105" s="1"/>
      <c r="T105" s="1"/>
    </row>
    <row r="106" spans="1:20">
      <c r="A106" s="1"/>
      <c r="B106" s="1"/>
      <c r="C106" s="1"/>
      <c r="D106" s="1"/>
      <c r="E106" s="1"/>
      <c r="F106" s="1"/>
      <c r="G106" s="1"/>
      <c r="H106" s="1"/>
      <c r="I106" s="1"/>
      <c r="J106" s="1"/>
      <c r="K106" s="1"/>
      <c r="L106" s="1"/>
      <c r="M106" s="1"/>
      <c r="N106" s="1"/>
      <c r="O106" s="1"/>
      <c r="P106" s="1"/>
      <c r="Q106" s="1"/>
      <c r="R106" s="1"/>
      <c r="S106" s="1"/>
      <c r="T106" s="1"/>
    </row>
    <row r="107" spans="1:20">
      <c r="A107" s="1"/>
      <c r="B107" s="1"/>
      <c r="C107" s="1"/>
      <c r="D107" s="1"/>
      <c r="E107" s="1"/>
      <c r="F107" s="1"/>
      <c r="G107" s="1"/>
      <c r="H107" s="1"/>
      <c r="I107" s="1"/>
      <c r="J107" s="1"/>
      <c r="K107" s="1"/>
      <c r="L107" s="1"/>
      <c r="M107" s="1"/>
      <c r="N107" s="1"/>
      <c r="O107" s="1"/>
      <c r="P107" s="1"/>
      <c r="Q107" s="1"/>
      <c r="R107" s="1"/>
      <c r="S107" s="1"/>
      <c r="T107" s="1"/>
    </row>
    <row r="108" spans="1:20">
      <c r="A108" s="1"/>
      <c r="B108" s="1"/>
      <c r="C108" s="1"/>
      <c r="D108" s="1"/>
      <c r="E108" s="1"/>
      <c r="F108" s="1"/>
      <c r="G108" s="1"/>
      <c r="H108" s="1"/>
      <c r="I108" s="1"/>
      <c r="J108" s="1"/>
      <c r="K108" s="1"/>
      <c r="L108" s="1"/>
      <c r="M108" s="1"/>
      <c r="N108" s="1"/>
      <c r="O108" s="1"/>
      <c r="P108" s="1"/>
      <c r="Q108" s="1"/>
      <c r="R108" s="1"/>
      <c r="S108" s="1"/>
      <c r="T108" s="1"/>
    </row>
    <row r="109" spans="1:20">
      <c r="A109" s="1"/>
      <c r="B109" s="1"/>
      <c r="C109" s="1"/>
      <c r="D109" s="1"/>
      <c r="E109" s="1"/>
      <c r="F109" s="1"/>
      <c r="G109" s="1"/>
      <c r="H109" s="1"/>
      <c r="I109" s="1"/>
      <c r="J109" s="1"/>
      <c r="K109" s="1"/>
      <c r="L109" s="1"/>
      <c r="M109" s="1"/>
      <c r="N109" s="1"/>
      <c r="O109" s="1"/>
      <c r="P109" s="1"/>
      <c r="Q109" s="1"/>
      <c r="R109" s="1"/>
      <c r="S109" s="1"/>
      <c r="T109" s="1"/>
    </row>
    <row r="110" spans="1:20">
      <c r="A110" s="1"/>
      <c r="B110" s="1"/>
      <c r="C110" s="1"/>
      <c r="D110" s="1"/>
      <c r="E110" s="1"/>
      <c r="F110" s="1"/>
      <c r="G110" s="1"/>
      <c r="H110" s="1"/>
      <c r="I110" s="1"/>
      <c r="J110" s="1"/>
      <c r="K110" s="1"/>
      <c r="L110" s="1"/>
      <c r="M110" s="1"/>
      <c r="N110" s="1"/>
      <c r="O110" s="1"/>
      <c r="P110" s="1"/>
      <c r="Q110" s="1"/>
      <c r="R110" s="1"/>
      <c r="S110" s="1"/>
      <c r="T110" s="1"/>
    </row>
    <row r="111" spans="1:20">
      <c r="A111" s="1"/>
      <c r="B111" s="1"/>
      <c r="C111" s="1"/>
      <c r="D111" s="1"/>
      <c r="E111" s="1"/>
      <c r="F111" s="1"/>
      <c r="G111" s="1"/>
      <c r="H111" s="1"/>
      <c r="I111" s="1"/>
      <c r="J111" s="1"/>
      <c r="K111" s="1"/>
      <c r="L111" s="1"/>
      <c r="M111" s="1"/>
      <c r="N111" s="1"/>
      <c r="O111" s="1"/>
      <c r="P111" s="1"/>
      <c r="Q111" s="1"/>
      <c r="R111" s="1"/>
      <c r="S111" s="1"/>
      <c r="T111" s="1"/>
    </row>
    <row r="112" spans="1:20">
      <c r="A112" s="1"/>
      <c r="B112" s="1"/>
      <c r="C112" s="1"/>
      <c r="D112" s="1"/>
      <c r="E112" s="1"/>
      <c r="F112" s="1"/>
      <c r="G112" s="1"/>
      <c r="H112" s="1"/>
      <c r="I112" s="1"/>
      <c r="J112" s="1"/>
      <c r="K112" s="1"/>
      <c r="L112" s="1"/>
      <c r="M112" s="1"/>
      <c r="N112" s="1"/>
      <c r="O112" s="1"/>
      <c r="P112" s="1"/>
      <c r="Q112" s="1"/>
      <c r="R112" s="1"/>
      <c r="S112" s="1"/>
      <c r="T112" s="1"/>
    </row>
    <row r="113" spans="1:20">
      <c r="A113" s="1"/>
      <c r="B113" s="1"/>
      <c r="C113" s="1"/>
      <c r="D113" s="1"/>
      <c r="E113" s="1"/>
      <c r="F113" s="1"/>
      <c r="G113" s="1"/>
      <c r="H113" s="1"/>
      <c r="I113" s="1"/>
      <c r="J113" s="1"/>
      <c r="K113" s="1"/>
      <c r="L113" s="1"/>
      <c r="M113" s="1"/>
      <c r="N113" s="1"/>
      <c r="O113" s="1"/>
      <c r="P113" s="1"/>
      <c r="Q113" s="1"/>
      <c r="R113" s="1"/>
      <c r="S113" s="1"/>
      <c r="T113" s="1"/>
    </row>
    <row r="114" spans="1:20">
      <c r="A114" s="1"/>
      <c r="B114" s="1"/>
      <c r="C114" s="1"/>
      <c r="D114" s="1"/>
      <c r="E114" s="1"/>
      <c r="F114" s="1"/>
      <c r="G114" s="1"/>
      <c r="H114" s="1"/>
      <c r="I114" s="1"/>
      <c r="J114" s="1"/>
      <c r="K114" s="1"/>
      <c r="L114" s="1"/>
      <c r="M114" s="1"/>
      <c r="N114" s="1"/>
      <c r="O114" s="1"/>
      <c r="P114" s="1"/>
      <c r="Q114" s="1"/>
      <c r="R114" s="1"/>
      <c r="S114" s="1"/>
      <c r="T114" s="1"/>
    </row>
    <row r="115" spans="1:20">
      <c r="A115" s="1"/>
      <c r="B115" s="1"/>
      <c r="C115" s="1"/>
      <c r="D115" s="1"/>
      <c r="E115" s="1"/>
      <c r="F115" s="1"/>
      <c r="G115" s="1"/>
      <c r="H115" s="1"/>
      <c r="I115" s="1"/>
      <c r="J115" s="1"/>
      <c r="K115" s="1"/>
      <c r="L115" s="1"/>
      <c r="M115" s="1"/>
      <c r="N115" s="1"/>
      <c r="O115" s="1"/>
      <c r="P115" s="1"/>
      <c r="Q115" s="1"/>
      <c r="R115" s="1"/>
      <c r="S115" s="1"/>
      <c r="T115" s="1"/>
    </row>
    <row r="116" spans="1:20">
      <c r="A116" s="1"/>
      <c r="B116" s="1"/>
      <c r="C116" s="1"/>
      <c r="D116" s="1"/>
      <c r="E116" s="1"/>
      <c r="F116" s="1"/>
      <c r="G116" s="1"/>
      <c r="H116" s="1"/>
      <c r="I116" s="1"/>
      <c r="J116" s="1"/>
      <c r="K116" s="1"/>
      <c r="L116" s="1"/>
      <c r="M116" s="1"/>
      <c r="N116" s="1"/>
      <c r="O116" s="1"/>
      <c r="P116" s="1"/>
      <c r="Q116" s="1"/>
      <c r="R116" s="1"/>
      <c r="S116" s="1"/>
      <c r="T116" s="1"/>
    </row>
    <row r="117" spans="1:20">
      <c r="A117" s="1"/>
      <c r="B117" s="1"/>
      <c r="C117" s="1"/>
      <c r="D117" s="1"/>
      <c r="E117" s="1"/>
      <c r="F117" s="1"/>
      <c r="G117" s="1"/>
      <c r="H117" s="1"/>
      <c r="I117" s="1"/>
      <c r="J117" s="1"/>
      <c r="K117" s="1"/>
      <c r="L117" s="1"/>
      <c r="M117" s="1"/>
      <c r="N117" s="1"/>
      <c r="O117" s="1"/>
      <c r="P117" s="1"/>
      <c r="Q117" s="1"/>
      <c r="R117" s="1"/>
      <c r="S117" s="1"/>
      <c r="T117" s="1"/>
    </row>
    <row r="118" spans="1:20">
      <c r="A118" s="1"/>
      <c r="B118" s="1"/>
      <c r="C118" s="1"/>
      <c r="D118" s="1"/>
      <c r="E118" s="1"/>
      <c r="F118" s="1"/>
      <c r="G118" s="1"/>
      <c r="H118" s="1"/>
      <c r="I118" s="1"/>
      <c r="J118" s="1"/>
      <c r="K118" s="1"/>
      <c r="L118" s="1"/>
      <c r="M118" s="1"/>
      <c r="N118" s="1"/>
      <c r="O118" s="1"/>
      <c r="P118" s="1"/>
      <c r="Q118" s="1"/>
      <c r="R118" s="1"/>
      <c r="S118" s="1"/>
      <c r="T118" s="1"/>
    </row>
    <row r="119" spans="1:20">
      <c r="A119" s="1"/>
      <c r="B119" s="1"/>
      <c r="C119" s="1"/>
      <c r="D119" s="1"/>
      <c r="E119" s="1"/>
      <c r="F119" s="1"/>
      <c r="G119" s="1"/>
      <c r="H119" s="1"/>
      <c r="I119" s="1"/>
      <c r="J119" s="1"/>
      <c r="K119" s="1"/>
      <c r="L119" s="1"/>
      <c r="M119" s="1"/>
      <c r="N119" s="1"/>
      <c r="O119" s="1"/>
      <c r="P119" s="1"/>
      <c r="Q119" s="1"/>
      <c r="R119" s="1"/>
      <c r="S119" s="1"/>
      <c r="T119" s="1"/>
    </row>
    <row r="120" spans="1:20">
      <c r="A120" s="1"/>
      <c r="B120" s="1"/>
      <c r="C120" s="1"/>
      <c r="D120" s="1"/>
      <c r="E120" s="1"/>
      <c r="F120" s="1"/>
      <c r="G120" s="1"/>
      <c r="H120" s="1"/>
      <c r="I120" s="1"/>
      <c r="J120" s="1"/>
      <c r="K120" s="1"/>
      <c r="L120" s="1"/>
      <c r="M120" s="1"/>
      <c r="N120" s="1"/>
      <c r="O120" s="1"/>
      <c r="P120" s="1"/>
      <c r="Q120" s="1"/>
      <c r="R120" s="1"/>
      <c r="S120" s="1"/>
      <c r="T120" s="1"/>
    </row>
    <row r="121" spans="1:20">
      <c r="A121" s="1"/>
      <c r="B121" s="1"/>
      <c r="C121" s="1"/>
      <c r="D121" s="1"/>
      <c r="E121" s="1"/>
      <c r="F121" s="1"/>
      <c r="G121" s="1"/>
      <c r="H121" s="1"/>
      <c r="I121" s="1"/>
      <c r="J121" s="1"/>
      <c r="K121" s="1"/>
      <c r="L121" s="1"/>
      <c r="M121" s="1"/>
      <c r="N121" s="1"/>
      <c r="O121" s="1"/>
      <c r="P121" s="1"/>
      <c r="Q121" s="1"/>
      <c r="R121" s="1"/>
      <c r="S121" s="1"/>
      <c r="T121" s="1"/>
    </row>
    <row r="122" spans="1:20">
      <c r="A122" s="1"/>
      <c r="B122" s="1"/>
      <c r="C122" s="1"/>
      <c r="D122" s="1"/>
      <c r="E122" s="1"/>
      <c r="F122" s="1"/>
      <c r="G122" s="1"/>
      <c r="H122" s="1"/>
      <c r="I122" s="1"/>
      <c r="J122" s="1"/>
      <c r="K122" s="1"/>
      <c r="L122" s="1"/>
      <c r="M122" s="1"/>
      <c r="N122" s="1"/>
      <c r="O122" s="1"/>
      <c r="P122" s="1"/>
      <c r="Q122" s="1"/>
      <c r="R122" s="1"/>
      <c r="S122" s="1"/>
      <c r="T122" s="1"/>
    </row>
    <row r="123" spans="1:20">
      <c r="A123" s="1"/>
      <c r="B123" s="1"/>
      <c r="C123" s="1"/>
      <c r="D123" s="1"/>
      <c r="E123" s="1"/>
      <c r="F123" s="1"/>
      <c r="G123" s="1"/>
      <c r="H123" s="1"/>
      <c r="I123" s="1"/>
      <c r="J123" s="1"/>
      <c r="K123" s="1"/>
      <c r="L123" s="1"/>
      <c r="M123" s="1"/>
      <c r="N123" s="1"/>
      <c r="O123" s="1"/>
      <c r="P123" s="1"/>
      <c r="Q123" s="1"/>
      <c r="R123" s="1"/>
      <c r="S123" s="1"/>
      <c r="T123" s="1"/>
    </row>
    <row r="124" spans="1:20">
      <c r="A124" s="1"/>
      <c r="B124" s="1"/>
      <c r="C124" s="1"/>
      <c r="D124" s="1"/>
      <c r="E124" s="1"/>
      <c r="F124" s="1"/>
      <c r="G124" s="1"/>
      <c r="H124" s="1"/>
      <c r="I124" s="1"/>
      <c r="J124" s="1"/>
      <c r="K124" s="1"/>
      <c r="L124" s="1"/>
      <c r="M124" s="1"/>
      <c r="N124" s="1"/>
      <c r="O124" s="1"/>
      <c r="P124" s="1"/>
      <c r="Q124" s="1"/>
      <c r="R124" s="1"/>
      <c r="S124" s="1"/>
      <c r="T124" s="1"/>
    </row>
    <row r="125" spans="1:20">
      <c r="A125" s="1"/>
      <c r="B125" s="1"/>
      <c r="C125" s="1"/>
      <c r="D125" s="1"/>
      <c r="E125" s="1"/>
      <c r="F125" s="1"/>
      <c r="G125" s="1"/>
      <c r="H125" s="1"/>
      <c r="I125" s="1"/>
      <c r="J125" s="1"/>
      <c r="K125" s="1"/>
      <c r="L125" s="1"/>
      <c r="M125" s="1"/>
      <c r="N125" s="1"/>
      <c r="O125" s="1"/>
      <c r="P125" s="1"/>
      <c r="Q125" s="1"/>
      <c r="R125" s="1"/>
      <c r="S125" s="1"/>
      <c r="T125" s="1"/>
    </row>
    <row r="126" spans="1:20">
      <c r="A126" s="1"/>
      <c r="B126" s="1"/>
      <c r="C126" s="1"/>
      <c r="D126" s="1"/>
      <c r="E126" s="1"/>
      <c r="F126" s="1"/>
      <c r="G126" s="1"/>
      <c r="H126" s="1"/>
      <c r="I126" s="1"/>
      <c r="J126" s="1"/>
      <c r="K126" s="1"/>
      <c r="L126" s="1"/>
      <c r="M126" s="1"/>
      <c r="N126" s="1"/>
      <c r="O126" s="1"/>
      <c r="P126" s="1"/>
      <c r="Q126" s="1"/>
      <c r="R126" s="1"/>
      <c r="S126" s="1"/>
      <c r="T126" s="1"/>
    </row>
    <row r="127" spans="1:20">
      <c r="A127" s="1"/>
      <c r="B127" s="1"/>
      <c r="C127" s="1"/>
      <c r="D127" s="1"/>
      <c r="E127" s="1"/>
      <c r="F127" s="1"/>
      <c r="G127" s="1"/>
      <c r="H127" s="1"/>
      <c r="I127" s="1"/>
      <c r="J127" s="1"/>
      <c r="K127" s="1"/>
      <c r="L127" s="1"/>
      <c r="M127" s="1"/>
      <c r="N127" s="1"/>
      <c r="O127" s="1"/>
      <c r="P127" s="1"/>
      <c r="Q127" s="1"/>
      <c r="R127" s="1"/>
      <c r="S127" s="1"/>
      <c r="T127" s="1"/>
    </row>
    <row r="128" spans="1:20">
      <c r="A128" s="1"/>
      <c r="B128" s="1"/>
      <c r="C128" s="1"/>
      <c r="D128" s="1"/>
      <c r="E128" s="1"/>
      <c r="F128" s="1"/>
      <c r="G128" s="1"/>
      <c r="H128" s="1"/>
      <c r="I128" s="1"/>
      <c r="J128" s="1"/>
      <c r="K128" s="1"/>
      <c r="L128" s="1"/>
      <c r="M128" s="1"/>
      <c r="N128" s="1"/>
      <c r="O128" s="1"/>
      <c r="P128" s="1"/>
      <c r="Q128" s="1"/>
      <c r="R128" s="1"/>
      <c r="S128" s="1"/>
      <c r="T128" s="1"/>
    </row>
    <row r="129" spans="1:20">
      <c r="A129" s="1"/>
      <c r="B129" s="1"/>
      <c r="C129" s="1"/>
      <c r="D129" s="1"/>
      <c r="E129" s="1"/>
      <c r="F129" s="1"/>
      <c r="G129" s="1"/>
      <c r="H129" s="1"/>
      <c r="I129" s="1"/>
      <c r="J129" s="1"/>
      <c r="K129" s="1"/>
      <c r="L129" s="1"/>
      <c r="M129" s="1"/>
      <c r="N129" s="1"/>
      <c r="O129" s="1"/>
      <c r="P129" s="1"/>
      <c r="Q129" s="1"/>
      <c r="R129" s="1"/>
      <c r="S129" s="1"/>
      <c r="T129" s="1"/>
    </row>
    <row r="130" spans="1:20">
      <c r="A130" s="1"/>
      <c r="B130" s="1"/>
      <c r="C130" s="1"/>
      <c r="D130" s="1"/>
      <c r="E130" s="1"/>
      <c r="F130" s="1"/>
      <c r="G130" s="1"/>
      <c r="H130" s="1"/>
      <c r="I130" s="1"/>
      <c r="J130" s="1"/>
      <c r="K130" s="1"/>
      <c r="L130" s="1"/>
      <c r="M130" s="1"/>
      <c r="N130" s="1"/>
      <c r="O130" s="1"/>
      <c r="P130" s="1"/>
      <c r="Q130" s="1"/>
      <c r="R130" s="1"/>
      <c r="S130" s="1"/>
      <c r="T130" s="1"/>
    </row>
    <row r="131" spans="1:20">
      <c r="A131" s="1"/>
      <c r="B131" s="1"/>
      <c r="C131" s="1"/>
      <c r="D131" s="1"/>
      <c r="E131" s="1"/>
      <c r="F131" s="1"/>
      <c r="G131" s="1"/>
      <c r="H131" s="1"/>
      <c r="I131" s="1"/>
      <c r="J131" s="1"/>
      <c r="K131" s="1"/>
      <c r="L131" s="1"/>
      <c r="M131" s="1"/>
      <c r="N131" s="1"/>
      <c r="O131" s="1"/>
      <c r="P131" s="1"/>
      <c r="Q131" s="1"/>
      <c r="R131" s="1"/>
      <c r="S131" s="1"/>
      <c r="T131" s="1"/>
    </row>
    <row r="132" spans="1:20">
      <c r="A132" s="1"/>
      <c r="B132" s="1"/>
      <c r="C132" s="1"/>
      <c r="D132" s="1"/>
      <c r="E132" s="1"/>
      <c r="F132" s="1"/>
      <c r="G132" s="1"/>
      <c r="H132" s="1"/>
      <c r="I132" s="1"/>
      <c r="J132" s="1"/>
      <c r="K132" s="1"/>
      <c r="L132" s="1"/>
      <c r="M132" s="1"/>
      <c r="N132" s="1"/>
      <c r="O132" s="1"/>
      <c r="P132" s="1"/>
      <c r="Q132" s="1"/>
      <c r="R132" s="1"/>
      <c r="S132" s="1"/>
      <c r="T132" s="1"/>
    </row>
    <row r="133" spans="1:20">
      <c r="A133" s="1"/>
      <c r="B133" s="1"/>
      <c r="C133" s="1"/>
      <c r="D133" s="1"/>
      <c r="E133" s="1"/>
      <c r="F133" s="1"/>
      <c r="G133" s="1"/>
      <c r="H133" s="1"/>
      <c r="I133" s="1"/>
      <c r="J133" s="1"/>
      <c r="K133" s="1"/>
      <c r="L133" s="1"/>
      <c r="M133" s="1"/>
      <c r="N133" s="1"/>
      <c r="O133" s="1"/>
      <c r="P133" s="1"/>
      <c r="Q133" s="1"/>
      <c r="R133" s="1"/>
      <c r="S133" s="1"/>
      <c r="T133" s="1"/>
    </row>
    <row r="134" spans="1:20">
      <c r="A134" s="1"/>
      <c r="B134" s="1"/>
      <c r="C134" s="1"/>
      <c r="D134" s="1"/>
      <c r="E134" s="1"/>
      <c r="F134" s="1"/>
      <c r="G134" s="1"/>
      <c r="H134" s="1"/>
      <c r="I134" s="1"/>
      <c r="J134" s="1"/>
      <c r="K134" s="1"/>
      <c r="L134" s="1"/>
      <c r="M134" s="1"/>
      <c r="N134" s="1"/>
      <c r="O134" s="1"/>
      <c r="P134" s="1"/>
      <c r="Q134" s="1"/>
      <c r="R134" s="1"/>
      <c r="S134" s="1"/>
      <c r="T134" s="1"/>
    </row>
    <row r="135" spans="1:20">
      <c r="A135" s="1"/>
      <c r="B135" s="1"/>
      <c r="C135" s="1"/>
      <c r="D135" s="1"/>
      <c r="E135" s="1"/>
      <c r="F135" s="1"/>
      <c r="G135" s="1"/>
      <c r="H135" s="1"/>
      <c r="I135" s="1"/>
      <c r="J135" s="1"/>
      <c r="K135" s="1"/>
      <c r="L135" s="1"/>
      <c r="M135" s="1"/>
      <c r="N135" s="1"/>
      <c r="O135" s="1"/>
      <c r="P135" s="1"/>
      <c r="Q135" s="1"/>
      <c r="R135" s="1"/>
      <c r="S135" s="1"/>
      <c r="T135" s="1"/>
    </row>
    <row r="136" spans="1:20">
      <c r="A136" s="1"/>
      <c r="B136" s="1"/>
      <c r="C136" s="1"/>
      <c r="D136" s="1"/>
      <c r="E136" s="1"/>
      <c r="F136" s="1"/>
      <c r="G136" s="1"/>
      <c r="H136" s="1"/>
      <c r="I136" s="1"/>
      <c r="J136" s="1"/>
      <c r="K136" s="1"/>
      <c r="L136" s="1"/>
      <c r="M136" s="1"/>
      <c r="N136" s="1"/>
      <c r="O136" s="1"/>
      <c r="P136" s="1"/>
      <c r="Q136" s="1"/>
      <c r="R136" s="1"/>
      <c r="S136" s="1"/>
      <c r="T136" s="1"/>
    </row>
    <row r="137" spans="1:20">
      <c r="A137" s="1"/>
      <c r="B137" s="1"/>
      <c r="C137" s="1"/>
      <c r="D137" s="1"/>
      <c r="E137" s="1"/>
      <c r="F137" s="1"/>
      <c r="G137" s="1"/>
      <c r="H137" s="1"/>
      <c r="I137" s="1"/>
      <c r="J137" s="1"/>
      <c r="K137" s="1"/>
      <c r="L137" s="1"/>
      <c r="M137" s="1"/>
      <c r="N137" s="1"/>
      <c r="O137" s="1"/>
      <c r="P137" s="1"/>
      <c r="Q137" s="1"/>
      <c r="R137" s="1"/>
      <c r="S137" s="1"/>
      <c r="T137" s="1"/>
    </row>
    <row r="138" spans="1:20">
      <c r="A138" s="1"/>
      <c r="B138" s="1"/>
      <c r="C138" s="1"/>
      <c r="D138" s="1"/>
      <c r="E138" s="1"/>
      <c r="F138" s="1"/>
      <c r="G138" s="1"/>
      <c r="H138" s="1"/>
      <c r="I138" s="1"/>
      <c r="J138" s="1"/>
      <c r="K138" s="1"/>
      <c r="L138" s="1"/>
      <c r="M138" s="1"/>
      <c r="N138" s="1"/>
      <c r="O138" s="1"/>
      <c r="P138" s="1"/>
      <c r="Q138" s="1"/>
      <c r="R138" s="1"/>
      <c r="S138" s="1"/>
      <c r="T138" s="1"/>
    </row>
    <row r="139" spans="1:20">
      <c r="A139" s="1"/>
      <c r="B139" s="1"/>
      <c r="C139" s="1"/>
      <c r="D139" s="1"/>
      <c r="E139" s="1"/>
      <c r="F139" s="1"/>
      <c r="G139" s="1"/>
      <c r="H139" s="1"/>
      <c r="I139" s="1"/>
      <c r="J139" s="1"/>
      <c r="K139" s="1"/>
      <c r="L139" s="1"/>
      <c r="M139" s="1"/>
      <c r="N139" s="1"/>
      <c r="O139" s="1"/>
      <c r="P139" s="1"/>
      <c r="Q139" s="1"/>
      <c r="R139" s="1"/>
      <c r="S139" s="1"/>
      <c r="T139" s="1"/>
    </row>
    <row r="140" spans="1:20">
      <c r="A140" s="1"/>
      <c r="B140" s="1"/>
      <c r="C140" s="1"/>
      <c r="D140" s="1"/>
      <c r="E140" s="1"/>
      <c r="F140" s="1"/>
      <c r="G140" s="1"/>
      <c r="H140" s="1"/>
      <c r="I140" s="1"/>
      <c r="J140" s="1"/>
      <c r="K140" s="1"/>
      <c r="L140" s="1"/>
      <c r="M140" s="1"/>
      <c r="N140" s="1"/>
      <c r="O140" s="1"/>
      <c r="P140" s="1"/>
      <c r="Q140" s="1"/>
      <c r="R140" s="1"/>
      <c r="S140" s="1"/>
      <c r="T140" s="1"/>
    </row>
    <row r="141" spans="1:20">
      <c r="A141" s="1"/>
      <c r="B141" s="1"/>
      <c r="C141" s="1"/>
      <c r="D141" s="1"/>
      <c r="E141" s="1"/>
      <c r="F141" s="1"/>
      <c r="G141" s="1"/>
      <c r="H141" s="1"/>
      <c r="I141" s="1"/>
      <c r="J141" s="1"/>
      <c r="K141" s="1"/>
      <c r="L141" s="1"/>
      <c r="M141" s="1"/>
      <c r="N141" s="1"/>
      <c r="O141" s="1"/>
      <c r="P141" s="1"/>
      <c r="Q141" s="1"/>
      <c r="R141" s="1"/>
      <c r="S141" s="1"/>
      <c r="T141" s="1"/>
    </row>
    <row r="142" spans="1:20">
      <c r="A142" s="1"/>
      <c r="B142" s="1"/>
      <c r="C142" s="1"/>
      <c r="D142" s="1"/>
      <c r="E142" s="1"/>
      <c r="F142" s="1"/>
      <c r="G142" s="1"/>
      <c r="H142" s="1"/>
      <c r="I142" s="1"/>
      <c r="J142" s="1"/>
      <c r="K142" s="1"/>
      <c r="L142" s="1"/>
      <c r="M142" s="1"/>
      <c r="N142" s="1"/>
      <c r="O142" s="1"/>
      <c r="P142" s="1"/>
      <c r="Q142" s="1"/>
      <c r="R142" s="1"/>
      <c r="S142" s="1"/>
      <c r="T142" s="1"/>
    </row>
    <row r="143" spans="1:20">
      <c r="A143" s="1"/>
      <c r="B143" s="1"/>
      <c r="C143" s="1"/>
      <c r="D143" s="1"/>
      <c r="E143" s="1"/>
      <c r="F143" s="1"/>
      <c r="G143" s="1"/>
      <c r="H143" s="1"/>
      <c r="I143" s="1"/>
      <c r="J143" s="1"/>
      <c r="K143" s="1"/>
      <c r="L143" s="1"/>
      <c r="M143" s="1"/>
      <c r="N143" s="1"/>
      <c r="O143" s="1"/>
      <c r="P143" s="1"/>
      <c r="Q143" s="1"/>
      <c r="R143" s="1"/>
      <c r="S143" s="1"/>
      <c r="T143" s="1"/>
    </row>
    <row r="144" spans="1:20">
      <c r="A144" s="1"/>
      <c r="B144" s="1"/>
      <c r="C144" s="1"/>
      <c r="D144" s="1"/>
      <c r="E144" s="1"/>
      <c r="F144" s="1"/>
      <c r="G144" s="1"/>
      <c r="H144" s="1"/>
      <c r="I144" s="1"/>
      <c r="J144" s="1"/>
      <c r="K144" s="1"/>
      <c r="L144" s="1"/>
      <c r="M144" s="1"/>
      <c r="N144" s="1"/>
      <c r="O144" s="1"/>
      <c r="P144" s="1"/>
      <c r="Q144" s="1"/>
      <c r="R144" s="1"/>
      <c r="S144" s="1"/>
      <c r="T144" s="1"/>
    </row>
    <row r="145" spans="1:20">
      <c r="A145" s="1"/>
      <c r="B145" s="1"/>
      <c r="C145" s="1"/>
      <c r="D145" s="1"/>
      <c r="E145" s="1"/>
      <c r="F145" s="1"/>
      <c r="G145" s="1"/>
      <c r="H145" s="1"/>
      <c r="I145" s="1"/>
      <c r="J145" s="1"/>
      <c r="K145" s="1"/>
      <c r="L145" s="1"/>
      <c r="M145" s="1"/>
      <c r="N145" s="1"/>
      <c r="O145" s="1"/>
      <c r="P145" s="1"/>
      <c r="Q145" s="1"/>
      <c r="R145" s="1"/>
      <c r="S145" s="1"/>
      <c r="T145" s="1"/>
    </row>
    <row r="146" spans="1:20">
      <c r="A146" s="1"/>
      <c r="B146" s="1"/>
      <c r="C146" s="1"/>
      <c r="D146" s="1"/>
      <c r="E146" s="1"/>
      <c r="F146" s="1"/>
      <c r="G146" s="1"/>
      <c r="H146" s="1"/>
      <c r="I146" s="1"/>
      <c r="J146" s="1"/>
      <c r="K146" s="1"/>
      <c r="L146" s="1"/>
      <c r="M146" s="1"/>
      <c r="N146" s="1"/>
      <c r="O146" s="1"/>
      <c r="P146" s="1"/>
      <c r="Q146" s="1"/>
      <c r="R146" s="1"/>
      <c r="S146" s="1"/>
      <c r="T146" s="1"/>
    </row>
    <row r="147" spans="1:20">
      <c r="A147" s="1"/>
      <c r="B147" s="1"/>
      <c r="C147" s="1"/>
      <c r="D147" s="1"/>
      <c r="E147" s="1"/>
      <c r="F147" s="1"/>
      <c r="G147" s="1"/>
      <c r="H147" s="1"/>
      <c r="I147" s="1"/>
      <c r="J147" s="1"/>
      <c r="K147" s="1"/>
      <c r="L147" s="1"/>
      <c r="M147" s="1"/>
      <c r="N147" s="1"/>
      <c r="O147" s="1"/>
      <c r="P147" s="1"/>
      <c r="Q147" s="1"/>
      <c r="R147" s="1"/>
      <c r="S147" s="1"/>
      <c r="T147" s="1"/>
    </row>
    <row r="148" spans="1:20">
      <c r="A148" s="1"/>
      <c r="B148" s="1"/>
      <c r="C148" s="1"/>
      <c r="D148" s="1"/>
      <c r="E148" s="1"/>
      <c r="F148" s="1"/>
      <c r="G148" s="1"/>
      <c r="H148" s="1"/>
      <c r="I148" s="1"/>
      <c r="J148" s="1"/>
      <c r="K148" s="1"/>
      <c r="L148" s="1"/>
      <c r="M148" s="1"/>
      <c r="N148" s="1"/>
      <c r="O148" s="1"/>
      <c r="P148" s="1"/>
      <c r="Q148" s="1"/>
      <c r="R148" s="1"/>
      <c r="S148" s="1"/>
      <c r="T148" s="1"/>
    </row>
    <row r="149" spans="1:20">
      <c r="A149" s="1"/>
      <c r="B149" s="1"/>
      <c r="C149" s="1"/>
      <c r="D149" s="1"/>
      <c r="E149" s="1"/>
      <c r="F149" s="1"/>
      <c r="G149" s="1"/>
      <c r="H149" s="1"/>
      <c r="I149" s="1"/>
      <c r="J149" s="1"/>
      <c r="K149" s="1"/>
      <c r="L149" s="1"/>
      <c r="M149" s="1"/>
      <c r="N149" s="1"/>
      <c r="O149" s="1"/>
      <c r="P149" s="1"/>
      <c r="Q149" s="1"/>
      <c r="R149" s="1"/>
      <c r="S149" s="1"/>
      <c r="T149" s="1"/>
    </row>
    <row r="150" spans="1:20">
      <c r="A150" s="1"/>
      <c r="B150" s="1"/>
      <c r="C150" s="1"/>
      <c r="D150" s="1"/>
      <c r="E150" s="1"/>
      <c r="F150" s="1"/>
      <c r="G150" s="1"/>
      <c r="H150" s="1"/>
      <c r="I150" s="1"/>
      <c r="J150" s="1"/>
      <c r="K150" s="1"/>
      <c r="L150" s="1"/>
      <c r="M150" s="1"/>
      <c r="N150" s="1"/>
      <c r="O150" s="1"/>
      <c r="P150" s="1"/>
      <c r="Q150" s="1"/>
      <c r="R150" s="1"/>
      <c r="S150" s="1"/>
      <c r="T150" s="1"/>
    </row>
    <row r="151" spans="1:20">
      <c r="A151" s="1"/>
      <c r="B151" s="1"/>
      <c r="C151" s="1"/>
      <c r="D151" s="1"/>
      <c r="E151" s="1"/>
      <c r="F151" s="1"/>
      <c r="G151" s="1"/>
      <c r="H151" s="1"/>
      <c r="I151" s="1"/>
      <c r="J151" s="1"/>
      <c r="K151" s="1"/>
      <c r="L151" s="1"/>
      <c r="M151" s="1"/>
      <c r="N151" s="1"/>
      <c r="O151" s="1"/>
      <c r="P151" s="1"/>
      <c r="Q151" s="1"/>
      <c r="R151" s="1"/>
      <c r="S151" s="1"/>
      <c r="T151" s="1"/>
    </row>
    <row r="152" spans="1:20">
      <c r="A152" s="1"/>
      <c r="B152" s="1"/>
      <c r="C152" s="1"/>
      <c r="D152" s="1"/>
      <c r="E152" s="1"/>
      <c r="F152" s="1"/>
      <c r="G152" s="1"/>
      <c r="H152" s="1"/>
      <c r="I152" s="1"/>
      <c r="J152" s="1"/>
      <c r="K152" s="1"/>
      <c r="L152" s="1"/>
      <c r="M152" s="1"/>
      <c r="N152" s="1"/>
      <c r="O152" s="1"/>
      <c r="P152" s="1"/>
      <c r="Q152" s="1"/>
      <c r="R152" s="1"/>
      <c r="S152" s="1"/>
      <c r="T152" s="1"/>
    </row>
    <row r="153" spans="1:20">
      <c r="A153" s="1"/>
      <c r="B153" s="1"/>
      <c r="C153" s="1"/>
      <c r="D153" s="1"/>
      <c r="E153" s="1"/>
      <c r="F153" s="1"/>
      <c r="G153" s="1"/>
      <c r="H153" s="1"/>
      <c r="I153" s="1"/>
      <c r="J153" s="1"/>
      <c r="K153" s="1"/>
      <c r="L153" s="1"/>
      <c r="M153" s="1"/>
      <c r="N153" s="1"/>
      <c r="O153" s="1"/>
      <c r="P153" s="1"/>
      <c r="Q153" s="1"/>
      <c r="R153" s="1"/>
      <c r="S153" s="1"/>
      <c r="T153" s="1"/>
    </row>
    <row r="154" spans="1:20">
      <c r="A154" s="1"/>
      <c r="B154" s="1"/>
      <c r="C154" s="1"/>
      <c r="D154" s="1"/>
      <c r="E154" s="1"/>
      <c r="F154" s="1"/>
      <c r="G154" s="1"/>
      <c r="H154" s="1"/>
      <c r="I154" s="1"/>
      <c r="J154" s="1"/>
      <c r="K154" s="1"/>
      <c r="L154" s="1"/>
      <c r="M154" s="1"/>
      <c r="N154" s="1"/>
      <c r="O154" s="1"/>
      <c r="P154" s="1"/>
      <c r="Q154" s="1"/>
      <c r="R154" s="1"/>
      <c r="S154" s="1"/>
      <c r="T154" s="1"/>
    </row>
    <row r="155" spans="1:20">
      <c r="A155" s="1"/>
      <c r="B155" s="1"/>
      <c r="C155" s="1"/>
      <c r="D155" s="1"/>
      <c r="E155" s="1"/>
      <c r="F155" s="1"/>
      <c r="G155" s="1"/>
      <c r="H155" s="1"/>
      <c r="I155" s="1"/>
      <c r="J155" s="1"/>
      <c r="K155" s="1"/>
      <c r="L155" s="1"/>
      <c r="M155" s="1"/>
      <c r="N155" s="1"/>
      <c r="O155" s="1"/>
      <c r="P155" s="1"/>
      <c r="Q155" s="1"/>
      <c r="R155" s="1"/>
      <c r="S155" s="1"/>
      <c r="T155" s="1"/>
    </row>
    <row r="156" spans="1:20">
      <c r="A156" s="1"/>
      <c r="B156" s="1"/>
      <c r="C156" s="1"/>
      <c r="D156" s="1"/>
      <c r="E156" s="1"/>
      <c r="F156" s="1"/>
      <c r="G156" s="1"/>
      <c r="H156" s="1"/>
      <c r="I156" s="1"/>
      <c r="J156" s="1"/>
      <c r="K156" s="1"/>
      <c r="L156" s="1"/>
      <c r="M156" s="1"/>
      <c r="N156" s="1"/>
      <c r="O156" s="1"/>
      <c r="P156" s="1"/>
      <c r="Q156" s="1"/>
      <c r="R156" s="1"/>
      <c r="S156" s="1"/>
      <c r="T156" s="1"/>
    </row>
    <row r="157" spans="1:20">
      <c r="A157" s="1"/>
      <c r="B157" s="1"/>
      <c r="C157" s="1"/>
      <c r="D157" s="1"/>
      <c r="E157" s="1"/>
      <c r="F157" s="1"/>
      <c r="G157" s="1"/>
      <c r="H157" s="1"/>
      <c r="I157" s="1"/>
      <c r="J157" s="1"/>
      <c r="K157" s="1"/>
      <c r="L157" s="1"/>
      <c r="M157" s="1"/>
      <c r="N157" s="1"/>
      <c r="O157" s="1"/>
      <c r="P157" s="1"/>
      <c r="Q157" s="1"/>
      <c r="R157" s="1"/>
      <c r="S157" s="1"/>
      <c r="T157" s="1"/>
    </row>
    <row r="158" spans="1:20">
      <c r="A158" s="1"/>
      <c r="B158" s="1"/>
      <c r="C158" s="1"/>
      <c r="D158" s="1"/>
      <c r="E158" s="1"/>
      <c r="F158" s="1"/>
      <c r="G158" s="1"/>
      <c r="H158" s="1"/>
      <c r="I158" s="1"/>
      <c r="J158" s="1"/>
      <c r="K158" s="1"/>
      <c r="L158" s="1"/>
      <c r="M158" s="1"/>
      <c r="N158" s="1"/>
      <c r="O158" s="1"/>
      <c r="P158" s="1"/>
      <c r="Q158" s="1"/>
      <c r="R158" s="1"/>
      <c r="S158" s="1"/>
      <c r="T158" s="1"/>
    </row>
    <row r="159" spans="1:20">
      <c r="A159" s="1"/>
      <c r="B159" s="1"/>
      <c r="C159" s="1"/>
      <c r="D159" s="1"/>
      <c r="E159" s="1"/>
      <c r="F159" s="1"/>
      <c r="G159" s="1"/>
      <c r="H159" s="1"/>
      <c r="I159" s="1"/>
      <c r="J159" s="1"/>
      <c r="K159" s="1"/>
      <c r="L159" s="1"/>
      <c r="M159" s="1"/>
      <c r="N159" s="1"/>
      <c r="O159" s="1"/>
      <c r="P159" s="1"/>
      <c r="Q159" s="1"/>
      <c r="R159" s="1"/>
      <c r="S159" s="1"/>
      <c r="T159" s="1"/>
    </row>
    <row r="160" spans="1:20">
      <c r="A160" s="1"/>
      <c r="B160" s="1"/>
      <c r="C160" s="1"/>
      <c r="D160" s="1"/>
      <c r="E160" s="1"/>
      <c r="F160" s="1"/>
      <c r="G160" s="1"/>
      <c r="H160" s="1"/>
      <c r="I160" s="1"/>
      <c r="J160" s="1"/>
      <c r="K160" s="1"/>
      <c r="L160" s="1"/>
      <c r="M160" s="1"/>
      <c r="N160" s="1"/>
      <c r="O160" s="1"/>
      <c r="P160" s="1"/>
      <c r="Q160" s="1"/>
      <c r="R160" s="1"/>
      <c r="S160" s="1"/>
      <c r="T160" s="1"/>
    </row>
    <row r="161" spans="1:20">
      <c r="A161" s="1"/>
      <c r="B161" s="1"/>
      <c r="C161" s="1"/>
      <c r="D161" s="1"/>
      <c r="E161" s="1"/>
      <c r="F161" s="1"/>
      <c r="G161" s="1"/>
      <c r="H161" s="1"/>
      <c r="I161" s="1"/>
      <c r="J161" s="1"/>
      <c r="K161" s="1"/>
      <c r="L161" s="1"/>
      <c r="M161" s="1"/>
      <c r="N161" s="1"/>
      <c r="O161" s="1"/>
      <c r="P161" s="1"/>
      <c r="Q161" s="1"/>
      <c r="R161" s="1"/>
      <c r="S161" s="1"/>
      <c r="T161" s="1"/>
    </row>
    <row r="162" spans="1:20">
      <c r="A162" s="1"/>
      <c r="B162" s="1"/>
      <c r="C162" s="1"/>
      <c r="D162" s="1"/>
      <c r="E162" s="1"/>
      <c r="F162" s="1"/>
      <c r="G162" s="1"/>
      <c r="H162" s="1"/>
      <c r="I162" s="1"/>
      <c r="J162" s="1"/>
      <c r="K162" s="1"/>
      <c r="L162" s="1"/>
      <c r="M162" s="1"/>
      <c r="N162" s="1"/>
      <c r="O162" s="1"/>
      <c r="P162" s="1"/>
      <c r="Q162" s="1"/>
      <c r="R162" s="1"/>
      <c r="S162" s="1"/>
      <c r="T162" s="1"/>
    </row>
    <row r="163" spans="1:20">
      <c r="A163" s="1"/>
      <c r="B163" s="1"/>
      <c r="C163" s="1"/>
      <c r="D163" s="1"/>
      <c r="E163" s="1"/>
      <c r="F163" s="1"/>
      <c r="G163" s="1"/>
      <c r="H163" s="1"/>
      <c r="I163" s="1"/>
      <c r="J163" s="1"/>
      <c r="K163" s="1"/>
      <c r="L163" s="1"/>
      <c r="M163" s="1"/>
      <c r="N163" s="1"/>
      <c r="O163" s="1"/>
      <c r="P163" s="1"/>
      <c r="Q163" s="1"/>
      <c r="R163" s="1"/>
      <c r="S163" s="1"/>
      <c r="T163" s="1"/>
    </row>
    <row r="164" spans="1:20">
      <c r="A164" s="1"/>
      <c r="B164" s="1"/>
      <c r="C164" s="1"/>
      <c r="D164" s="1"/>
      <c r="E164" s="1"/>
      <c r="F164" s="1"/>
      <c r="G164" s="1"/>
      <c r="H164" s="1"/>
      <c r="I164" s="1"/>
      <c r="J164" s="1"/>
      <c r="K164" s="1"/>
      <c r="L164" s="1"/>
      <c r="M164" s="1"/>
      <c r="N164" s="1"/>
      <c r="O164" s="1"/>
      <c r="P164" s="1"/>
      <c r="Q164" s="1"/>
      <c r="R164" s="1"/>
      <c r="S164" s="1"/>
      <c r="T164" s="1"/>
    </row>
    <row r="165" spans="1:20">
      <c r="A165" s="1"/>
      <c r="B165" s="1"/>
      <c r="C165" s="1"/>
      <c r="D165" s="1"/>
      <c r="E165" s="1"/>
      <c r="F165" s="1"/>
      <c r="G165" s="1"/>
      <c r="H165" s="1"/>
      <c r="I165" s="1"/>
      <c r="J165" s="1"/>
      <c r="K165" s="1"/>
      <c r="L165" s="1"/>
      <c r="M165" s="1"/>
      <c r="N165" s="1"/>
      <c r="O165" s="1"/>
      <c r="P165" s="1"/>
      <c r="Q165" s="1"/>
      <c r="R165" s="1"/>
      <c r="S165" s="1"/>
      <c r="T165" s="1"/>
    </row>
    <row r="166" spans="1:20">
      <c r="A166" s="1"/>
      <c r="B166" s="1"/>
      <c r="C166" s="1"/>
      <c r="D166" s="1"/>
      <c r="E166" s="1"/>
      <c r="F166" s="1"/>
      <c r="G166" s="1"/>
      <c r="H166" s="1"/>
      <c r="I166" s="1"/>
      <c r="J166" s="1"/>
      <c r="K166" s="1"/>
      <c r="L166" s="1"/>
      <c r="M166" s="1"/>
      <c r="N166" s="1"/>
      <c r="O166" s="1"/>
      <c r="P166" s="1"/>
      <c r="Q166" s="1"/>
      <c r="R166" s="1"/>
      <c r="S166" s="1"/>
      <c r="T166" s="1"/>
    </row>
    <row r="167" spans="1:20">
      <c r="A167" s="1"/>
      <c r="B167" s="1"/>
      <c r="C167" s="1"/>
      <c r="D167" s="1"/>
      <c r="E167" s="1"/>
      <c r="F167" s="1"/>
      <c r="G167" s="1"/>
      <c r="H167" s="1"/>
      <c r="I167" s="1"/>
      <c r="J167" s="1"/>
      <c r="K167" s="1"/>
      <c r="L167" s="1"/>
      <c r="M167" s="1"/>
      <c r="N167" s="1"/>
      <c r="O167" s="1"/>
      <c r="P167" s="1"/>
      <c r="Q167" s="1"/>
      <c r="R167" s="1"/>
      <c r="S167" s="1"/>
      <c r="T167" s="1"/>
    </row>
    <row r="168" spans="1:20">
      <c r="A168" s="1"/>
      <c r="B168" s="1"/>
      <c r="C168" s="1"/>
      <c r="D168" s="1"/>
      <c r="E168" s="1"/>
      <c r="F168" s="1"/>
      <c r="G168" s="1"/>
      <c r="H168" s="1"/>
      <c r="I168" s="1"/>
      <c r="J168" s="1"/>
      <c r="K168" s="1"/>
      <c r="L168" s="1"/>
      <c r="M168" s="1"/>
      <c r="N168" s="1"/>
      <c r="O168" s="1"/>
      <c r="P168" s="1"/>
      <c r="Q168" s="1"/>
      <c r="R168" s="1"/>
      <c r="S168" s="1"/>
      <c r="T168" s="1"/>
    </row>
    <row r="169" spans="1:20">
      <c r="A169" s="1"/>
      <c r="B169" s="1"/>
      <c r="C169" s="1"/>
      <c r="D169" s="1"/>
      <c r="E169" s="1"/>
      <c r="F169" s="1"/>
      <c r="G169" s="1"/>
      <c r="H169" s="1"/>
      <c r="I169" s="1"/>
      <c r="J169" s="1"/>
      <c r="K169" s="1"/>
      <c r="L169" s="1"/>
      <c r="M169" s="1"/>
      <c r="N169" s="1"/>
      <c r="O169" s="1"/>
      <c r="P169" s="1"/>
      <c r="Q169" s="1"/>
      <c r="R169" s="1"/>
      <c r="S169" s="1"/>
      <c r="T169" s="1"/>
    </row>
    <row r="170" spans="1:20">
      <c r="A170" s="1"/>
      <c r="B170" s="1"/>
      <c r="C170" s="1"/>
      <c r="D170" s="1"/>
      <c r="E170" s="1"/>
      <c r="F170" s="1"/>
      <c r="G170" s="1"/>
      <c r="H170" s="1"/>
      <c r="I170" s="1"/>
      <c r="J170" s="1"/>
      <c r="K170" s="1"/>
      <c r="L170" s="1"/>
      <c r="M170" s="1"/>
      <c r="N170" s="1"/>
      <c r="O170" s="1"/>
      <c r="P170" s="1"/>
      <c r="Q170" s="1"/>
      <c r="R170" s="1"/>
      <c r="S170" s="1"/>
      <c r="T170" s="1"/>
    </row>
    <row r="171" spans="1:20">
      <c r="A171" s="1"/>
      <c r="B171" s="1"/>
      <c r="C171" s="1"/>
      <c r="D171" s="1"/>
      <c r="E171" s="1"/>
      <c r="F171" s="1"/>
      <c r="G171" s="1"/>
      <c r="H171" s="1"/>
      <c r="I171" s="1"/>
      <c r="J171" s="1"/>
      <c r="K171" s="1"/>
      <c r="L171" s="1"/>
      <c r="M171" s="1"/>
      <c r="N171" s="1"/>
      <c r="O171" s="1"/>
      <c r="P171" s="1"/>
      <c r="Q171" s="1"/>
      <c r="R171" s="1"/>
      <c r="S171" s="1"/>
      <c r="T171" s="1"/>
    </row>
    <row r="172" spans="1:20">
      <c r="A172" s="1"/>
      <c r="B172" s="1"/>
      <c r="C172" s="1"/>
      <c r="D172" s="1"/>
      <c r="E172" s="1"/>
      <c r="F172" s="1"/>
      <c r="G172" s="1"/>
      <c r="H172" s="1"/>
      <c r="I172" s="1"/>
      <c r="J172" s="1"/>
      <c r="K172" s="1"/>
      <c r="L172" s="1"/>
      <c r="M172" s="1"/>
      <c r="N172" s="1"/>
      <c r="O172" s="1"/>
      <c r="P172" s="1"/>
      <c r="Q172" s="1"/>
      <c r="R172" s="1"/>
      <c r="S172" s="1"/>
      <c r="T172" s="1"/>
    </row>
    <row r="173" spans="1:20">
      <c r="A173" s="1"/>
      <c r="B173" s="1"/>
      <c r="C173" s="1"/>
      <c r="D173" s="1"/>
      <c r="E173" s="1"/>
      <c r="F173" s="1"/>
      <c r="G173" s="1"/>
      <c r="H173" s="1"/>
      <c r="I173" s="1"/>
      <c r="J173" s="1"/>
      <c r="K173" s="1"/>
      <c r="L173" s="1"/>
      <c r="M173" s="1"/>
      <c r="N173" s="1"/>
      <c r="O173" s="1"/>
      <c r="P173" s="1"/>
      <c r="Q173" s="1"/>
      <c r="R173" s="1"/>
      <c r="S173" s="1"/>
      <c r="T173" s="1"/>
    </row>
    <row r="174" spans="1:20">
      <c r="A174" s="1"/>
      <c r="B174" s="1"/>
      <c r="C174" s="1"/>
      <c r="D174" s="1"/>
      <c r="E174" s="1"/>
      <c r="F174" s="1"/>
      <c r="G174" s="1"/>
      <c r="H174" s="1"/>
      <c r="I174" s="1"/>
      <c r="J174" s="1"/>
      <c r="K174" s="1"/>
      <c r="L174" s="1"/>
      <c r="M174" s="1"/>
      <c r="N174" s="1"/>
      <c r="O174" s="1"/>
      <c r="P174" s="1"/>
      <c r="Q174" s="1"/>
      <c r="R174" s="1"/>
      <c r="S174" s="1"/>
      <c r="T174" s="1"/>
    </row>
    <row r="175" spans="1:20">
      <c r="A175" s="1"/>
      <c r="B175" s="1"/>
      <c r="C175" s="1"/>
      <c r="D175" s="1"/>
      <c r="E175" s="1"/>
      <c r="F175" s="1"/>
      <c r="G175" s="1"/>
      <c r="H175" s="1"/>
      <c r="I175" s="1"/>
      <c r="J175" s="1"/>
      <c r="K175" s="1"/>
      <c r="L175" s="1"/>
      <c r="M175" s="1"/>
      <c r="N175" s="1"/>
      <c r="O175" s="1"/>
      <c r="P175" s="1"/>
      <c r="Q175" s="1"/>
      <c r="R175" s="1"/>
      <c r="S175" s="1"/>
      <c r="T175" s="1"/>
    </row>
    <row r="176" spans="1:20">
      <c r="A176" s="1"/>
      <c r="B176" s="1"/>
      <c r="C176" s="1"/>
      <c r="D176" s="1"/>
      <c r="E176" s="1"/>
      <c r="F176" s="1"/>
      <c r="G176" s="1"/>
      <c r="H176" s="1"/>
      <c r="I176" s="1"/>
      <c r="J176" s="1"/>
      <c r="K176" s="1"/>
      <c r="L176" s="1"/>
      <c r="M176" s="1"/>
      <c r="N176" s="1"/>
      <c r="O176" s="1"/>
      <c r="P176" s="1"/>
      <c r="Q176" s="1"/>
      <c r="R176" s="1"/>
      <c r="S176" s="1"/>
      <c r="T176" s="1"/>
    </row>
    <row r="177" spans="1:20">
      <c r="A177" s="1"/>
      <c r="B177" s="1"/>
      <c r="C177" s="1"/>
      <c r="D177" s="1"/>
      <c r="E177" s="1"/>
      <c r="F177" s="1"/>
      <c r="G177" s="1"/>
      <c r="H177" s="1"/>
      <c r="I177" s="1"/>
      <c r="J177" s="1"/>
      <c r="K177" s="1"/>
      <c r="L177" s="1"/>
      <c r="M177" s="1"/>
      <c r="N177" s="1"/>
      <c r="O177" s="1"/>
      <c r="P177" s="1"/>
      <c r="Q177" s="1"/>
      <c r="R177" s="1"/>
      <c r="S177" s="1"/>
      <c r="T177" s="1"/>
    </row>
    <row r="178" spans="1:20">
      <c r="A178" s="1"/>
      <c r="B178" s="1"/>
      <c r="C178" s="1"/>
      <c r="D178" s="1"/>
      <c r="E178" s="1"/>
      <c r="F178" s="1"/>
      <c r="G178" s="1"/>
      <c r="H178" s="1"/>
      <c r="I178" s="1"/>
      <c r="J178" s="1"/>
      <c r="K178" s="1"/>
      <c r="L178" s="1"/>
      <c r="M178" s="1"/>
      <c r="N178" s="1"/>
      <c r="O178" s="1"/>
      <c r="P178" s="1"/>
      <c r="Q178" s="1"/>
      <c r="R178" s="1"/>
      <c r="S178" s="1"/>
      <c r="T178" s="1"/>
    </row>
    <row r="179" spans="1:20">
      <c r="A179" s="1"/>
      <c r="B179" s="1"/>
      <c r="C179" s="1"/>
      <c r="D179" s="1"/>
      <c r="E179" s="1"/>
      <c r="F179" s="1"/>
      <c r="G179" s="1"/>
      <c r="H179" s="1"/>
      <c r="I179" s="1"/>
      <c r="J179" s="1"/>
      <c r="K179" s="1"/>
      <c r="L179" s="1"/>
      <c r="M179" s="1"/>
      <c r="N179" s="1"/>
      <c r="O179" s="1"/>
      <c r="P179" s="1"/>
      <c r="Q179" s="1"/>
      <c r="R179" s="1"/>
      <c r="S179" s="1"/>
      <c r="T179" s="1"/>
    </row>
    <row r="180" spans="1:20">
      <c r="A180" s="1"/>
      <c r="B180" s="1"/>
      <c r="C180" s="1"/>
      <c r="D180" s="1"/>
      <c r="E180" s="1"/>
      <c r="F180" s="1"/>
      <c r="G180" s="1"/>
      <c r="H180" s="1"/>
      <c r="I180" s="1"/>
      <c r="J180" s="1"/>
      <c r="K180" s="1"/>
      <c r="L180" s="1"/>
      <c r="M180" s="1"/>
      <c r="N180" s="1"/>
      <c r="O180" s="1"/>
      <c r="P180" s="1"/>
      <c r="Q180" s="1"/>
      <c r="R180" s="1"/>
      <c r="S180" s="1"/>
      <c r="T180" s="1"/>
    </row>
    <row r="181" spans="1:20">
      <c r="A181" s="1"/>
      <c r="B181" s="1"/>
      <c r="C181" s="1"/>
      <c r="D181" s="1"/>
      <c r="E181" s="1"/>
      <c r="F181" s="1"/>
      <c r="G181" s="1"/>
      <c r="H181" s="1"/>
      <c r="I181" s="1"/>
      <c r="J181" s="1"/>
      <c r="K181" s="1"/>
      <c r="L181" s="1"/>
      <c r="M181" s="1"/>
      <c r="N181" s="1"/>
      <c r="O181" s="1"/>
      <c r="P181" s="1"/>
      <c r="Q181" s="1"/>
      <c r="R181" s="1"/>
      <c r="S181" s="1"/>
      <c r="T181" s="1"/>
    </row>
    <row r="182" spans="1:20">
      <c r="A182" s="1"/>
      <c r="B182" s="1"/>
      <c r="C182" s="1"/>
      <c r="D182" s="1"/>
      <c r="E182" s="1"/>
      <c r="F182" s="1"/>
      <c r="G182" s="1"/>
      <c r="H182" s="1"/>
      <c r="I182" s="1"/>
      <c r="J182" s="1"/>
      <c r="K182" s="1"/>
      <c r="L182" s="1"/>
      <c r="M182" s="1"/>
      <c r="N182" s="1"/>
      <c r="O182" s="1"/>
      <c r="P182" s="1"/>
      <c r="Q182" s="1"/>
      <c r="R182" s="1"/>
      <c r="S182" s="1"/>
      <c r="T182" s="1"/>
    </row>
    <row r="183" spans="1:20">
      <c r="A183" s="1"/>
      <c r="B183" s="1"/>
      <c r="C183" s="1"/>
      <c r="D183" s="1"/>
      <c r="E183" s="1"/>
      <c r="F183" s="1"/>
      <c r="G183" s="1"/>
      <c r="H183" s="1"/>
      <c r="I183" s="1"/>
      <c r="J183" s="1"/>
      <c r="K183" s="1"/>
      <c r="L183" s="1"/>
      <c r="M183" s="1"/>
      <c r="N183" s="1"/>
      <c r="O183" s="1"/>
      <c r="P183" s="1"/>
      <c r="Q183" s="1"/>
      <c r="R183" s="1"/>
      <c r="S183" s="1"/>
      <c r="T183" s="1"/>
    </row>
  </sheetData>
  <hyperlinks>
    <hyperlink ref="E1" location="innehåll!A1" display="Tillbaka till innehållsförteckning"/>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2"/>
  <sheetViews>
    <sheetView topLeftCell="N1" workbookViewId="0">
      <selection activeCell="V1" sqref="V1"/>
    </sheetView>
  </sheetViews>
  <sheetFormatPr defaultRowHeight="15"/>
  <cols>
    <col min="2" max="2" width="14.42578125" customWidth="1"/>
    <col min="3" max="7" width="12.140625" customWidth="1"/>
    <col min="8" max="8" width="12.140625" style="494" customWidth="1"/>
    <col min="9" max="13" width="12.140625" customWidth="1"/>
    <col min="14" max="14" width="12.140625" style="494" customWidth="1"/>
    <col min="15" max="19" width="12.140625" customWidth="1"/>
    <col min="20" max="20" width="12.140625" style="494" customWidth="1"/>
    <col min="21" max="38" width="12.140625" customWidth="1"/>
  </cols>
  <sheetData>
    <row r="1" spans="1:39">
      <c r="A1" s="1"/>
      <c r="B1" s="1"/>
      <c r="C1" s="1"/>
      <c r="D1" s="1"/>
      <c r="E1" s="70" t="s">
        <v>173</v>
      </c>
      <c r="F1" s="1"/>
      <c r="G1" s="1"/>
      <c r="H1" s="1"/>
      <c r="I1" s="1"/>
      <c r="J1" s="1"/>
      <c r="K1" s="1"/>
      <c r="L1" s="1"/>
      <c r="M1" s="1"/>
      <c r="N1" s="1"/>
      <c r="O1" s="1"/>
      <c r="P1" s="1"/>
      <c r="Q1" s="1"/>
      <c r="R1" s="1"/>
      <c r="S1" s="1"/>
      <c r="T1" s="1"/>
      <c r="U1" s="1"/>
      <c r="V1" s="70" t="s">
        <v>173</v>
      </c>
      <c r="W1" s="1"/>
      <c r="X1" s="1"/>
      <c r="Y1" s="1"/>
      <c r="Z1" s="1"/>
      <c r="AA1" s="1"/>
      <c r="AB1" s="1"/>
      <c r="AC1" s="1"/>
      <c r="AD1" s="1"/>
      <c r="AE1" s="1"/>
    </row>
    <row r="2" spans="1:39">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9">
      <c r="A3" s="1"/>
      <c r="B3" s="367"/>
      <c r="C3" s="364" t="s">
        <v>1239</v>
      </c>
      <c r="D3" s="364"/>
      <c r="E3" s="364"/>
      <c r="F3" s="364"/>
      <c r="G3" s="364"/>
      <c r="H3" s="623"/>
      <c r="I3" s="364"/>
      <c r="J3" s="364"/>
      <c r="K3" s="364"/>
      <c r="L3" s="364"/>
      <c r="M3" s="364"/>
      <c r="N3" s="623"/>
      <c r="O3" s="364"/>
      <c r="P3" s="370"/>
      <c r="Q3" s="370"/>
      <c r="R3" s="370"/>
      <c r="S3" s="370"/>
      <c r="T3" s="627"/>
      <c r="U3" s="370"/>
      <c r="V3" s="370"/>
      <c r="W3" s="370"/>
      <c r="X3" s="370"/>
      <c r="Y3" s="536"/>
      <c r="Z3" s="1"/>
      <c r="AA3" s="1"/>
      <c r="AB3" s="1"/>
      <c r="AC3" s="1"/>
      <c r="AD3" s="1"/>
      <c r="AE3" s="1"/>
    </row>
    <row r="4" spans="1:39" ht="15.75" thickBot="1">
      <c r="A4" s="1"/>
      <c r="B4" s="624"/>
      <c r="C4" s="625" t="s">
        <v>1266</v>
      </c>
      <c r="D4" s="369"/>
      <c r="E4" s="369"/>
      <c r="F4" s="369"/>
      <c r="G4" s="369"/>
      <c r="H4" s="626"/>
      <c r="I4" s="369"/>
      <c r="J4" s="369"/>
      <c r="K4" s="369"/>
      <c r="L4" s="369"/>
      <c r="M4" s="369"/>
      <c r="N4" s="2"/>
      <c r="O4" s="2"/>
      <c r="P4" s="3"/>
      <c r="Q4" s="3"/>
      <c r="R4" s="3"/>
      <c r="S4" s="3"/>
      <c r="T4" s="3"/>
      <c r="U4" s="373"/>
      <c r="V4" s="373"/>
      <c r="W4" s="373"/>
      <c r="X4" s="373"/>
      <c r="Y4" s="518"/>
      <c r="Z4" s="1"/>
      <c r="AA4" s="1"/>
      <c r="AB4" s="1"/>
      <c r="AC4" s="1"/>
      <c r="AD4" s="1"/>
      <c r="AE4" s="1"/>
    </row>
    <row r="5" spans="1:39">
      <c r="A5" s="1"/>
      <c r="B5" s="24" t="s">
        <v>30</v>
      </c>
      <c r="C5" s="282" t="s">
        <v>26</v>
      </c>
      <c r="D5" s="283"/>
      <c r="E5" s="284"/>
      <c r="F5" s="284"/>
      <c r="G5" s="284"/>
      <c r="H5" s="285"/>
      <c r="I5" s="282" t="s">
        <v>44</v>
      </c>
      <c r="J5" s="283"/>
      <c r="K5" s="284"/>
      <c r="L5" s="284"/>
      <c r="M5" s="284"/>
      <c r="N5" s="285"/>
      <c r="O5" s="282" t="s">
        <v>27</v>
      </c>
      <c r="P5" s="283"/>
      <c r="Q5" s="284"/>
      <c r="R5" s="284"/>
      <c r="S5" s="284"/>
      <c r="T5" s="285"/>
      <c r="U5" s="269" t="s">
        <v>99</v>
      </c>
      <c r="V5" s="267"/>
      <c r="W5" s="268"/>
      <c r="X5" s="268"/>
      <c r="Y5" s="268"/>
      <c r="Z5" s="619"/>
      <c r="AA5" s="730" t="s">
        <v>1095</v>
      </c>
      <c r="AB5" s="731"/>
      <c r="AC5" s="732"/>
      <c r="AD5" s="732"/>
      <c r="AE5" s="732"/>
      <c r="AF5" s="619"/>
      <c r="AG5" s="730" t="s">
        <v>1096</v>
      </c>
      <c r="AH5" s="731"/>
      <c r="AI5" s="732"/>
      <c r="AJ5" s="732"/>
      <c r="AK5" s="732"/>
      <c r="AL5" s="619"/>
    </row>
    <row r="6" spans="1:39">
      <c r="A6" s="1"/>
      <c r="B6" s="274" t="s">
        <v>29</v>
      </c>
      <c r="C6" s="275" t="s">
        <v>1463</v>
      </c>
      <c r="D6" s="275" t="s">
        <v>1460</v>
      </c>
      <c r="E6" s="275" t="s">
        <v>1462</v>
      </c>
      <c r="F6" s="149" t="s">
        <v>1465</v>
      </c>
      <c r="G6" s="276" t="s">
        <v>1464</v>
      </c>
      <c r="H6" s="606" t="s">
        <v>1466</v>
      </c>
      <c r="I6" s="275" t="s">
        <v>1463</v>
      </c>
      <c r="J6" s="275" t="s">
        <v>1460</v>
      </c>
      <c r="K6" s="275" t="s">
        <v>1462</v>
      </c>
      <c r="L6" s="149" t="s">
        <v>1465</v>
      </c>
      <c r="M6" s="276" t="s">
        <v>1464</v>
      </c>
      <c r="N6" s="606" t="s">
        <v>1466</v>
      </c>
      <c r="O6" s="275" t="s">
        <v>1463</v>
      </c>
      <c r="P6" s="275" t="s">
        <v>1460</v>
      </c>
      <c r="Q6" s="275" t="s">
        <v>1462</v>
      </c>
      <c r="R6" s="149" t="s">
        <v>1465</v>
      </c>
      <c r="S6" s="276" t="s">
        <v>1464</v>
      </c>
      <c r="T6" s="606" t="s">
        <v>1466</v>
      </c>
      <c r="U6" s="275" t="s">
        <v>1463</v>
      </c>
      <c r="V6" s="275" t="s">
        <v>1460</v>
      </c>
      <c r="W6" s="275" t="s">
        <v>1462</v>
      </c>
      <c r="X6" s="149" t="s">
        <v>1465</v>
      </c>
      <c r="Y6" s="276" t="s">
        <v>1464</v>
      </c>
      <c r="Z6" s="606" t="s">
        <v>1466</v>
      </c>
      <c r="AA6" s="275" t="s">
        <v>1463</v>
      </c>
      <c r="AB6" s="275" t="s">
        <v>1460</v>
      </c>
      <c r="AC6" s="275" t="s">
        <v>1462</v>
      </c>
      <c r="AD6" s="149" t="s">
        <v>1465</v>
      </c>
      <c r="AE6" s="276" t="s">
        <v>1464</v>
      </c>
      <c r="AF6" s="606" t="s">
        <v>1466</v>
      </c>
      <c r="AG6" s="275" t="s">
        <v>1463</v>
      </c>
      <c r="AH6" s="275" t="s">
        <v>1460</v>
      </c>
      <c r="AI6" s="275" t="s">
        <v>1462</v>
      </c>
      <c r="AJ6" s="149" t="s">
        <v>1465</v>
      </c>
      <c r="AK6" s="276" t="s">
        <v>1464</v>
      </c>
      <c r="AL6" s="606" t="s">
        <v>1466</v>
      </c>
    </row>
    <row r="7" spans="1:39">
      <c r="A7" s="1"/>
      <c r="B7" s="161" t="s">
        <v>31</v>
      </c>
      <c r="C7" s="286">
        <v>63.8</v>
      </c>
      <c r="D7" s="181">
        <v>64.8</v>
      </c>
      <c r="E7" s="181">
        <v>62.21</v>
      </c>
      <c r="F7" s="181">
        <v>61</v>
      </c>
      <c r="G7" s="93">
        <v>60</v>
      </c>
      <c r="H7" s="604">
        <v>60</v>
      </c>
      <c r="I7" s="286">
        <v>28.7</v>
      </c>
      <c r="J7" s="181">
        <v>30.3</v>
      </c>
      <c r="K7" s="181">
        <v>31.7</v>
      </c>
      <c r="L7" s="181">
        <v>32</v>
      </c>
      <c r="M7" s="93">
        <v>33</v>
      </c>
      <c r="N7" s="93">
        <v>31</v>
      </c>
      <c r="O7" s="286">
        <v>7.5</v>
      </c>
      <c r="P7" s="181">
        <v>4.9000000000000004</v>
      </c>
      <c r="Q7" s="181">
        <v>6.08</v>
      </c>
      <c r="R7" s="181">
        <v>7</v>
      </c>
      <c r="S7" s="93">
        <v>7</v>
      </c>
      <c r="T7" s="93">
        <v>9</v>
      </c>
      <c r="U7" s="181" t="s">
        <v>292</v>
      </c>
      <c r="V7" s="181" t="s">
        <v>292</v>
      </c>
      <c r="W7" s="181" t="s">
        <v>292</v>
      </c>
      <c r="X7" s="181" t="s">
        <v>292</v>
      </c>
      <c r="Y7" s="181"/>
      <c r="Z7" s="181"/>
      <c r="AA7" s="181" t="s">
        <v>292</v>
      </c>
      <c r="AB7" s="181" t="s">
        <v>292</v>
      </c>
      <c r="AC7" s="181" t="s">
        <v>292</v>
      </c>
      <c r="AD7" s="181" t="s">
        <v>292</v>
      </c>
      <c r="AE7" s="181">
        <v>33</v>
      </c>
      <c r="AF7" s="181"/>
      <c r="AG7" s="181" t="s">
        <v>292</v>
      </c>
      <c r="AH7" s="181" t="s">
        <v>292</v>
      </c>
      <c r="AI7" s="181" t="s">
        <v>292</v>
      </c>
      <c r="AJ7" s="181" t="s">
        <v>292</v>
      </c>
      <c r="AK7" s="181">
        <v>7</v>
      </c>
      <c r="AL7" s="181"/>
    </row>
    <row r="8" spans="1:39">
      <c r="A8" s="1"/>
      <c r="B8" s="163" t="s">
        <v>32</v>
      </c>
      <c r="C8" s="94">
        <v>67.2</v>
      </c>
      <c r="D8" s="167">
        <v>67.8</v>
      </c>
      <c r="E8" s="167">
        <v>68.36</v>
      </c>
      <c r="F8" s="167">
        <v>68</v>
      </c>
      <c r="G8" s="95">
        <v>63</v>
      </c>
      <c r="H8" s="605">
        <v>63</v>
      </c>
      <c r="I8" s="94">
        <v>26.2</v>
      </c>
      <c r="J8" s="167">
        <v>25.2</v>
      </c>
      <c r="K8" s="167">
        <v>25.47</v>
      </c>
      <c r="L8" s="167">
        <v>26</v>
      </c>
      <c r="M8" s="95">
        <v>30</v>
      </c>
      <c r="N8" s="95">
        <v>30</v>
      </c>
      <c r="O8" s="94">
        <v>6.6</v>
      </c>
      <c r="P8" s="167">
        <v>7</v>
      </c>
      <c r="Q8" s="167">
        <v>6.17</v>
      </c>
      <c r="R8" s="167">
        <v>6</v>
      </c>
      <c r="S8" s="95">
        <v>7</v>
      </c>
      <c r="T8" s="95">
        <v>7</v>
      </c>
      <c r="U8" s="167" t="s">
        <v>292</v>
      </c>
      <c r="V8" s="167" t="s">
        <v>292</v>
      </c>
      <c r="W8" s="167" t="s">
        <v>292</v>
      </c>
      <c r="X8" s="167" t="s">
        <v>292</v>
      </c>
      <c r="Y8" s="167"/>
      <c r="Z8" s="167"/>
      <c r="AA8" s="167" t="s">
        <v>292</v>
      </c>
      <c r="AB8" s="167" t="s">
        <v>292</v>
      </c>
      <c r="AC8" s="167" t="s">
        <v>292</v>
      </c>
      <c r="AD8" s="167" t="s">
        <v>292</v>
      </c>
      <c r="AE8" s="167">
        <v>33</v>
      </c>
      <c r="AF8" s="167"/>
      <c r="AG8" s="167" t="s">
        <v>292</v>
      </c>
      <c r="AH8" s="167" t="s">
        <v>292</v>
      </c>
      <c r="AI8" s="167" t="s">
        <v>292</v>
      </c>
      <c r="AJ8" s="167" t="s">
        <v>292</v>
      </c>
      <c r="AK8" s="167">
        <v>7</v>
      </c>
      <c r="AL8" s="167"/>
    </row>
    <row r="9" spans="1:39" ht="15.75" thickBot="1">
      <c r="A9" s="1"/>
      <c r="B9" s="161" t="s">
        <v>33</v>
      </c>
      <c r="C9" s="287">
        <v>78.7</v>
      </c>
      <c r="D9" s="288">
        <v>74.7</v>
      </c>
      <c r="E9" s="288">
        <v>75.25</v>
      </c>
      <c r="F9" s="288">
        <v>76</v>
      </c>
      <c r="G9" s="289">
        <v>77</v>
      </c>
      <c r="H9" s="610">
        <v>75</v>
      </c>
      <c r="I9" s="287">
        <v>18.100000000000001</v>
      </c>
      <c r="J9" s="288">
        <v>21.5</v>
      </c>
      <c r="K9" s="288">
        <v>21.49</v>
      </c>
      <c r="L9" s="288">
        <v>20</v>
      </c>
      <c r="M9" s="289">
        <v>19</v>
      </c>
      <c r="N9" s="289">
        <v>22</v>
      </c>
      <c r="O9" s="287">
        <v>3.2</v>
      </c>
      <c r="P9" s="288">
        <v>3.8</v>
      </c>
      <c r="Q9" s="288">
        <v>3.26</v>
      </c>
      <c r="R9" s="288">
        <v>4</v>
      </c>
      <c r="S9" s="289">
        <v>4</v>
      </c>
      <c r="T9" s="289">
        <v>3</v>
      </c>
      <c r="U9" s="181" t="s">
        <v>292</v>
      </c>
      <c r="V9" s="181" t="s">
        <v>292</v>
      </c>
      <c r="W9" s="181" t="s">
        <v>292</v>
      </c>
      <c r="X9" s="181" t="s">
        <v>292</v>
      </c>
      <c r="Y9" s="181"/>
      <c r="Z9" s="181"/>
      <c r="AA9" s="181" t="s">
        <v>292</v>
      </c>
      <c r="AB9" s="181" t="s">
        <v>292</v>
      </c>
      <c r="AC9" s="181" t="s">
        <v>292</v>
      </c>
      <c r="AD9" s="181" t="s">
        <v>292</v>
      </c>
      <c r="AE9" s="181">
        <v>35</v>
      </c>
      <c r="AF9" s="181"/>
      <c r="AG9" s="181" t="s">
        <v>292</v>
      </c>
      <c r="AH9" s="181" t="s">
        <v>292</v>
      </c>
      <c r="AI9" s="181" t="s">
        <v>292</v>
      </c>
      <c r="AJ9" s="181" t="s">
        <v>292</v>
      </c>
      <c r="AK9" s="181">
        <v>7</v>
      </c>
      <c r="AL9" s="181"/>
    </row>
    <row r="10" spans="1:39">
      <c r="A10" s="1"/>
      <c r="B10" s="8"/>
      <c r="C10" s="8"/>
      <c r="D10" s="8"/>
      <c r="E10" s="8"/>
      <c r="F10" s="8"/>
      <c r="G10" s="8"/>
      <c r="H10" s="8"/>
      <c r="I10" s="8"/>
      <c r="J10" s="8"/>
      <c r="K10" s="8"/>
      <c r="L10" s="8"/>
      <c r="M10" s="8"/>
      <c r="N10" s="8"/>
      <c r="O10" s="8"/>
      <c r="P10" s="1"/>
      <c r="Q10" s="1"/>
      <c r="R10" s="1"/>
      <c r="S10" s="1"/>
      <c r="T10" s="1"/>
      <c r="U10" s="1"/>
      <c r="V10" s="1"/>
      <c r="W10" s="1"/>
      <c r="X10" s="1"/>
      <c r="Y10" s="1"/>
      <c r="Z10" s="1"/>
      <c r="AA10" s="1"/>
      <c r="AB10" s="1"/>
      <c r="AC10" s="1"/>
      <c r="AD10" s="1"/>
      <c r="AE10" s="1"/>
      <c r="AF10" s="1"/>
      <c r="AG10" s="1"/>
      <c r="AH10" s="1"/>
      <c r="AI10" s="1"/>
      <c r="AJ10" s="1"/>
      <c r="AK10" s="1"/>
      <c r="AL10" s="1"/>
      <c r="AM10" s="1"/>
    </row>
    <row r="11" spans="1:39" ht="15.75" thickBot="1">
      <c r="A11" s="1"/>
      <c r="B11" s="8"/>
      <c r="C11" s="8"/>
      <c r="D11" s="8"/>
      <c r="E11" s="8"/>
      <c r="F11" s="8"/>
      <c r="G11" s="8"/>
      <c r="H11" s="8"/>
      <c r="I11" s="8"/>
      <c r="J11" s="8"/>
      <c r="K11" s="8"/>
      <c r="L11" s="8"/>
      <c r="M11" s="8"/>
      <c r="N11" s="8"/>
      <c r="O11" s="8"/>
      <c r="P11" s="8"/>
      <c r="Q11" s="8"/>
      <c r="R11" s="8"/>
      <c r="S11" s="8"/>
      <c r="T11" s="1"/>
      <c r="U11" s="1"/>
      <c r="V11" s="1"/>
      <c r="W11" s="1"/>
      <c r="X11" s="1"/>
      <c r="Y11" s="1"/>
      <c r="Z11" s="1"/>
      <c r="AA11" s="1"/>
      <c r="AB11" s="1"/>
      <c r="AC11" s="1"/>
      <c r="AD11" s="1"/>
      <c r="AE11" s="1"/>
      <c r="AF11" s="1"/>
    </row>
    <row r="12" spans="1:39">
      <c r="A12" s="1"/>
      <c r="B12" s="277" t="s">
        <v>30</v>
      </c>
      <c r="C12" s="282" t="s">
        <v>46</v>
      </c>
      <c r="D12" s="283"/>
      <c r="E12" s="284"/>
      <c r="F12" s="284"/>
      <c r="G12" s="284"/>
      <c r="H12" s="285"/>
      <c r="I12" s="282" t="s">
        <v>42</v>
      </c>
      <c r="J12" s="283"/>
      <c r="K12" s="284"/>
      <c r="L12" s="284"/>
      <c r="M12" s="284"/>
      <c r="N12" s="285"/>
      <c r="O12" s="282" t="s">
        <v>45</v>
      </c>
      <c r="P12" s="283"/>
      <c r="Q12" s="284"/>
      <c r="R12" s="284"/>
      <c r="S12" s="285"/>
      <c r="T12" s="284"/>
      <c r="U12" s="282" t="s">
        <v>43</v>
      </c>
      <c r="V12" s="283"/>
      <c r="W12" s="284"/>
      <c r="X12" s="284"/>
      <c r="Y12" s="284"/>
      <c r="Z12" s="285"/>
      <c r="AA12" s="1"/>
      <c r="AB12" s="1"/>
      <c r="AC12" s="1"/>
      <c r="AD12" s="1"/>
      <c r="AE12" s="1"/>
    </row>
    <row r="13" spans="1:39">
      <c r="A13" s="1"/>
      <c r="B13" s="274" t="s">
        <v>29</v>
      </c>
      <c r="C13" s="275" t="s">
        <v>1463</v>
      </c>
      <c r="D13" s="275" t="s">
        <v>1460</v>
      </c>
      <c r="E13" s="275" t="s">
        <v>1462</v>
      </c>
      <c r="F13" s="149" t="s">
        <v>1465</v>
      </c>
      <c r="G13" s="276" t="s">
        <v>1464</v>
      </c>
      <c r="H13" s="606" t="s">
        <v>1466</v>
      </c>
      <c r="I13" s="275" t="s">
        <v>1463</v>
      </c>
      <c r="J13" s="275" t="s">
        <v>1460</v>
      </c>
      <c r="K13" s="275" t="s">
        <v>1462</v>
      </c>
      <c r="L13" s="149" t="s">
        <v>1465</v>
      </c>
      <c r="M13" s="276" t="s">
        <v>1464</v>
      </c>
      <c r="N13" s="606" t="s">
        <v>1466</v>
      </c>
      <c r="O13" s="275" t="s">
        <v>1463</v>
      </c>
      <c r="P13" s="275" t="s">
        <v>1460</v>
      </c>
      <c r="Q13" s="275" t="s">
        <v>1462</v>
      </c>
      <c r="R13" s="149" t="s">
        <v>1465</v>
      </c>
      <c r="S13" s="276" t="s">
        <v>1464</v>
      </c>
      <c r="T13" s="606" t="s">
        <v>1466</v>
      </c>
      <c r="U13" s="275" t="s">
        <v>1463</v>
      </c>
      <c r="V13" s="275" t="s">
        <v>1460</v>
      </c>
      <c r="W13" s="275" t="s">
        <v>1462</v>
      </c>
      <c r="X13" s="149" t="s">
        <v>1465</v>
      </c>
      <c r="Y13" s="276" t="s">
        <v>1464</v>
      </c>
      <c r="Z13" s="606" t="s">
        <v>1466</v>
      </c>
      <c r="AA13" s="1"/>
      <c r="AB13" s="1"/>
      <c r="AC13" s="1"/>
      <c r="AD13" s="1"/>
      <c r="AE13" s="1"/>
    </row>
    <row r="14" spans="1:39">
      <c r="A14" s="1"/>
      <c r="B14" s="161" t="s">
        <v>31</v>
      </c>
      <c r="C14" s="286">
        <v>8.6999999999999993</v>
      </c>
      <c r="D14" s="181">
        <v>9.5</v>
      </c>
      <c r="E14" s="181">
        <v>10.89</v>
      </c>
      <c r="F14" s="181">
        <v>11</v>
      </c>
      <c r="G14" s="93">
        <v>12</v>
      </c>
      <c r="H14" s="604">
        <v>13</v>
      </c>
      <c r="I14" s="286">
        <v>35</v>
      </c>
      <c r="J14" s="181">
        <v>38.1</v>
      </c>
      <c r="K14" s="181">
        <v>38.700000000000003</v>
      </c>
      <c r="L14" s="181">
        <v>35</v>
      </c>
      <c r="M14" s="93">
        <v>40</v>
      </c>
      <c r="N14" s="604">
        <v>39</v>
      </c>
      <c r="O14" s="286">
        <v>18.600000000000001</v>
      </c>
      <c r="P14" s="181">
        <v>17.3</v>
      </c>
      <c r="Q14" s="181">
        <v>17.63</v>
      </c>
      <c r="R14" s="181">
        <v>18</v>
      </c>
      <c r="S14" s="93">
        <v>18</v>
      </c>
      <c r="T14" s="628">
        <v>19</v>
      </c>
      <c r="U14" s="286">
        <v>14.7</v>
      </c>
      <c r="V14" s="181">
        <v>10.8</v>
      </c>
      <c r="W14" s="181">
        <v>12.74</v>
      </c>
      <c r="X14" s="181">
        <v>12</v>
      </c>
      <c r="Y14" s="181">
        <v>8</v>
      </c>
      <c r="Z14" s="93">
        <v>9</v>
      </c>
      <c r="AA14" s="1"/>
      <c r="AB14" s="1"/>
      <c r="AC14" s="1"/>
      <c r="AD14" s="1"/>
      <c r="AE14" s="1"/>
    </row>
    <row r="15" spans="1:39">
      <c r="A15" s="1"/>
      <c r="B15" s="163" t="s">
        <v>32</v>
      </c>
      <c r="C15" s="94">
        <v>10.6</v>
      </c>
      <c r="D15" s="167">
        <v>14</v>
      </c>
      <c r="E15" s="167">
        <v>12.36</v>
      </c>
      <c r="F15" s="167">
        <v>12</v>
      </c>
      <c r="G15" s="95">
        <v>11</v>
      </c>
      <c r="H15" s="605">
        <v>11</v>
      </c>
      <c r="I15" s="94">
        <v>38.6</v>
      </c>
      <c r="J15" s="167">
        <v>40.6</v>
      </c>
      <c r="K15" s="167">
        <v>40.96</v>
      </c>
      <c r="L15" s="167">
        <v>39</v>
      </c>
      <c r="M15" s="95">
        <v>38</v>
      </c>
      <c r="N15" s="605">
        <v>38</v>
      </c>
      <c r="O15" s="94">
        <v>19.100000000000001</v>
      </c>
      <c r="P15" s="167">
        <v>18.100000000000001</v>
      </c>
      <c r="Q15" s="167">
        <v>19.3</v>
      </c>
      <c r="R15" s="167">
        <v>21</v>
      </c>
      <c r="S15" s="95">
        <v>23</v>
      </c>
      <c r="T15" s="629">
        <v>21</v>
      </c>
      <c r="U15" s="94">
        <v>11.6</v>
      </c>
      <c r="V15" s="167">
        <v>12</v>
      </c>
      <c r="W15" s="167">
        <v>9.92</v>
      </c>
      <c r="X15" s="167">
        <v>9</v>
      </c>
      <c r="Y15" s="167">
        <v>11</v>
      </c>
      <c r="Z15" s="95">
        <v>13</v>
      </c>
      <c r="AA15" s="1"/>
      <c r="AB15" s="1"/>
      <c r="AC15" s="1"/>
      <c r="AD15" s="1"/>
      <c r="AE15" s="1"/>
    </row>
    <row r="16" spans="1:39" ht="15.75" thickBot="1">
      <c r="A16" s="1"/>
      <c r="B16" s="161" t="s">
        <v>33</v>
      </c>
      <c r="C16" s="287">
        <v>12.7</v>
      </c>
      <c r="D16" s="288">
        <v>12.9</v>
      </c>
      <c r="E16" s="288">
        <v>14.32</v>
      </c>
      <c r="F16" s="288">
        <v>15</v>
      </c>
      <c r="G16" s="289">
        <v>17</v>
      </c>
      <c r="H16" s="610">
        <v>17</v>
      </c>
      <c r="I16" s="287">
        <v>32.5</v>
      </c>
      <c r="J16" s="288">
        <v>36</v>
      </c>
      <c r="K16" s="288">
        <v>36.17</v>
      </c>
      <c r="L16" s="288">
        <v>35</v>
      </c>
      <c r="M16" s="289">
        <v>34</v>
      </c>
      <c r="N16" s="610">
        <v>33</v>
      </c>
      <c r="O16" s="287">
        <v>12.7</v>
      </c>
      <c r="P16" s="288">
        <v>10.6</v>
      </c>
      <c r="Q16" s="288">
        <v>12.1</v>
      </c>
      <c r="R16" s="288">
        <v>9</v>
      </c>
      <c r="S16" s="289">
        <v>15</v>
      </c>
      <c r="T16" s="610">
        <v>18</v>
      </c>
      <c r="U16" s="287">
        <v>9</v>
      </c>
      <c r="V16" s="288">
        <v>8.1999999999999993</v>
      </c>
      <c r="W16" s="288">
        <v>7.65</v>
      </c>
      <c r="X16" s="288">
        <v>7</v>
      </c>
      <c r="Y16" s="288">
        <v>7</v>
      </c>
      <c r="Z16" s="289">
        <v>7</v>
      </c>
      <c r="AA16" s="1"/>
      <c r="AB16" s="1"/>
      <c r="AC16" s="1"/>
      <c r="AD16" s="1"/>
      <c r="AE16" s="1"/>
    </row>
    <row r="17" spans="1:31">
      <c r="A17" s="1"/>
      <c r="B17" s="4" t="s">
        <v>18</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15.75" thickBot="1">
      <c r="A18" s="1"/>
      <c r="B18" s="1"/>
      <c r="C18" s="1"/>
      <c r="D18" s="1"/>
      <c r="E18" s="1"/>
      <c r="F18" s="1"/>
      <c r="G18" s="1"/>
      <c r="H18" s="1"/>
      <c r="J18" s="1"/>
      <c r="K18" s="1"/>
      <c r="L18" s="1"/>
      <c r="M18" s="1"/>
      <c r="N18" s="1"/>
      <c r="O18" s="1"/>
      <c r="P18" s="1"/>
      <c r="Q18" s="1"/>
      <c r="R18" s="1"/>
      <c r="S18" s="1"/>
      <c r="T18" s="1"/>
      <c r="U18" s="1"/>
      <c r="V18" s="8"/>
      <c r="W18" s="8"/>
      <c r="X18" s="8"/>
      <c r="Y18" s="8"/>
      <c r="Z18" s="1"/>
      <c r="AA18" s="1"/>
      <c r="AB18" s="1"/>
      <c r="AC18" s="1"/>
      <c r="AD18" s="1"/>
      <c r="AE18" s="1"/>
    </row>
    <row r="19" spans="1:31">
      <c r="A19" s="1"/>
      <c r="B19" s="526" t="s">
        <v>1151</v>
      </c>
      <c r="C19" s="527"/>
      <c r="D19" s="527"/>
      <c r="E19" s="527"/>
      <c r="F19" s="527"/>
      <c r="G19" s="527"/>
      <c r="H19" s="527"/>
      <c r="I19" s="527"/>
      <c r="J19" s="527"/>
      <c r="K19" s="527"/>
      <c r="L19" s="527"/>
      <c r="M19" s="528"/>
      <c r="N19" s="1"/>
      <c r="O19" s="1"/>
      <c r="P19" s="1"/>
      <c r="Q19" s="1"/>
      <c r="R19" s="1"/>
      <c r="S19" s="1"/>
      <c r="T19" s="1"/>
      <c r="U19" s="1"/>
      <c r="V19" s="8"/>
      <c r="W19" s="8"/>
      <c r="X19" s="8"/>
      <c r="Y19" s="8"/>
      <c r="Z19" s="1"/>
      <c r="AA19" s="1"/>
      <c r="AB19" s="1"/>
      <c r="AC19" s="1"/>
      <c r="AD19" s="1"/>
      <c r="AE19" s="1"/>
    </row>
    <row r="20" spans="1:31">
      <c r="A20" s="1"/>
      <c r="B20" s="615" t="s">
        <v>97</v>
      </c>
      <c r="C20" s="363"/>
      <c r="D20" s="363"/>
      <c r="E20" s="363"/>
      <c r="F20" s="363"/>
      <c r="G20" s="363"/>
      <c r="H20" s="363"/>
      <c r="I20" s="363"/>
      <c r="J20" s="363"/>
      <c r="K20" s="363"/>
      <c r="L20" s="363"/>
      <c r="M20" s="530"/>
      <c r="N20" s="1"/>
      <c r="O20" s="1"/>
      <c r="P20" s="1"/>
      <c r="Q20" s="1"/>
      <c r="R20" s="1"/>
      <c r="S20" s="1"/>
      <c r="T20" s="1"/>
      <c r="U20" s="1"/>
      <c r="V20" s="8"/>
      <c r="W20" s="8"/>
      <c r="X20" s="8"/>
      <c r="Y20" s="8"/>
      <c r="Z20" s="1"/>
      <c r="AA20" s="1"/>
      <c r="AB20" s="1"/>
      <c r="AC20" s="1"/>
      <c r="AD20" s="1"/>
      <c r="AE20" s="1"/>
    </row>
    <row r="21" spans="1:31">
      <c r="A21" s="1"/>
      <c r="B21" s="529" t="s">
        <v>1241</v>
      </c>
      <c r="C21" s="363"/>
      <c r="D21" s="363"/>
      <c r="E21" s="363"/>
      <c r="F21" s="363"/>
      <c r="G21" s="363"/>
      <c r="H21" s="363"/>
      <c r="I21" s="363"/>
      <c r="J21" s="363"/>
      <c r="K21" s="363"/>
      <c r="L21" s="363"/>
      <c r="M21" s="530"/>
      <c r="N21" s="1"/>
      <c r="O21" s="1"/>
      <c r="P21" s="1"/>
      <c r="Q21" s="1"/>
      <c r="R21" s="1"/>
      <c r="S21" s="1"/>
      <c r="T21" s="1"/>
      <c r="U21" s="1"/>
      <c r="V21" s="8"/>
      <c r="W21" s="8"/>
      <c r="X21" s="8"/>
      <c r="Y21" s="8"/>
      <c r="Z21" s="1"/>
      <c r="AA21" s="1"/>
      <c r="AB21" s="1"/>
      <c r="AC21" s="1"/>
      <c r="AD21" s="1"/>
      <c r="AE21" s="1"/>
    </row>
    <row r="22" spans="1:31">
      <c r="A22" s="1"/>
      <c r="B22" s="529" t="s">
        <v>1240</v>
      </c>
      <c r="C22" s="363"/>
      <c r="D22" s="363"/>
      <c r="E22" s="363"/>
      <c r="F22" s="363"/>
      <c r="G22" s="363"/>
      <c r="H22" s="363"/>
      <c r="I22" s="363"/>
      <c r="J22" s="363"/>
      <c r="K22" s="363"/>
      <c r="L22" s="363"/>
      <c r="M22" s="530"/>
      <c r="N22" s="1"/>
      <c r="O22" s="1"/>
      <c r="P22" s="1"/>
      <c r="Q22" s="1"/>
      <c r="R22" s="1"/>
      <c r="S22" s="1"/>
      <c r="T22" s="1"/>
      <c r="U22" s="1"/>
      <c r="V22" s="8"/>
      <c r="W22" s="8"/>
      <c r="X22" s="8"/>
      <c r="Y22" s="8"/>
      <c r="Z22" s="1"/>
      <c r="AA22" s="1"/>
      <c r="AB22" s="1"/>
      <c r="AC22" s="1"/>
      <c r="AD22" s="1"/>
      <c r="AE22" s="1"/>
    </row>
    <row r="23" spans="1:31">
      <c r="A23" s="1"/>
      <c r="B23" s="615" t="s">
        <v>408</v>
      </c>
      <c r="C23" s="363"/>
      <c r="D23" s="363"/>
      <c r="E23" s="363"/>
      <c r="F23" s="363"/>
      <c r="G23" s="363"/>
      <c r="H23" s="363"/>
      <c r="I23" s="363"/>
      <c r="J23" s="363"/>
      <c r="K23" s="363"/>
      <c r="L23" s="363"/>
      <c r="M23" s="530"/>
      <c r="N23" s="1"/>
      <c r="O23" s="1"/>
      <c r="P23" s="1"/>
      <c r="Q23" s="1"/>
      <c r="R23" s="1"/>
      <c r="S23" s="1"/>
      <c r="T23" s="1"/>
      <c r="U23" s="1"/>
      <c r="V23" s="8"/>
      <c r="W23" s="8"/>
      <c r="X23" s="8"/>
      <c r="Y23" s="8"/>
      <c r="Z23" s="1"/>
      <c r="AA23" s="1"/>
      <c r="AB23" s="1"/>
      <c r="AC23" s="1"/>
      <c r="AD23" s="1"/>
      <c r="AE23" s="1"/>
    </row>
    <row r="24" spans="1:31" ht="15.75" thickBot="1">
      <c r="A24" s="1"/>
      <c r="B24" s="531" t="s">
        <v>1242</v>
      </c>
      <c r="C24" s="532"/>
      <c r="D24" s="532"/>
      <c r="E24" s="532"/>
      <c r="F24" s="532"/>
      <c r="G24" s="532"/>
      <c r="H24" s="532"/>
      <c r="I24" s="532"/>
      <c r="J24" s="532"/>
      <c r="K24" s="532"/>
      <c r="L24" s="532"/>
      <c r="M24" s="533"/>
      <c r="N24" s="1"/>
      <c r="O24" s="1"/>
      <c r="P24" s="1"/>
      <c r="Q24" s="1"/>
      <c r="R24" s="1"/>
      <c r="S24" s="1"/>
      <c r="T24" s="1"/>
      <c r="U24" s="1"/>
      <c r="V24" s="8"/>
      <c r="W24" s="8"/>
      <c r="X24" s="8"/>
      <c r="Y24" s="8"/>
      <c r="Z24" s="1"/>
      <c r="AA24" s="1"/>
      <c r="AB24" s="1"/>
      <c r="AC24" s="1"/>
      <c r="AD24" s="1"/>
      <c r="AE24" s="1"/>
    </row>
    <row r="25" spans="1:31">
      <c r="A25" s="1"/>
      <c r="B25" s="8"/>
      <c r="C25" s="8"/>
      <c r="D25" s="8"/>
      <c r="E25" s="8"/>
      <c r="F25" s="8"/>
      <c r="G25" s="8"/>
      <c r="H25" s="8"/>
      <c r="I25" s="8"/>
      <c r="J25" s="8"/>
      <c r="K25" s="8"/>
      <c r="L25" s="8"/>
      <c r="M25" s="8"/>
      <c r="N25" s="1"/>
      <c r="O25" s="1"/>
      <c r="P25" s="1"/>
      <c r="Q25" s="1"/>
      <c r="R25" s="1"/>
      <c r="S25" s="1"/>
      <c r="T25" s="1"/>
      <c r="U25" s="1"/>
      <c r="V25" s="8"/>
      <c r="W25" s="8"/>
      <c r="X25" s="8"/>
      <c r="Y25" s="8"/>
      <c r="Z25" s="1"/>
      <c r="AA25" s="1"/>
      <c r="AB25" s="1"/>
      <c r="AC25" s="1"/>
      <c r="AD25" s="1"/>
      <c r="AE25" s="1"/>
    </row>
    <row r="26" spans="1:31">
      <c r="A26" s="1"/>
      <c r="B26" s="1" t="s">
        <v>1159</v>
      </c>
      <c r="C26" s="1"/>
      <c r="D26" s="1"/>
      <c r="E26" s="1"/>
      <c r="F26" s="1"/>
      <c r="G26" s="1"/>
      <c r="H26" s="1"/>
      <c r="I26" s="1"/>
      <c r="J26" s="1"/>
      <c r="K26" s="1"/>
      <c r="L26" s="8"/>
      <c r="M26" s="8"/>
      <c r="N26" s="8"/>
      <c r="O26" s="8"/>
      <c r="P26" s="8"/>
      <c r="Q26" s="8"/>
      <c r="R26" s="8"/>
      <c r="S26" s="8"/>
      <c r="T26" s="8"/>
      <c r="U26" s="8"/>
      <c r="V26" s="8"/>
      <c r="W26" s="8"/>
      <c r="X26" s="8"/>
      <c r="Y26" s="8"/>
      <c r="Z26" s="1"/>
      <c r="AA26" s="1"/>
      <c r="AB26" s="1"/>
      <c r="AC26" s="1"/>
      <c r="AD26" s="1"/>
      <c r="AE26" s="1"/>
    </row>
    <row r="27" spans="1:31">
      <c r="A27" s="1"/>
      <c r="B27" s="1" t="s">
        <v>1166</v>
      </c>
      <c r="C27" s="1"/>
      <c r="D27" s="1"/>
      <c r="E27" s="1"/>
      <c r="F27" s="1"/>
      <c r="G27" s="1"/>
      <c r="H27" s="1"/>
      <c r="I27" s="1"/>
      <c r="J27" s="1"/>
      <c r="K27" s="1"/>
      <c r="L27" s="8"/>
      <c r="M27" s="8"/>
      <c r="N27" s="8"/>
      <c r="O27" s="8"/>
      <c r="P27" s="8"/>
      <c r="Q27" s="8"/>
      <c r="R27" s="8"/>
      <c r="S27" s="8"/>
      <c r="T27" s="8"/>
      <c r="U27" s="8"/>
      <c r="V27" s="8"/>
      <c r="W27" s="8"/>
      <c r="X27" s="8"/>
      <c r="Y27" s="8"/>
      <c r="Z27" s="1"/>
      <c r="AA27" s="1"/>
      <c r="AB27" s="1"/>
      <c r="AC27" s="1"/>
      <c r="AD27" s="1"/>
      <c r="AE27" s="1"/>
    </row>
    <row r="28" spans="1:31">
      <c r="A28" s="1"/>
      <c r="B28" s="1"/>
      <c r="C28" s="1"/>
      <c r="D28" s="1"/>
      <c r="E28" s="1"/>
      <c r="F28" s="1"/>
      <c r="G28" s="1"/>
      <c r="H28" s="1"/>
      <c r="I28" s="1"/>
      <c r="J28" s="1"/>
      <c r="K28" s="1"/>
      <c r="L28" s="8"/>
      <c r="M28" s="8"/>
      <c r="N28" s="8"/>
      <c r="O28" s="8"/>
      <c r="P28" s="8"/>
      <c r="Q28" s="8"/>
      <c r="R28" s="8"/>
      <c r="S28" s="8"/>
      <c r="T28" s="8"/>
      <c r="U28" s="8"/>
      <c r="V28" s="8"/>
      <c r="W28" s="8"/>
      <c r="X28" s="8"/>
      <c r="Y28" s="8"/>
      <c r="Z28" s="1"/>
      <c r="AA28" s="1"/>
      <c r="AB28" s="1"/>
      <c r="AC28" s="1"/>
      <c r="AD28" s="1"/>
      <c r="AE28" s="1"/>
    </row>
    <row r="29" spans="1:31">
      <c r="A29" s="1"/>
      <c r="B29" s="8"/>
      <c r="C29" s="8"/>
      <c r="D29" s="8"/>
      <c r="E29" s="8"/>
      <c r="F29" s="8"/>
      <c r="G29" s="8"/>
      <c r="H29" s="8"/>
      <c r="I29" s="8"/>
      <c r="J29" s="8"/>
      <c r="K29" s="8"/>
      <c r="L29" s="8"/>
      <c r="M29" s="8"/>
      <c r="N29" s="8"/>
      <c r="O29" s="8"/>
      <c r="P29" s="8"/>
      <c r="Q29" s="8"/>
      <c r="R29" s="8"/>
      <c r="S29" s="8"/>
      <c r="T29" s="8"/>
      <c r="U29" s="8"/>
      <c r="V29" s="8"/>
      <c r="W29" s="8"/>
      <c r="X29" s="8"/>
      <c r="Y29" s="8"/>
      <c r="Z29" s="1"/>
      <c r="AA29" s="1"/>
      <c r="AB29" s="1"/>
      <c r="AC29" s="1"/>
      <c r="AD29" s="1"/>
      <c r="AE29" s="1"/>
    </row>
    <row r="30" spans="1:31">
      <c r="A30" s="1"/>
      <c r="B30" s="8"/>
      <c r="C30" s="8"/>
      <c r="D30" s="8"/>
      <c r="E30" s="8"/>
      <c r="F30" s="8"/>
      <c r="G30" s="8"/>
      <c r="H30" s="8"/>
      <c r="I30" s="8"/>
      <c r="J30" s="8"/>
      <c r="K30" s="8"/>
      <c r="L30" s="8"/>
      <c r="M30" s="8"/>
      <c r="N30" s="8"/>
      <c r="O30" s="8"/>
      <c r="P30" s="8"/>
      <c r="Q30" s="8"/>
      <c r="R30" s="8"/>
      <c r="S30" s="8"/>
      <c r="T30" s="8"/>
      <c r="U30" s="8"/>
      <c r="V30" s="8"/>
      <c r="W30" s="8"/>
      <c r="X30" s="8"/>
      <c r="Y30" s="8"/>
      <c r="Z30" s="1"/>
      <c r="AA30" s="1"/>
      <c r="AB30" s="1"/>
      <c r="AC30" s="1"/>
      <c r="AD30" s="1"/>
      <c r="AE30" s="1"/>
    </row>
    <row r="31" spans="1:3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3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3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3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3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3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sheetData>
  <hyperlinks>
    <hyperlink ref="V1" location="innehåll!A1" display="Tillbaka till innehållsförteckning"/>
    <hyperlink ref="E1" location="innehåll!A1" display="Tillbaka till innehållsförteckning"/>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8"/>
  <sheetViews>
    <sheetView workbookViewId="0">
      <selection activeCell="G1" sqref="G1"/>
    </sheetView>
  </sheetViews>
  <sheetFormatPr defaultRowHeight="15"/>
  <cols>
    <col min="1" max="1" width="2.85546875" customWidth="1"/>
    <col min="2" max="2" width="32.42578125" customWidth="1"/>
    <col min="12" max="12" width="18" customWidth="1"/>
  </cols>
  <sheetData>
    <row r="1" spans="1:23">
      <c r="A1" s="1"/>
      <c r="B1" s="1"/>
      <c r="C1" s="1"/>
      <c r="D1" s="1"/>
      <c r="E1" s="1"/>
      <c r="F1" s="723"/>
      <c r="G1" s="70" t="s">
        <v>173</v>
      </c>
      <c r="H1" s="1"/>
      <c r="I1" s="1"/>
      <c r="J1" s="1"/>
      <c r="K1" s="1"/>
      <c r="L1" s="1"/>
      <c r="N1" s="1"/>
      <c r="O1" s="1"/>
      <c r="P1" s="1"/>
      <c r="Q1" s="1"/>
      <c r="R1" s="1"/>
      <c r="S1" s="1"/>
      <c r="T1" s="1"/>
      <c r="U1" s="1"/>
      <c r="V1" s="1"/>
      <c r="W1" s="1"/>
    </row>
    <row r="2" spans="1:23">
      <c r="A2" s="1"/>
      <c r="B2" s="1"/>
      <c r="C2" s="1"/>
      <c r="D2" s="1"/>
      <c r="E2" s="1"/>
      <c r="F2" s="1"/>
      <c r="G2" s="1"/>
      <c r="H2" s="1"/>
      <c r="I2" s="1"/>
      <c r="J2" s="1"/>
      <c r="K2" s="1"/>
      <c r="L2" s="1"/>
      <c r="M2" s="1"/>
      <c r="N2" s="1"/>
      <c r="O2" s="1"/>
      <c r="P2" s="1"/>
      <c r="Q2" s="1"/>
      <c r="R2" s="1"/>
      <c r="S2" s="1"/>
      <c r="T2" s="1"/>
      <c r="U2" s="1"/>
      <c r="V2" s="1"/>
      <c r="W2" s="1"/>
    </row>
    <row r="3" spans="1:23">
      <c r="A3" s="1"/>
      <c r="B3" s="367" t="s">
        <v>1224</v>
      </c>
      <c r="C3" s="587"/>
      <c r="D3" s="587"/>
      <c r="E3" s="587"/>
      <c r="F3" s="587"/>
      <c r="G3" s="587"/>
      <c r="H3" s="587"/>
      <c r="I3" s="535"/>
      <c r="J3" s="535"/>
      <c r="K3" s="535"/>
      <c r="L3" s="535"/>
      <c r="M3" s="1"/>
      <c r="N3" s="1"/>
      <c r="O3" s="1"/>
      <c r="P3" s="1"/>
      <c r="Q3" s="1"/>
      <c r="R3" s="1"/>
      <c r="S3" s="1"/>
      <c r="T3" s="1"/>
      <c r="U3" s="1"/>
      <c r="V3" s="1"/>
      <c r="W3" s="1"/>
    </row>
    <row r="4" spans="1:23">
      <c r="A4" s="1"/>
      <c r="B4" s="368"/>
      <c r="C4" s="514"/>
      <c r="D4" s="514"/>
      <c r="E4" s="514"/>
      <c r="F4" s="514"/>
      <c r="G4" s="514"/>
      <c r="H4" s="514"/>
      <c r="I4" s="372"/>
      <c r="J4" s="372"/>
      <c r="K4" s="372"/>
      <c r="L4" s="372"/>
      <c r="M4" s="1"/>
      <c r="N4" s="1"/>
      <c r="O4" s="1"/>
      <c r="P4" s="1"/>
      <c r="Q4" s="1"/>
      <c r="R4" s="1"/>
      <c r="S4" s="1"/>
      <c r="T4" s="1"/>
      <c r="U4" s="1"/>
      <c r="V4" s="1"/>
      <c r="W4" s="1"/>
    </row>
    <row r="5" spans="1:23">
      <c r="A5" s="1"/>
      <c r="B5" s="54"/>
      <c r="C5" s="17"/>
      <c r="D5" s="17"/>
      <c r="E5" s="17"/>
      <c r="F5" s="17"/>
      <c r="G5" s="1"/>
      <c r="H5" s="1"/>
      <c r="I5" s="1"/>
      <c r="J5" s="1"/>
      <c r="K5" s="1"/>
      <c r="L5" s="1"/>
      <c r="M5" s="1"/>
      <c r="N5" s="1"/>
      <c r="O5" s="1"/>
      <c r="P5" s="1"/>
      <c r="Q5" s="1"/>
      <c r="R5" s="1"/>
      <c r="S5" s="1"/>
      <c r="T5" s="1"/>
      <c r="U5" s="1"/>
      <c r="V5" s="1"/>
      <c r="W5" s="1"/>
    </row>
    <row r="6" spans="1:23">
      <c r="A6" s="1"/>
      <c r="B6" s="290"/>
      <c r="C6" s="291"/>
      <c r="D6" s="291"/>
      <c r="E6" s="292"/>
      <c r="F6" s="17"/>
      <c r="G6" s="1"/>
      <c r="H6" s="1"/>
      <c r="I6" s="1"/>
      <c r="J6" s="1"/>
      <c r="K6" s="1"/>
      <c r="L6" s="1"/>
      <c r="M6" s="1"/>
      <c r="N6" s="1"/>
      <c r="O6" s="1"/>
      <c r="P6" s="1"/>
      <c r="Q6" s="1"/>
      <c r="R6" s="1"/>
      <c r="S6" s="1"/>
      <c r="T6" s="1"/>
      <c r="U6" s="1"/>
      <c r="V6" s="1"/>
      <c r="W6" s="1"/>
    </row>
    <row r="7" spans="1:23">
      <c r="A7" s="1"/>
      <c r="B7" s="35"/>
      <c r="C7" s="109" t="s">
        <v>36</v>
      </c>
      <c r="D7" s="109" t="s">
        <v>37</v>
      </c>
      <c r="E7" s="111" t="s">
        <v>38</v>
      </c>
      <c r="F7" s="1"/>
      <c r="G7" s="1"/>
      <c r="H7" s="1"/>
      <c r="I7" s="1"/>
      <c r="J7" s="1"/>
      <c r="K7" s="1"/>
      <c r="L7" s="1"/>
      <c r="M7" s="1"/>
      <c r="N7" s="1"/>
      <c r="O7" s="1"/>
      <c r="P7" s="1"/>
      <c r="Q7" s="1"/>
      <c r="R7" s="1"/>
      <c r="S7" s="1"/>
      <c r="T7" s="1"/>
      <c r="U7" s="1"/>
      <c r="V7" s="1"/>
      <c r="W7" s="1"/>
    </row>
    <row r="8" spans="1:23">
      <c r="A8" s="1"/>
      <c r="B8" s="253" t="s">
        <v>218</v>
      </c>
      <c r="C8" s="264">
        <v>55</v>
      </c>
      <c r="D8" s="264">
        <v>68</v>
      </c>
      <c r="E8" s="264">
        <v>76</v>
      </c>
      <c r="F8" s="75"/>
      <c r="G8" s="1"/>
      <c r="H8" s="1"/>
      <c r="I8" s="1"/>
      <c r="J8" s="1"/>
      <c r="K8" s="1"/>
      <c r="L8" s="1"/>
      <c r="M8" s="1"/>
      <c r="N8" s="1"/>
      <c r="O8" s="1"/>
      <c r="P8" s="1"/>
      <c r="Q8" s="1"/>
      <c r="R8" s="1"/>
      <c r="S8" s="1"/>
      <c r="T8" s="1"/>
      <c r="U8" s="1"/>
      <c r="V8" s="1"/>
      <c r="W8" s="1"/>
    </row>
    <row r="9" spans="1:23">
      <c r="A9" s="1"/>
      <c r="B9" s="255" t="s">
        <v>219</v>
      </c>
      <c r="C9" s="263">
        <v>35</v>
      </c>
      <c r="D9" s="263">
        <v>27</v>
      </c>
      <c r="E9" s="263">
        <v>19</v>
      </c>
      <c r="F9" s="1"/>
      <c r="G9" s="1"/>
      <c r="H9" s="1"/>
      <c r="I9" s="1"/>
      <c r="J9" s="1"/>
      <c r="K9" s="1"/>
      <c r="L9" s="1"/>
      <c r="M9" s="1"/>
      <c r="N9" s="1"/>
      <c r="O9" s="1"/>
      <c r="P9" s="1"/>
      <c r="Q9" s="1"/>
      <c r="R9" s="1"/>
      <c r="S9" s="1"/>
      <c r="T9" s="1"/>
      <c r="U9" s="1"/>
      <c r="V9" s="1"/>
      <c r="W9" s="1"/>
    </row>
    <row r="10" spans="1:23">
      <c r="A10" s="1"/>
      <c r="B10" s="253" t="s">
        <v>220</v>
      </c>
      <c r="C10" s="264">
        <v>10</v>
      </c>
      <c r="D10" s="264">
        <v>5</v>
      </c>
      <c r="E10" s="264">
        <v>5</v>
      </c>
      <c r="F10" s="75"/>
      <c r="G10" s="1"/>
      <c r="H10" s="1"/>
      <c r="I10" s="1"/>
      <c r="J10" s="1"/>
      <c r="K10" s="1"/>
      <c r="L10" s="1"/>
      <c r="M10" s="1"/>
      <c r="N10" s="1"/>
      <c r="O10" s="1"/>
      <c r="P10" s="1"/>
      <c r="Q10" s="1"/>
      <c r="R10" s="1"/>
      <c r="S10" s="1"/>
      <c r="T10" s="1"/>
      <c r="U10" s="1"/>
      <c r="V10" s="1"/>
      <c r="W10" s="1"/>
    </row>
    <row r="11" spans="1:23">
      <c r="A11" s="1"/>
      <c r="B11" s="255" t="s">
        <v>99</v>
      </c>
      <c r="C11" s="263">
        <f>100-24</f>
        <v>76</v>
      </c>
      <c r="D11" s="263">
        <f>100-13</f>
        <v>87</v>
      </c>
      <c r="E11" s="263">
        <f>100-13</f>
        <v>87</v>
      </c>
      <c r="F11" s="1"/>
      <c r="G11" s="1"/>
      <c r="H11" s="1"/>
      <c r="I11" s="1"/>
      <c r="J11" s="1"/>
      <c r="K11" s="1"/>
      <c r="L11" s="1"/>
      <c r="M11" s="1"/>
      <c r="N11" s="1"/>
      <c r="O11" s="1"/>
      <c r="P11" s="1"/>
      <c r="Q11" s="1"/>
      <c r="R11" s="1"/>
      <c r="S11" s="1"/>
      <c r="T11" s="1"/>
      <c r="U11" s="1"/>
      <c r="V11" s="1"/>
      <c r="W11" s="1"/>
    </row>
    <row r="12" spans="1:23" s="723" customFormat="1">
      <c r="A12" s="1"/>
      <c r="B12" s="253" t="s">
        <v>941</v>
      </c>
      <c r="C12" s="264">
        <v>12</v>
      </c>
      <c r="D12" s="264">
        <v>7</v>
      </c>
      <c r="E12" s="264">
        <v>6</v>
      </c>
      <c r="F12" s="1"/>
      <c r="G12" s="1"/>
      <c r="H12" s="1"/>
      <c r="I12" s="1"/>
      <c r="J12" s="1"/>
      <c r="K12" s="1"/>
      <c r="L12" s="1"/>
      <c r="M12" s="1"/>
      <c r="N12" s="1"/>
      <c r="O12" s="1"/>
      <c r="P12" s="1"/>
      <c r="Q12" s="1"/>
      <c r="R12" s="1"/>
      <c r="S12" s="1"/>
      <c r="T12" s="1"/>
      <c r="U12" s="1"/>
      <c r="V12" s="1"/>
      <c r="W12" s="1"/>
    </row>
    <row r="13" spans="1:23" s="723" customFormat="1">
      <c r="A13" s="1"/>
      <c r="B13" s="255" t="s">
        <v>1095</v>
      </c>
      <c r="C13" s="263">
        <v>41</v>
      </c>
      <c r="D13" s="263">
        <v>33</v>
      </c>
      <c r="E13" s="263">
        <v>34</v>
      </c>
      <c r="F13" s="1"/>
      <c r="G13" s="1"/>
      <c r="H13" s="1"/>
      <c r="I13" s="1"/>
      <c r="J13" s="1"/>
      <c r="K13" s="1"/>
      <c r="L13" s="1"/>
      <c r="M13" s="1"/>
      <c r="N13" s="1"/>
      <c r="O13" s="1"/>
      <c r="P13" s="1"/>
      <c r="Q13" s="1"/>
      <c r="R13" s="1"/>
      <c r="S13" s="1"/>
      <c r="T13" s="1"/>
      <c r="U13" s="1"/>
      <c r="V13" s="1"/>
      <c r="W13" s="1"/>
    </row>
    <row r="14" spans="1:23" s="723" customFormat="1">
      <c r="A14" s="1"/>
      <c r="B14" s="253" t="s">
        <v>1096</v>
      </c>
      <c r="C14" s="264">
        <v>8</v>
      </c>
      <c r="D14" s="264">
        <v>6</v>
      </c>
      <c r="E14" s="264">
        <v>6</v>
      </c>
      <c r="F14" s="1"/>
      <c r="G14" s="1"/>
      <c r="H14" s="1"/>
      <c r="I14" s="1"/>
      <c r="J14" s="1"/>
      <c r="K14" s="1"/>
      <c r="L14" s="1"/>
      <c r="M14" s="1"/>
      <c r="N14" s="1"/>
      <c r="O14" s="1"/>
      <c r="P14" s="1"/>
      <c r="Q14" s="1"/>
      <c r="R14" s="1"/>
      <c r="S14" s="1"/>
      <c r="T14" s="1"/>
      <c r="U14" s="1"/>
      <c r="V14" s="1"/>
      <c r="W14" s="1"/>
    </row>
    <row r="15" spans="1:23">
      <c r="A15" s="1"/>
      <c r="B15" s="255" t="s">
        <v>3</v>
      </c>
      <c r="C15" s="263">
        <v>14</v>
      </c>
      <c r="D15" s="263">
        <v>13</v>
      </c>
      <c r="E15" s="263">
        <v>15</v>
      </c>
      <c r="F15" s="1"/>
      <c r="G15" s="1"/>
      <c r="H15" s="1"/>
      <c r="I15" s="1"/>
      <c r="J15" s="1"/>
      <c r="K15" s="1"/>
      <c r="L15" s="1"/>
      <c r="M15" s="1"/>
      <c r="N15" s="1"/>
      <c r="O15" s="1"/>
      <c r="P15" s="1"/>
      <c r="Q15" s="1"/>
      <c r="R15" s="1"/>
      <c r="S15" s="1"/>
      <c r="T15" s="1"/>
      <c r="U15" s="1"/>
      <c r="V15" s="1"/>
      <c r="W15" s="1"/>
    </row>
    <row r="16" spans="1:23">
      <c r="A16" s="1"/>
      <c r="B16" s="253" t="s">
        <v>4</v>
      </c>
      <c r="C16" s="264">
        <v>34</v>
      </c>
      <c r="D16" s="264">
        <v>38</v>
      </c>
      <c r="E16" s="264">
        <v>31</v>
      </c>
      <c r="F16" s="1"/>
      <c r="G16" s="1"/>
      <c r="H16" s="1"/>
      <c r="I16" s="1"/>
      <c r="J16" s="1"/>
      <c r="K16" s="1"/>
      <c r="L16" s="1"/>
      <c r="M16" s="1"/>
      <c r="N16" s="1"/>
      <c r="O16" s="1"/>
      <c r="P16" s="1"/>
      <c r="Q16" s="1"/>
      <c r="R16" s="1"/>
      <c r="S16" s="1"/>
      <c r="T16" s="1"/>
      <c r="U16" s="1"/>
      <c r="V16" s="1"/>
      <c r="W16" s="1"/>
    </row>
    <row r="17" spans="1:23">
      <c r="A17" s="1"/>
      <c r="B17" s="255" t="s">
        <v>5</v>
      </c>
      <c r="C17" s="263">
        <v>28</v>
      </c>
      <c r="D17" s="263">
        <v>18</v>
      </c>
      <c r="E17" s="263">
        <v>15</v>
      </c>
      <c r="F17" s="1"/>
      <c r="G17" s="1"/>
      <c r="H17" s="1"/>
      <c r="I17" s="1"/>
      <c r="J17" s="1"/>
      <c r="K17" s="1"/>
      <c r="L17" s="1"/>
      <c r="M17" s="1"/>
      <c r="N17" s="1"/>
      <c r="O17" s="1"/>
      <c r="P17" s="1"/>
      <c r="Q17" s="1"/>
      <c r="R17" s="1"/>
      <c r="S17" s="1"/>
      <c r="T17" s="1"/>
      <c r="U17" s="1"/>
      <c r="V17" s="1"/>
      <c r="W17" s="1"/>
    </row>
    <row r="18" spans="1:23">
      <c r="A18" s="1"/>
      <c r="B18" s="253" t="s">
        <v>6</v>
      </c>
      <c r="C18" s="264">
        <v>15</v>
      </c>
      <c r="D18" s="264">
        <v>9</v>
      </c>
      <c r="E18" s="264">
        <v>9</v>
      </c>
      <c r="F18" s="1"/>
      <c r="G18" s="1"/>
      <c r="H18" s="1"/>
      <c r="I18" s="1"/>
      <c r="J18" s="1"/>
      <c r="K18" s="1"/>
      <c r="L18" s="1"/>
      <c r="M18" s="1"/>
      <c r="N18" s="1"/>
      <c r="O18" s="1"/>
      <c r="P18" s="1"/>
      <c r="Q18" s="1"/>
      <c r="R18" s="1"/>
      <c r="S18" s="1"/>
      <c r="T18" s="1"/>
      <c r="U18" s="1"/>
      <c r="V18" s="1"/>
      <c r="W18" s="1"/>
    </row>
    <row r="19" spans="1:23">
      <c r="A19" s="1"/>
      <c r="C19" s="11"/>
      <c r="D19" s="11"/>
      <c r="E19" s="1"/>
      <c r="F19" s="1"/>
      <c r="G19" s="1"/>
      <c r="H19" s="1"/>
      <c r="I19" s="1"/>
      <c r="J19" s="1"/>
      <c r="K19" s="1"/>
      <c r="L19" s="1"/>
      <c r="M19" s="1"/>
      <c r="N19" s="1"/>
      <c r="O19" s="1"/>
      <c r="P19" s="1"/>
      <c r="Q19" s="1"/>
      <c r="R19" s="1"/>
      <c r="S19" s="1"/>
      <c r="T19" s="1"/>
      <c r="U19" s="1"/>
      <c r="V19" s="1"/>
      <c r="W19" s="1"/>
    </row>
    <row r="20" spans="1:23">
      <c r="A20" s="1"/>
      <c r="B20" s="121" t="s">
        <v>985</v>
      </c>
      <c r="C20" s="1"/>
      <c r="D20" s="1"/>
      <c r="E20" s="1"/>
      <c r="F20" s="1"/>
      <c r="G20" s="1"/>
      <c r="H20" s="1"/>
      <c r="I20" s="1"/>
      <c r="J20" s="1"/>
      <c r="K20" s="1"/>
      <c r="L20" s="1"/>
      <c r="M20" s="1"/>
      <c r="N20" s="1"/>
      <c r="O20" s="1"/>
      <c r="P20" s="1"/>
      <c r="Q20" s="1"/>
      <c r="R20" s="1"/>
      <c r="S20" s="1"/>
      <c r="T20" s="1"/>
      <c r="U20" s="1"/>
      <c r="V20" s="1"/>
      <c r="W20" s="1"/>
    </row>
    <row r="21" spans="1:23">
      <c r="A21" s="1"/>
      <c r="B21" s="1"/>
      <c r="C21" s="1"/>
      <c r="D21" s="1"/>
      <c r="E21" s="1"/>
      <c r="F21" s="1"/>
      <c r="G21" s="1"/>
      <c r="H21" s="1"/>
      <c r="I21" s="1"/>
      <c r="J21" s="1"/>
      <c r="K21" s="1"/>
      <c r="L21" s="1"/>
      <c r="M21" s="1"/>
      <c r="N21" s="1"/>
      <c r="O21" s="1"/>
      <c r="P21" s="1"/>
      <c r="Q21" s="1"/>
      <c r="R21" s="1"/>
      <c r="S21" s="1"/>
      <c r="T21" s="1"/>
      <c r="U21" s="1"/>
      <c r="V21" s="1"/>
      <c r="W21" s="1"/>
    </row>
    <row r="22" spans="1:23">
      <c r="A22" s="1"/>
      <c r="B22" s="1"/>
      <c r="C22" s="1"/>
      <c r="D22" s="1"/>
      <c r="E22" s="1"/>
      <c r="F22" s="1"/>
      <c r="G22" s="1"/>
      <c r="H22" s="1"/>
      <c r="I22" s="1"/>
      <c r="J22" s="1"/>
      <c r="K22" s="1"/>
      <c r="L22" s="1"/>
      <c r="M22" s="1"/>
      <c r="N22" s="1"/>
      <c r="O22" s="1"/>
      <c r="P22" s="1"/>
      <c r="Q22" s="1"/>
      <c r="R22" s="1"/>
      <c r="S22" s="1"/>
      <c r="T22" s="1"/>
      <c r="U22" s="1"/>
      <c r="V22" s="1"/>
      <c r="W22" s="1"/>
    </row>
    <row r="23" spans="1:23">
      <c r="A23" s="1"/>
      <c r="B23" s="742" t="s">
        <v>1151</v>
      </c>
      <c r="C23" s="740"/>
      <c r="D23" s="740"/>
      <c r="E23" s="740"/>
      <c r="F23" s="740"/>
      <c r="G23" s="740"/>
      <c r="H23" s="740"/>
      <c r="I23" s="740"/>
      <c r="J23" s="740"/>
      <c r="K23" s="740"/>
      <c r="L23" s="740"/>
      <c r="M23" s="1"/>
      <c r="N23" s="1"/>
      <c r="O23" s="1"/>
      <c r="P23" s="1"/>
      <c r="Q23" s="1"/>
      <c r="R23" s="1"/>
      <c r="S23" s="1"/>
      <c r="T23" s="1"/>
      <c r="U23" s="1"/>
      <c r="V23" s="1"/>
      <c r="W23" s="1"/>
    </row>
    <row r="24" spans="1:23">
      <c r="A24" s="1"/>
      <c r="B24" s="753" t="s">
        <v>1226</v>
      </c>
      <c r="C24" s="740"/>
      <c r="D24" s="740"/>
      <c r="E24" s="740"/>
      <c r="F24" s="740"/>
      <c r="G24" s="740"/>
      <c r="H24" s="740"/>
      <c r="I24" s="740"/>
      <c r="J24" s="740"/>
      <c r="K24" s="740"/>
      <c r="L24" s="740"/>
      <c r="M24" s="1"/>
      <c r="N24" s="1"/>
      <c r="O24" s="1"/>
      <c r="P24" s="1"/>
      <c r="Q24" s="1"/>
      <c r="R24" s="1"/>
      <c r="S24" s="1"/>
      <c r="T24" s="1"/>
      <c r="U24" s="1"/>
      <c r="V24" s="1"/>
      <c r="W24" s="1"/>
    </row>
    <row r="25" spans="1:23">
      <c r="A25" s="1"/>
      <c r="B25" s="740" t="s">
        <v>411</v>
      </c>
      <c r="C25" s="740"/>
      <c r="D25" s="740"/>
      <c r="E25" s="740"/>
      <c r="F25" s="740"/>
      <c r="G25" s="740"/>
      <c r="H25" s="740"/>
      <c r="I25" s="740"/>
      <c r="J25" s="740"/>
      <c r="K25" s="740"/>
      <c r="L25" s="740"/>
      <c r="M25" s="1"/>
      <c r="N25" s="1"/>
      <c r="O25" s="1"/>
      <c r="P25" s="1"/>
      <c r="Q25" s="1"/>
      <c r="R25" s="1"/>
      <c r="S25" s="1"/>
      <c r="T25" s="1"/>
      <c r="U25" s="1"/>
      <c r="V25" s="1"/>
      <c r="W25" s="1"/>
    </row>
    <row r="26" spans="1:23">
      <c r="A26" s="1"/>
      <c r="B26" s="740" t="s">
        <v>989</v>
      </c>
      <c r="C26" s="740"/>
      <c r="D26" s="740"/>
      <c r="E26" s="740"/>
      <c r="F26" s="740"/>
      <c r="G26" s="740"/>
      <c r="H26" s="740"/>
      <c r="I26" s="740"/>
      <c r="J26" s="740"/>
      <c r="K26" s="740"/>
      <c r="L26" s="740"/>
      <c r="M26" s="1"/>
      <c r="N26" s="1"/>
      <c r="O26" s="1"/>
      <c r="P26" s="1"/>
      <c r="Q26" s="1"/>
      <c r="R26" s="1"/>
      <c r="S26" s="1"/>
      <c r="T26" s="1"/>
      <c r="U26" s="1"/>
      <c r="V26" s="1"/>
      <c r="W26" s="1"/>
    </row>
    <row r="27" spans="1:23">
      <c r="A27" s="1"/>
      <c r="B27" s="740" t="s">
        <v>990</v>
      </c>
      <c r="C27" s="740"/>
      <c r="D27" s="740"/>
      <c r="E27" s="740"/>
      <c r="F27" s="740"/>
      <c r="G27" s="740"/>
      <c r="H27" s="740"/>
      <c r="I27" s="740"/>
      <c r="J27" s="740"/>
      <c r="K27" s="740"/>
      <c r="L27" s="740"/>
      <c r="M27" s="1"/>
      <c r="N27" s="1"/>
      <c r="O27" s="1"/>
      <c r="P27" s="1"/>
      <c r="Q27" s="1"/>
      <c r="R27" s="1"/>
      <c r="S27" s="1"/>
      <c r="T27" s="1"/>
      <c r="U27" s="1"/>
      <c r="V27" s="1"/>
      <c r="W27" s="1"/>
    </row>
    <row r="28" spans="1:23">
      <c r="A28" s="1"/>
      <c r="B28" s="740" t="s">
        <v>523</v>
      </c>
      <c r="C28" s="740"/>
      <c r="D28" s="740"/>
      <c r="E28" s="740"/>
      <c r="F28" s="740"/>
      <c r="G28" s="740"/>
      <c r="H28" s="740"/>
      <c r="I28" s="740"/>
      <c r="J28" s="740"/>
      <c r="K28" s="740"/>
      <c r="L28" s="740"/>
      <c r="M28" s="1"/>
      <c r="N28" s="1"/>
      <c r="O28" s="1"/>
      <c r="P28" s="1"/>
      <c r="Q28" s="1"/>
      <c r="R28" s="1"/>
      <c r="S28" s="1"/>
      <c r="T28" s="1"/>
      <c r="U28" s="1"/>
      <c r="V28" s="1"/>
      <c r="W28" s="1"/>
    </row>
    <row r="29" spans="1:23">
      <c r="A29" s="1"/>
      <c r="B29" s="753" t="s">
        <v>1225</v>
      </c>
      <c r="C29" s="740"/>
      <c r="D29" s="740"/>
      <c r="E29" s="740"/>
      <c r="F29" s="740"/>
      <c r="G29" s="740"/>
      <c r="H29" s="740"/>
      <c r="I29" s="740"/>
      <c r="J29" s="740"/>
      <c r="K29" s="740"/>
      <c r="L29" s="740"/>
      <c r="M29" s="1"/>
      <c r="N29" s="1"/>
      <c r="O29" s="1"/>
      <c r="P29" s="1"/>
      <c r="Q29" s="1"/>
      <c r="R29" s="1"/>
      <c r="S29" s="1"/>
      <c r="T29" s="1"/>
      <c r="U29" s="1"/>
      <c r="V29" s="1"/>
      <c r="W29" s="1"/>
    </row>
    <row r="30" spans="1:23">
      <c r="A30" s="1"/>
      <c r="B30" s="740" t="s">
        <v>991</v>
      </c>
      <c r="C30" s="740"/>
      <c r="D30" s="740"/>
      <c r="E30" s="740"/>
      <c r="F30" s="740"/>
      <c r="G30" s="740"/>
      <c r="H30" s="740"/>
      <c r="I30" s="740"/>
      <c r="J30" s="740"/>
      <c r="K30" s="740"/>
      <c r="L30" s="740"/>
      <c r="M30" s="1"/>
      <c r="N30" s="1"/>
      <c r="O30" s="1"/>
      <c r="P30" s="1"/>
      <c r="Q30" s="1"/>
      <c r="R30" s="1"/>
      <c r="S30" s="1"/>
      <c r="T30" s="1"/>
      <c r="U30" s="1"/>
      <c r="V30" s="1"/>
      <c r="W30" s="1"/>
    </row>
    <row r="31" spans="1:23" s="723" customFormat="1">
      <c r="A31" s="1"/>
      <c r="B31" s="740" t="s">
        <v>1081</v>
      </c>
      <c r="C31" s="740"/>
      <c r="D31" s="740"/>
      <c r="E31" s="740"/>
      <c r="F31" s="740"/>
      <c r="G31" s="740"/>
      <c r="H31" s="740"/>
      <c r="I31" s="740"/>
      <c r="J31" s="740"/>
      <c r="K31" s="740"/>
      <c r="L31" s="740"/>
      <c r="M31" s="1"/>
      <c r="N31" s="1"/>
      <c r="O31" s="1"/>
      <c r="P31" s="1"/>
      <c r="Q31" s="1"/>
      <c r="R31" s="1"/>
      <c r="S31" s="1"/>
      <c r="T31" s="1"/>
      <c r="U31" s="1"/>
      <c r="V31" s="1"/>
      <c r="W31" s="1"/>
    </row>
    <row r="32" spans="1:23" s="723" customFormat="1">
      <c r="A32" s="1"/>
      <c r="B32" s="740" t="s">
        <v>1134</v>
      </c>
      <c r="C32" s="740"/>
      <c r="D32" s="740"/>
      <c r="E32" s="740"/>
      <c r="F32" s="740"/>
      <c r="G32" s="740"/>
      <c r="H32" s="740"/>
      <c r="I32" s="740"/>
      <c r="J32" s="740"/>
      <c r="K32" s="740"/>
      <c r="L32" s="740"/>
      <c r="M32" s="1"/>
      <c r="N32" s="1"/>
      <c r="O32" s="1"/>
      <c r="P32" s="1"/>
      <c r="Q32" s="1"/>
      <c r="R32" s="1"/>
      <c r="S32" s="1"/>
      <c r="T32" s="1"/>
      <c r="U32" s="1"/>
      <c r="V32" s="1"/>
      <c r="W32" s="1"/>
    </row>
    <row r="33" spans="1:23">
      <c r="A33" s="1"/>
      <c r="B33" s="740" t="s">
        <v>412</v>
      </c>
      <c r="C33" s="740"/>
      <c r="D33" s="740"/>
      <c r="E33" s="740"/>
      <c r="F33" s="740"/>
      <c r="G33" s="740"/>
      <c r="H33" s="740"/>
      <c r="I33" s="740"/>
      <c r="J33" s="740"/>
      <c r="K33" s="740"/>
      <c r="L33" s="740"/>
      <c r="M33" s="1"/>
      <c r="N33" s="1"/>
      <c r="O33" s="1"/>
      <c r="P33" s="1"/>
      <c r="Q33" s="1"/>
      <c r="R33" s="1"/>
      <c r="S33" s="1"/>
      <c r="T33" s="1"/>
      <c r="U33" s="1"/>
      <c r="V33" s="1"/>
      <c r="W33" s="1"/>
    </row>
    <row r="34" spans="1:23">
      <c r="A34" s="1"/>
      <c r="B34" s="753" t="s">
        <v>408</v>
      </c>
      <c r="C34" s="740"/>
      <c r="D34" s="740"/>
      <c r="E34" s="740"/>
      <c r="F34" s="740"/>
      <c r="G34" s="740"/>
      <c r="H34" s="740"/>
      <c r="I34" s="740"/>
      <c r="J34" s="740"/>
      <c r="K34" s="740"/>
      <c r="L34" s="740"/>
      <c r="M34" s="1"/>
      <c r="N34" s="1"/>
      <c r="O34" s="1"/>
      <c r="P34" s="1"/>
      <c r="Q34" s="1"/>
      <c r="R34" s="1"/>
      <c r="S34" s="1"/>
      <c r="T34" s="1"/>
      <c r="U34" s="1"/>
      <c r="V34" s="1"/>
      <c r="W34" s="1"/>
    </row>
    <row r="35" spans="1:23">
      <c r="A35" s="1"/>
      <c r="B35" s="740" t="s">
        <v>992</v>
      </c>
      <c r="C35" s="740"/>
      <c r="D35" s="740"/>
      <c r="E35" s="740"/>
      <c r="F35" s="740"/>
      <c r="G35" s="740"/>
      <c r="H35" s="740"/>
      <c r="I35" s="740"/>
      <c r="J35" s="740"/>
      <c r="K35" s="740"/>
      <c r="L35" s="740"/>
      <c r="M35" s="1"/>
      <c r="N35" s="1"/>
      <c r="O35" s="1"/>
      <c r="P35" s="1"/>
      <c r="Q35" s="1"/>
      <c r="R35" s="1"/>
      <c r="S35" s="1"/>
      <c r="T35" s="1"/>
      <c r="U35" s="1"/>
      <c r="V35" s="1"/>
      <c r="W35" s="1"/>
    </row>
    <row r="36" spans="1:23">
      <c r="A36" s="1"/>
      <c r="B36" s="740" t="s">
        <v>993</v>
      </c>
      <c r="C36" s="740"/>
      <c r="D36" s="740"/>
      <c r="E36" s="740"/>
      <c r="F36" s="740"/>
      <c r="G36" s="740"/>
      <c r="H36" s="740"/>
      <c r="I36" s="740"/>
      <c r="J36" s="740"/>
      <c r="K36" s="740"/>
      <c r="L36" s="740"/>
      <c r="M36" s="1"/>
      <c r="N36" s="1"/>
      <c r="O36" s="1"/>
      <c r="P36" s="1"/>
      <c r="Q36" s="1"/>
      <c r="R36" s="1"/>
      <c r="S36" s="1"/>
      <c r="T36" s="1"/>
      <c r="U36" s="1"/>
      <c r="V36" s="1"/>
      <c r="W36" s="1"/>
    </row>
    <row r="37" spans="1:23">
      <c r="A37" s="1"/>
      <c r="B37" s="753" t="s">
        <v>98</v>
      </c>
      <c r="C37" s="740"/>
      <c r="D37" s="740"/>
      <c r="E37" s="740"/>
      <c r="F37" s="740"/>
      <c r="G37" s="740"/>
      <c r="H37" s="740"/>
      <c r="I37" s="740"/>
      <c r="J37" s="740"/>
      <c r="K37" s="740"/>
      <c r="L37" s="740"/>
      <c r="M37" s="1"/>
      <c r="N37" s="1"/>
      <c r="O37" s="1"/>
      <c r="P37" s="1"/>
      <c r="Q37" s="1"/>
      <c r="R37" s="1"/>
      <c r="S37" s="1"/>
      <c r="T37" s="1"/>
      <c r="U37" s="1"/>
      <c r="V37" s="1"/>
      <c r="W37" s="1"/>
    </row>
    <row r="38" spans="1:23">
      <c r="A38" s="1"/>
      <c r="B38" s="740" t="s">
        <v>345</v>
      </c>
      <c r="C38" s="740"/>
      <c r="D38" s="740"/>
      <c r="E38" s="740"/>
      <c r="F38" s="740"/>
      <c r="G38" s="740"/>
      <c r="H38" s="740"/>
      <c r="I38" s="740"/>
      <c r="J38" s="740"/>
      <c r="K38" s="740"/>
      <c r="L38" s="740"/>
      <c r="M38" s="1"/>
      <c r="N38" s="1"/>
      <c r="O38" s="1"/>
      <c r="P38" s="1"/>
      <c r="Q38" s="1"/>
      <c r="R38" s="1"/>
      <c r="S38" s="1"/>
      <c r="T38" s="1"/>
      <c r="U38" s="1"/>
      <c r="V38" s="1"/>
      <c r="W38" s="1"/>
    </row>
    <row r="39" spans="1:23">
      <c r="A39" s="1"/>
      <c r="B39" s="740" t="s">
        <v>413</v>
      </c>
      <c r="C39" s="740"/>
      <c r="D39" s="740"/>
      <c r="E39" s="740"/>
      <c r="F39" s="740"/>
      <c r="G39" s="740"/>
      <c r="H39" s="740"/>
      <c r="I39" s="740"/>
      <c r="J39" s="740"/>
      <c r="K39" s="740"/>
      <c r="L39" s="740"/>
      <c r="M39" s="1"/>
      <c r="N39" s="1"/>
      <c r="O39" s="1"/>
      <c r="P39" s="1"/>
      <c r="Q39" s="1"/>
      <c r="R39" s="1"/>
      <c r="S39" s="1"/>
      <c r="T39" s="1"/>
      <c r="U39" s="1"/>
      <c r="V39" s="1"/>
      <c r="W39" s="1"/>
    </row>
    <row r="40" spans="1:23">
      <c r="A40" s="1"/>
      <c r="B40" s="1"/>
      <c r="C40" s="1"/>
      <c r="D40" s="1"/>
      <c r="E40" s="1"/>
      <c r="F40" s="1"/>
      <c r="G40" s="1"/>
      <c r="H40" s="1"/>
      <c r="I40" s="1"/>
      <c r="J40" s="1"/>
      <c r="K40" s="1"/>
      <c r="L40" s="1"/>
      <c r="M40" s="1"/>
      <c r="N40" s="1"/>
      <c r="O40" s="1"/>
      <c r="P40" s="1"/>
      <c r="Q40" s="1"/>
      <c r="R40" s="1"/>
      <c r="S40" s="1"/>
      <c r="T40" s="1"/>
      <c r="U40" s="1"/>
      <c r="V40" s="1"/>
      <c r="W40" s="1"/>
    </row>
    <row r="41" spans="1:23">
      <c r="A41" s="1"/>
      <c r="B41" s="1" t="s">
        <v>1159</v>
      </c>
      <c r="C41" s="1"/>
      <c r="D41" s="1"/>
      <c r="E41" s="1"/>
      <c r="F41" s="1"/>
      <c r="G41" s="1"/>
      <c r="H41" s="1"/>
      <c r="I41" s="1"/>
      <c r="J41" s="1"/>
      <c r="K41" s="1"/>
      <c r="L41" s="1"/>
      <c r="M41" s="1"/>
      <c r="N41" s="1"/>
      <c r="O41" s="1"/>
      <c r="P41" s="1"/>
      <c r="Q41" s="1"/>
      <c r="R41" s="1"/>
      <c r="S41" s="1"/>
      <c r="T41" s="1"/>
      <c r="U41" s="1"/>
      <c r="V41" s="1"/>
      <c r="W41" s="1"/>
    </row>
    <row r="42" spans="1:23">
      <c r="A42" s="1"/>
      <c r="B42" s="1" t="s">
        <v>1166</v>
      </c>
      <c r="C42" s="1"/>
      <c r="D42" s="1"/>
      <c r="E42" s="1"/>
      <c r="F42" s="1"/>
      <c r="G42" s="1"/>
      <c r="H42" s="1"/>
      <c r="I42" s="1"/>
      <c r="J42" s="1"/>
      <c r="K42" s="1"/>
      <c r="L42" s="1"/>
      <c r="M42" s="1"/>
      <c r="N42" s="1"/>
      <c r="O42" s="1"/>
      <c r="P42" s="1"/>
      <c r="Q42" s="1"/>
      <c r="R42" s="1"/>
      <c r="S42" s="1"/>
      <c r="T42" s="1"/>
      <c r="U42" s="1"/>
      <c r="V42" s="1"/>
      <c r="W42" s="1"/>
    </row>
    <row r="43" spans="1:23">
      <c r="A43" s="1"/>
      <c r="B43" s="1"/>
      <c r="C43" s="1"/>
      <c r="D43" s="1"/>
      <c r="E43" s="1"/>
      <c r="F43" s="1"/>
      <c r="G43" s="1"/>
      <c r="H43" s="1"/>
      <c r="I43" s="1"/>
      <c r="J43" s="1"/>
      <c r="K43" s="1"/>
      <c r="L43" s="1"/>
      <c r="M43" s="1"/>
      <c r="N43" s="1"/>
      <c r="O43" s="1"/>
      <c r="P43" s="1"/>
      <c r="Q43" s="1"/>
      <c r="R43" s="1"/>
      <c r="S43" s="1"/>
      <c r="T43" s="1"/>
      <c r="U43" s="1"/>
      <c r="V43" s="1"/>
      <c r="W43" s="1"/>
    </row>
    <row r="44" spans="1:23">
      <c r="A44" s="1"/>
      <c r="B44" s="1"/>
      <c r="C44" s="1"/>
      <c r="D44" s="1"/>
      <c r="E44" s="1"/>
      <c r="F44" s="1"/>
      <c r="G44" s="1"/>
      <c r="H44" s="1"/>
      <c r="I44" s="1"/>
      <c r="J44" s="1"/>
      <c r="K44" s="1"/>
      <c r="L44" s="1"/>
      <c r="M44" s="1"/>
      <c r="N44" s="1"/>
      <c r="O44" s="1"/>
      <c r="P44" s="1"/>
      <c r="Q44" s="1"/>
      <c r="R44" s="1"/>
      <c r="S44" s="1"/>
      <c r="T44" s="1"/>
      <c r="U44" s="1"/>
      <c r="V44" s="1"/>
      <c r="W44" s="1"/>
    </row>
    <row r="45" spans="1:23">
      <c r="A45" s="1"/>
      <c r="B45" s="1"/>
      <c r="C45" s="1"/>
      <c r="D45" s="1"/>
      <c r="E45" s="1"/>
      <c r="F45" s="1"/>
      <c r="G45" s="1"/>
      <c r="H45" s="1"/>
      <c r="I45" s="1"/>
      <c r="J45" s="1"/>
      <c r="K45" s="1"/>
      <c r="L45" s="1"/>
      <c r="M45" s="1"/>
      <c r="N45" s="1"/>
      <c r="O45" s="1"/>
      <c r="P45" s="1"/>
      <c r="Q45" s="1"/>
      <c r="R45" s="1"/>
      <c r="S45" s="1"/>
      <c r="T45" s="1"/>
      <c r="U45" s="1"/>
      <c r="V45" s="1"/>
      <c r="W45" s="1"/>
    </row>
    <row r="46" spans="1:23">
      <c r="A46" s="1"/>
      <c r="B46" s="1"/>
      <c r="C46" s="1"/>
      <c r="D46" s="1"/>
      <c r="E46" s="1"/>
      <c r="F46" s="1"/>
      <c r="G46" s="1"/>
      <c r="H46" s="1"/>
      <c r="I46" s="1"/>
      <c r="J46" s="1"/>
      <c r="K46" s="1"/>
      <c r="L46" s="1"/>
      <c r="M46" s="1"/>
      <c r="N46" s="1"/>
      <c r="O46" s="1"/>
      <c r="P46" s="1"/>
      <c r="Q46" s="1"/>
      <c r="R46" s="1"/>
      <c r="S46" s="1"/>
      <c r="T46" s="1"/>
      <c r="U46" s="1"/>
      <c r="V46" s="1"/>
      <c r="W46" s="1"/>
    </row>
    <row r="47" spans="1:23">
      <c r="A47" s="1"/>
      <c r="B47" s="1"/>
      <c r="C47" s="1"/>
      <c r="D47" s="1"/>
      <c r="E47" s="1"/>
      <c r="F47" s="1"/>
      <c r="G47" s="1"/>
      <c r="H47" s="1"/>
      <c r="I47" s="1"/>
      <c r="J47" s="1"/>
      <c r="K47" s="1"/>
      <c r="L47" s="1"/>
      <c r="M47" s="1"/>
      <c r="N47" s="1"/>
      <c r="O47" s="1"/>
      <c r="P47" s="1"/>
      <c r="Q47" s="1"/>
      <c r="R47" s="1"/>
      <c r="S47" s="1"/>
      <c r="T47" s="1"/>
      <c r="U47" s="1"/>
      <c r="V47" s="1"/>
      <c r="W47" s="1"/>
    </row>
    <row r="48" spans="1:23">
      <c r="A48" s="1"/>
      <c r="B48" s="1"/>
      <c r="C48" s="1"/>
      <c r="D48" s="1"/>
      <c r="E48" s="1"/>
      <c r="F48" s="1"/>
      <c r="G48" s="1"/>
      <c r="H48" s="1"/>
      <c r="I48" s="1"/>
      <c r="J48" s="1"/>
      <c r="K48" s="1"/>
      <c r="L48" s="1"/>
      <c r="M48" s="1"/>
      <c r="N48" s="1"/>
      <c r="O48" s="1"/>
      <c r="P48" s="1"/>
      <c r="Q48" s="1"/>
      <c r="R48" s="1"/>
      <c r="S48" s="1"/>
      <c r="T48" s="1"/>
      <c r="U48" s="1"/>
      <c r="V48" s="1"/>
      <c r="W48" s="1"/>
    </row>
    <row r="49" spans="1:23">
      <c r="A49" s="1"/>
      <c r="B49" s="1"/>
      <c r="C49" s="1"/>
      <c r="D49" s="1"/>
      <c r="E49" s="1"/>
      <c r="F49" s="1"/>
      <c r="G49" s="1"/>
      <c r="H49" s="1"/>
      <c r="I49" s="1"/>
      <c r="J49" s="1"/>
      <c r="K49" s="1"/>
      <c r="L49" s="1"/>
      <c r="M49" s="1"/>
      <c r="N49" s="1"/>
      <c r="O49" s="1"/>
      <c r="P49" s="1"/>
      <c r="Q49" s="1"/>
      <c r="R49" s="1"/>
      <c r="S49" s="1"/>
      <c r="T49" s="1"/>
      <c r="U49" s="1"/>
      <c r="V49" s="1"/>
      <c r="W49" s="1"/>
    </row>
    <row r="50" spans="1:23">
      <c r="A50" s="1"/>
      <c r="B50" s="1"/>
      <c r="C50" s="1"/>
      <c r="D50" s="1"/>
      <c r="E50" s="1"/>
      <c r="F50" s="1"/>
      <c r="G50" s="1"/>
      <c r="H50" s="1"/>
      <c r="I50" s="1"/>
      <c r="J50" s="1"/>
      <c r="K50" s="1"/>
      <c r="L50" s="1"/>
      <c r="M50" s="1"/>
      <c r="N50" s="1"/>
      <c r="O50" s="1"/>
      <c r="P50" s="1"/>
      <c r="Q50" s="1"/>
      <c r="R50" s="1"/>
    </row>
    <row r="51" spans="1:23">
      <c r="A51" s="1"/>
      <c r="B51" s="1"/>
      <c r="C51" s="1"/>
      <c r="D51" s="1"/>
      <c r="E51" s="1"/>
      <c r="F51" s="1"/>
      <c r="G51" s="1"/>
      <c r="H51" s="1"/>
      <c r="I51" s="1"/>
      <c r="J51" s="1"/>
      <c r="K51" s="1"/>
      <c r="L51" s="1"/>
      <c r="M51" s="1"/>
      <c r="N51" s="1"/>
      <c r="O51" s="1"/>
      <c r="P51" s="1"/>
      <c r="Q51" s="1"/>
      <c r="R51" s="1"/>
    </row>
    <row r="52" spans="1:23">
      <c r="A52" s="1"/>
      <c r="B52" s="1"/>
      <c r="C52" s="1"/>
      <c r="D52" s="1"/>
      <c r="E52" s="1"/>
      <c r="F52" s="1"/>
      <c r="G52" s="1"/>
      <c r="H52" s="1"/>
      <c r="I52" s="1"/>
      <c r="J52" s="1"/>
      <c r="K52" s="1"/>
      <c r="L52" s="1"/>
      <c r="M52" s="1"/>
      <c r="N52" s="1"/>
      <c r="O52" s="1"/>
      <c r="P52" s="1"/>
      <c r="Q52" s="1"/>
      <c r="R52" s="1"/>
    </row>
    <row r="53" spans="1:23">
      <c r="I53" s="1"/>
      <c r="J53" s="1"/>
      <c r="K53" s="1"/>
      <c r="L53" s="1"/>
      <c r="M53" s="1"/>
      <c r="N53" s="1"/>
      <c r="O53" s="1"/>
      <c r="P53" s="1"/>
      <c r="Q53" s="1"/>
      <c r="R53" s="1"/>
    </row>
    <row r="54" spans="1:23">
      <c r="I54" s="1"/>
      <c r="J54" s="1"/>
      <c r="K54" s="1"/>
      <c r="L54" s="1"/>
      <c r="M54" s="1"/>
      <c r="N54" s="1"/>
      <c r="O54" s="1"/>
      <c r="P54" s="1"/>
      <c r="Q54" s="1"/>
      <c r="R54" s="1"/>
    </row>
    <row r="55" spans="1:23">
      <c r="I55" s="1"/>
      <c r="J55" s="1"/>
      <c r="K55" s="1"/>
      <c r="L55" s="1"/>
      <c r="M55" s="1"/>
      <c r="N55" s="1"/>
      <c r="O55" s="1"/>
      <c r="P55" s="1"/>
      <c r="Q55" s="1"/>
      <c r="R55" s="1"/>
    </row>
    <row r="56" spans="1:23">
      <c r="I56" s="1"/>
      <c r="J56" s="1"/>
      <c r="K56" s="1"/>
      <c r="L56" s="1"/>
      <c r="M56" s="1"/>
      <c r="N56" s="1"/>
      <c r="O56" s="1"/>
      <c r="P56" s="1"/>
      <c r="Q56" s="1"/>
      <c r="R56" s="1"/>
    </row>
    <row r="57" spans="1:23">
      <c r="I57" s="1"/>
      <c r="J57" s="1"/>
      <c r="K57" s="1"/>
      <c r="L57" s="1"/>
      <c r="M57" s="1"/>
      <c r="N57" s="1"/>
      <c r="O57" s="1"/>
      <c r="P57" s="1"/>
      <c r="Q57" s="1"/>
      <c r="R57" s="1"/>
    </row>
    <row r="58" spans="1:23">
      <c r="I58" s="1"/>
      <c r="J58" s="1"/>
      <c r="K58" s="1"/>
      <c r="L58" s="1"/>
      <c r="M58" s="1"/>
      <c r="N58" s="1"/>
      <c r="O58" s="1"/>
      <c r="P58" s="1"/>
      <c r="Q58" s="1"/>
      <c r="R58" s="1"/>
    </row>
    <row r="59" spans="1:23">
      <c r="I59" s="1"/>
      <c r="J59" s="1"/>
      <c r="K59" s="1"/>
      <c r="L59" s="1"/>
      <c r="M59" s="1"/>
      <c r="N59" s="1"/>
      <c r="O59" s="1"/>
      <c r="P59" s="1"/>
      <c r="Q59" s="1"/>
      <c r="R59" s="1"/>
    </row>
    <row r="60" spans="1:23">
      <c r="I60" s="1"/>
      <c r="J60" s="1"/>
      <c r="K60" s="1"/>
      <c r="L60" s="1"/>
      <c r="M60" s="1"/>
      <c r="N60" s="1"/>
      <c r="O60" s="1"/>
      <c r="P60" s="1"/>
      <c r="Q60" s="1"/>
      <c r="R60" s="1"/>
    </row>
    <row r="61" spans="1:23">
      <c r="I61" s="1"/>
      <c r="J61" s="1"/>
      <c r="K61" s="1"/>
      <c r="L61" s="1"/>
      <c r="M61" s="1"/>
      <c r="N61" s="1"/>
      <c r="O61" s="1"/>
      <c r="P61" s="1"/>
      <c r="Q61" s="1"/>
      <c r="R61" s="1"/>
    </row>
    <row r="62" spans="1:23">
      <c r="I62" s="1"/>
      <c r="J62" s="1"/>
      <c r="K62" s="1"/>
      <c r="L62" s="1"/>
      <c r="M62" s="1"/>
      <c r="N62" s="1"/>
      <c r="O62" s="1"/>
      <c r="P62" s="1"/>
      <c r="Q62" s="1"/>
      <c r="R62" s="1"/>
    </row>
    <row r="63" spans="1:23">
      <c r="I63" s="1"/>
      <c r="J63" s="1"/>
      <c r="K63" s="1"/>
      <c r="L63" s="1"/>
      <c r="M63" s="1"/>
      <c r="N63" s="1"/>
      <c r="O63" s="1"/>
      <c r="P63" s="1"/>
      <c r="Q63" s="1"/>
      <c r="R63" s="1"/>
    </row>
    <row r="64" spans="1:23">
      <c r="I64" s="1"/>
      <c r="J64" s="1"/>
      <c r="K64" s="1"/>
      <c r="L64" s="1"/>
      <c r="M64" s="1"/>
      <c r="N64" s="1"/>
      <c r="O64" s="1"/>
      <c r="P64" s="1"/>
      <c r="Q64" s="1"/>
      <c r="R64" s="1"/>
    </row>
    <row r="65" spans="9:18">
      <c r="I65" s="1"/>
      <c r="J65" s="1"/>
      <c r="K65" s="1"/>
      <c r="L65" s="1"/>
      <c r="M65" s="1"/>
      <c r="N65" s="1"/>
      <c r="O65" s="1"/>
      <c r="P65" s="1"/>
      <c r="Q65" s="1"/>
      <c r="R65" s="1"/>
    </row>
    <row r="66" spans="9:18">
      <c r="I66" s="1"/>
      <c r="J66" s="1"/>
      <c r="K66" s="1"/>
      <c r="L66" s="1"/>
      <c r="M66" s="1"/>
      <c r="N66" s="1"/>
      <c r="O66" s="1"/>
      <c r="P66" s="1"/>
      <c r="Q66" s="1"/>
      <c r="R66" s="1"/>
    </row>
    <row r="67" spans="9:18">
      <c r="I67" s="1"/>
      <c r="J67" s="1"/>
      <c r="K67" s="1"/>
      <c r="L67" s="1"/>
      <c r="M67" s="1"/>
      <c r="N67" s="1"/>
      <c r="O67" s="1"/>
      <c r="P67" s="1"/>
      <c r="Q67" s="1"/>
      <c r="R67" s="1"/>
    </row>
    <row r="68" spans="9:18">
      <c r="I68" s="1"/>
      <c r="J68" s="1"/>
      <c r="K68" s="1"/>
      <c r="L68" s="1"/>
      <c r="M68" s="1"/>
      <c r="N68" s="1"/>
      <c r="O68" s="1"/>
      <c r="P68" s="1"/>
      <c r="Q68" s="1"/>
      <c r="R68" s="1"/>
    </row>
    <row r="69" spans="9:18">
      <c r="I69" s="1"/>
      <c r="J69" s="1"/>
      <c r="K69" s="1"/>
      <c r="L69" s="1"/>
      <c r="M69" s="1"/>
      <c r="N69" s="1"/>
      <c r="O69" s="1"/>
      <c r="P69" s="1"/>
      <c r="Q69" s="1"/>
      <c r="R69" s="1"/>
    </row>
    <row r="70" spans="9:18">
      <c r="I70" s="1"/>
      <c r="J70" s="1"/>
      <c r="K70" s="1"/>
      <c r="L70" s="1"/>
      <c r="M70" s="1"/>
      <c r="N70" s="1"/>
      <c r="O70" s="1"/>
      <c r="P70" s="1"/>
      <c r="Q70" s="1"/>
      <c r="R70" s="1"/>
    </row>
    <row r="71" spans="9:18">
      <c r="I71" s="1"/>
      <c r="J71" s="1"/>
      <c r="K71" s="1"/>
      <c r="L71" s="1"/>
      <c r="M71" s="1"/>
      <c r="N71" s="1"/>
      <c r="O71" s="1"/>
      <c r="P71" s="1"/>
      <c r="Q71" s="1"/>
      <c r="R71" s="1"/>
    </row>
    <row r="72" spans="9:18">
      <c r="I72" s="1"/>
      <c r="J72" s="1"/>
      <c r="K72" s="1"/>
      <c r="L72" s="1"/>
      <c r="M72" s="1"/>
      <c r="N72" s="1"/>
      <c r="O72" s="1"/>
      <c r="P72" s="1"/>
      <c r="Q72" s="1"/>
      <c r="R72" s="1"/>
    </row>
    <row r="73" spans="9:18">
      <c r="I73" s="1"/>
      <c r="J73" s="1"/>
      <c r="K73" s="1"/>
      <c r="L73" s="1"/>
      <c r="M73" s="1"/>
      <c r="N73" s="1"/>
      <c r="O73" s="1"/>
      <c r="P73" s="1"/>
      <c r="Q73" s="1"/>
      <c r="R73" s="1"/>
    </row>
    <row r="74" spans="9:18">
      <c r="I74" s="1"/>
      <c r="J74" s="1"/>
      <c r="K74" s="1"/>
      <c r="L74" s="1"/>
      <c r="M74" s="1"/>
      <c r="N74" s="1"/>
      <c r="O74" s="1"/>
      <c r="P74" s="1"/>
      <c r="Q74" s="1"/>
      <c r="R74" s="1"/>
    </row>
    <row r="75" spans="9:18">
      <c r="I75" s="1"/>
      <c r="J75" s="1"/>
      <c r="K75" s="1"/>
      <c r="L75" s="1"/>
      <c r="M75" s="1"/>
      <c r="N75" s="1"/>
      <c r="O75" s="1"/>
      <c r="P75" s="1"/>
      <c r="Q75" s="1"/>
      <c r="R75" s="1"/>
    </row>
    <row r="76" spans="9:18">
      <c r="I76" s="1"/>
      <c r="J76" s="1"/>
      <c r="K76" s="1"/>
      <c r="L76" s="1"/>
      <c r="M76" s="1"/>
      <c r="N76" s="1"/>
      <c r="O76" s="1"/>
      <c r="P76" s="1"/>
      <c r="Q76" s="1"/>
      <c r="R76" s="1"/>
    </row>
    <row r="77" spans="9:18">
      <c r="I77" s="1"/>
      <c r="J77" s="1"/>
      <c r="K77" s="1"/>
      <c r="L77" s="1"/>
      <c r="M77" s="1"/>
      <c r="N77" s="1"/>
      <c r="O77" s="1"/>
      <c r="P77" s="1"/>
      <c r="Q77" s="1"/>
      <c r="R77" s="1"/>
    </row>
    <row r="78" spans="9:18">
      <c r="I78" s="1"/>
      <c r="J78" s="1"/>
      <c r="K78" s="1"/>
      <c r="L78" s="1"/>
      <c r="M78" s="1"/>
      <c r="N78" s="1"/>
      <c r="O78" s="1"/>
      <c r="P78" s="1"/>
      <c r="Q78" s="1"/>
      <c r="R78" s="1"/>
    </row>
    <row r="79" spans="9:18">
      <c r="I79" s="1"/>
      <c r="J79" s="1"/>
      <c r="K79" s="1"/>
      <c r="L79" s="1"/>
      <c r="M79" s="1"/>
      <c r="N79" s="1"/>
      <c r="O79" s="1"/>
      <c r="P79" s="1"/>
      <c r="Q79" s="1"/>
      <c r="R79" s="1"/>
    </row>
    <row r="80" spans="9:18">
      <c r="I80" s="1"/>
      <c r="J80" s="1"/>
      <c r="K80" s="1"/>
      <c r="L80" s="1"/>
      <c r="M80" s="1"/>
      <c r="N80" s="1"/>
      <c r="O80" s="1"/>
      <c r="P80" s="1"/>
      <c r="Q80" s="1"/>
      <c r="R80" s="1"/>
    </row>
    <row r="81" spans="9:18">
      <c r="I81" s="1"/>
      <c r="J81" s="1"/>
      <c r="K81" s="1"/>
      <c r="L81" s="1"/>
      <c r="M81" s="1"/>
      <c r="N81" s="1"/>
      <c r="O81" s="1"/>
      <c r="P81" s="1"/>
      <c r="Q81" s="1"/>
      <c r="R81" s="1"/>
    </row>
    <row r="82" spans="9:18">
      <c r="I82" s="1"/>
      <c r="J82" s="1"/>
      <c r="K82" s="1"/>
      <c r="L82" s="1"/>
      <c r="M82" s="1"/>
      <c r="N82" s="1"/>
      <c r="O82" s="1"/>
      <c r="P82" s="1"/>
      <c r="Q82" s="1"/>
      <c r="R82" s="1"/>
    </row>
    <row r="83" spans="9:18">
      <c r="I83" s="1"/>
      <c r="J83" s="1"/>
      <c r="K83" s="1"/>
      <c r="L83" s="1"/>
      <c r="M83" s="1"/>
      <c r="N83" s="1"/>
      <c r="O83" s="1"/>
      <c r="P83" s="1"/>
      <c r="Q83" s="1"/>
      <c r="R83" s="1"/>
    </row>
    <row r="84" spans="9:18">
      <c r="I84" s="1"/>
      <c r="J84" s="1"/>
      <c r="K84" s="1"/>
      <c r="L84" s="1"/>
      <c r="M84" s="1"/>
      <c r="N84" s="1"/>
      <c r="O84" s="1"/>
      <c r="P84" s="1"/>
      <c r="Q84" s="1"/>
      <c r="R84" s="1"/>
    </row>
    <row r="85" spans="9:18">
      <c r="I85" s="1"/>
      <c r="J85" s="1"/>
      <c r="K85" s="1"/>
      <c r="L85" s="1"/>
      <c r="M85" s="1"/>
      <c r="N85" s="1"/>
      <c r="O85" s="1"/>
      <c r="P85" s="1"/>
      <c r="Q85" s="1"/>
      <c r="R85" s="1"/>
    </row>
    <row r="86" spans="9:18">
      <c r="I86" s="1"/>
      <c r="J86" s="1"/>
      <c r="K86" s="1"/>
      <c r="L86" s="1"/>
      <c r="M86" s="1"/>
      <c r="N86" s="1"/>
      <c r="O86" s="1"/>
      <c r="P86" s="1"/>
      <c r="Q86" s="1"/>
      <c r="R86" s="1"/>
    </row>
    <row r="87" spans="9:18">
      <c r="I87" s="1"/>
      <c r="J87" s="1"/>
      <c r="K87" s="1"/>
      <c r="L87" s="1"/>
      <c r="M87" s="1"/>
      <c r="N87" s="1"/>
      <c r="O87" s="1"/>
      <c r="P87" s="1"/>
      <c r="Q87" s="1"/>
      <c r="R87" s="1"/>
    </row>
    <row r="88" spans="9:18">
      <c r="I88" s="1"/>
      <c r="J88" s="1"/>
      <c r="K88" s="1"/>
      <c r="L88" s="1"/>
      <c r="M88" s="1"/>
      <c r="N88" s="1"/>
      <c r="O88" s="1"/>
      <c r="P88" s="1"/>
      <c r="Q88" s="1"/>
      <c r="R88" s="1"/>
    </row>
    <row r="89" spans="9:18">
      <c r="I89" s="1"/>
      <c r="J89" s="1"/>
      <c r="K89" s="1"/>
      <c r="L89" s="1"/>
      <c r="M89" s="1"/>
      <c r="N89" s="1"/>
      <c r="O89" s="1"/>
      <c r="P89" s="1"/>
      <c r="Q89" s="1"/>
      <c r="R89" s="1"/>
    </row>
    <row r="90" spans="9:18">
      <c r="I90" s="1"/>
      <c r="J90" s="1"/>
      <c r="K90" s="1"/>
      <c r="L90" s="1"/>
      <c r="M90" s="1"/>
      <c r="N90" s="1"/>
      <c r="O90" s="1"/>
      <c r="P90" s="1"/>
      <c r="Q90" s="1"/>
      <c r="R90" s="1"/>
    </row>
    <row r="91" spans="9:18">
      <c r="I91" s="1"/>
      <c r="J91" s="1"/>
      <c r="K91" s="1"/>
      <c r="L91" s="1"/>
      <c r="M91" s="1"/>
      <c r="N91" s="1"/>
      <c r="O91" s="1"/>
      <c r="P91" s="1"/>
      <c r="Q91" s="1"/>
      <c r="R91" s="1"/>
    </row>
    <row r="92" spans="9:18">
      <c r="I92" s="1"/>
      <c r="J92" s="1"/>
      <c r="K92" s="1"/>
      <c r="L92" s="1"/>
      <c r="M92" s="1"/>
      <c r="N92" s="1"/>
      <c r="O92" s="1"/>
      <c r="P92" s="1"/>
      <c r="Q92" s="1"/>
      <c r="R92" s="1"/>
    </row>
    <row r="93" spans="9:18">
      <c r="I93" s="1"/>
      <c r="J93" s="1"/>
      <c r="K93" s="1"/>
      <c r="L93" s="1"/>
      <c r="M93" s="1"/>
      <c r="N93" s="1"/>
      <c r="O93" s="1"/>
      <c r="P93" s="1"/>
      <c r="Q93" s="1"/>
      <c r="R93" s="1"/>
    </row>
    <row r="94" spans="9:18">
      <c r="I94" s="1"/>
      <c r="J94" s="1"/>
      <c r="K94" s="1"/>
      <c r="L94" s="1"/>
      <c r="M94" s="1"/>
      <c r="N94" s="1"/>
      <c r="O94" s="1"/>
      <c r="P94" s="1"/>
      <c r="Q94" s="1"/>
      <c r="R94" s="1"/>
    </row>
    <row r="95" spans="9:18">
      <c r="I95" s="1"/>
      <c r="J95" s="1"/>
      <c r="K95" s="1"/>
      <c r="L95" s="1"/>
      <c r="M95" s="1"/>
      <c r="N95" s="1"/>
      <c r="O95" s="1"/>
      <c r="P95" s="1"/>
      <c r="Q95" s="1"/>
      <c r="R95" s="1"/>
    </row>
    <row r="96" spans="9:18">
      <c r="I96" s="1"/>
      <c r="J96" s="1"/>
      <c r="K96" s="1"/>
      <c r="L96" s="1"/>
      <c r="M96" s="1"/>
      <c r="N96" s="1"/>
      <c r="O96" s="1"/>
      <c r="P96" s="1"/>
      <c r="Q96" s="1"/>
      <c r="R96" s="1"/>
    </row>
    <row r="97" spans="9:18">
      <c r="I97" s="1"/>
      <c r="J97" s="1"/>
      <c r="K97" s="1"/>
      <c r="L97" s="1"/>
      <c r="M97" s="1"/>
      <c r="N97" s="1"/>
      <c r="O97" s="1"/>
      <c r="P97" s="1"/>
      <c r="Q97" s="1"/>
      <c r="R97" s="1"/>
    </row>
    <row r="98" spans="9:18">
      <c r="I98" s="1"/>
      <c r="J98" s="1"/>
      <c r="K98" s="1"/>
      <c r="L98" s="1"/>
      <c r="M98" s="1"/>
      <c r="N98" s="1"/>
      <c r="O98" s="1"/>
      <c r="P98" s="1"/>
      <c r="Q98" s="1"/>
      <c r="R98" s="1"/>
    </row>
    <row r="99" spans="9:18">
      <c r="I99" s="1"/>
      <c r="J99" s="1"/>
      <c r="K99" s="1"/>
      <c r="L99" s="1"/>
      <c r="M99" s="1"/>
      <c r="N99" s="1"/>
      <c r="O99" s="1"/>
      <c r="P99" s="1"/>
      <c r="Q99" s="1"/>
      <c r="R99" s="1"/>
    </row>
    <row r="100" spans="9:18">
      <c r="I100" s="1"/>
      <c r="J100" s="1"/>
      <c r="K100" s="1"/>
      <c r="L100" s="1"/>
      <c r="M100" s="1"/>
      <c r="N100" s="1"/>
      <c r="O100" s="1"/>
      <c r="P100" s="1"/>
      <c r="Q100" s="1"/>
      <c r="R100" s="1"/>
    </row>
    <row r="101" spans="9:18">
      <c r="I101" s="1"/>
      <c r="J101" s="1"/>
      <c r="K101" s="1"/>
      <c r="L101" s="1"/>
      <c r="M101" s="1"/>
      <c r="N101" s="1"/>
      <c r="O101" s="1"/>
      <c r="P101" s="1"/>
      <c r="Q101" s="1"/>
      <c r="R101" s="1"/>
    </row>
    <row r="102" spans="9:18">
      <c r="I102" s="1"/>
      <c r="J102" s="1"/>
      <c r="K102" s="1"/>
      <c r="L102" s="1"/>
      <c r="M102" s="1"/>
      <c r="N102" s="1"/>
      <c r="O102" s="1"/>
      <c r="P102" s="1"/>
      <c r="Q102" s="1"/>
      <c r="R102" s="1"/>
    </row>
    <row r="103" spans="9:18">
      <c r="I103" s="1"/>
      <c r="J103" s="1"/>
      <c r="K103" s="1"/>
      <c r="L103" s="1"/>
      <c r="M103" s="1"/>
      <c r="N103" s="1"/>
      <c r="O103" s="1"/>
      <c r="P103" s="1"/>
      <c r="Q103" s="1"/>
      <c r="R103" s="1"/>
    </row>
    <row r="104" spans="9:18">
      <c r="I104" s="1"/>
      <c r="J104" s="1"/>
      <c r="K104" s="1"/>
      <c r="L104" s="1"/>
      <c r="M104" s="1"/>
      <c r="N104" s="1"/>
      <c r="O104" s="1"/>
      <c r="P104" s="1"/>
      <c r="Q104" s="1"/>
      <c r="R104" s="1"/>
    </row>
    <row r="105" spans="9:18">
      <c r="I105" s="1"/>
      <c r="J105" s="1"/>
      <c r="K105" s="1"/>
      <c r="L105" s="1"/>
      <c r="M105" s="1"/>
      <c r="N105" s="1"/>
      <c r="O105" s="1"/>
      <c r="P105" s="1"/>
      <c r="Q105" s="1"/>
      <c r="R105" s="1"/>
    </row>
    <row r="106" spans="9:18">
      <c r="I106" s="1"/>
      <c r="J106" s="1"/>
      <c r="K106" s="1"/>
      <c r="L106" s="1"/>
      <c r="M106" s="1"/>
      <c r="N106" s="1"/>
      <c r="O106" s="1"/>
      <c r="P106" s="1"/>
      <c r="Q106" s="1"/>
      <c r="R106" s="1"/>
    </row>
    <row r="107" spans="9:18">
      <c r="I107" s="1"/>
      <c r="J107" s="1"/>
      <c r="K107" s="1"/>
      <c r="L107" s="1"/>
      <c r="M107" s="1"/>
      <c r="N107" s="1"/>
      <c r="O107" s="1"/>
      <c r="P107" s="1"/>
      <c r="Q107" s="1"/>
      <c r="R107" s="1"/>
    </row>
    <row r="108" spans="9:18">
      <c r="I108" s="1"/>
      <c r="J108" s="1"/>
      <c r="K108" s="1"/>
      <c r="L108" s="1"/>
      <c r="M108" s="1"/>
      <c r="N108" s="1"/>
      <c r="O108" s="1"/>
      <c r="P108" s="1"/>
      <c r="Q108" s="1"/>
      <c r="R108" s="1"/>
    </row>
    <row r="109" spans="9:18">
      <c r="I109" s="1"/>
      <c r="J109" s="1"/>
      <c r="K109" s="1"/>
      <c r="L109" s="1"/>
      <c r="M109" s="1"/>
      <c r="N109" s="1"/>
      <c r="O109" s="1"/>
      <c r="P109" s="1"/>
      <c r="Q109" s="1"/>
      <c r="R109" s="1"/>
    </row>
    <row r="110" spans="9:18">
      <c r="I110" s="1"/>
      <c r="J110" s="1"/>
      <c r="K110" s="1"/>
      <c r="L110" s="1"/>
      <c r="M110" s="1"/>
      <c r="N110" s="1"/>
      <c r="O110" s="1"/>
      <c r="P110" s="1"/>
      <c r="Q110" s="1"/>
      <c r="R110" s="1"/>
    </row>
    <row r="111" spans="9:18">
      <c r="I111" s="1"/>
      <c r="J111" s="1"/>
      <c r="K111" s="1"/>
      <c r="L111" s="1"/>
      <c r="M111" s="1"/>
      <c r="N111" s="1"/>
      <c r="O111" s="1"/>
      <c r="P111" s="1"/>
      <c r="Q111" s="1"/>
      <c r="R111" s="1"/>
    </row>
    <row r="112" spans="9:18">
      <c r="I112" s="1"/>
      <c r="J112" s="1"/>
      <c r="K112" s="1"/>
      <c r="L112" s="1"/>
      <c r="M112" s="1"/>
      <c r="N112" s="1"/>
      <c r="O112" s="1"/>
      <c r="P112" s="1"/>
      <c r="Q112" s="1"/>
      <c r="R112" s="1"/>
    </row>
    <row r="113" spans="9:18">
      <c r="I113" s="1"/>
      <c r="J113" s="1"/>
      <c r="K113" s="1"/>
      <c r="L113" s="1"/>
      <c r="M113" s="1"/>
      <c r="N113" s="1"/>
      <c r="O113" s="1"/>
      <c r="P113" s="1"/>
      <c r="Q113" s="1"/>
      <c r="R113" s="1"/>
    </row>
    <row r="114" spans="9:18">
      <c r="I114" s="1"/>
      <c r="J114" s="1"/>
      <c r="K114" s="1"/>
      <c r="L114" s="1"/>
      <c r="M114" s="1"/>
      <c r="N114" s="1"/>
      <c r="O114" s="1"/>
      <c r="P114" s="1"/>
      <c r="Q114" s="1"/>
      <c r="R114" s="1"/>
    </row>
    <row r="115" spans="9:18">
      <c r="I115" s="1"/>
      <c r="J115" s="1"/>
      <c r="K115" s="1"/>
      <c r="L115" s="1"/>
      <c r="M115" s="1"/>
      <c r="N115" s="1"/>
      <c r="O115" s="1"/>
      <c r="P115" s="1"/>
      <c r="Q115" s="1"/>
      <c r="R115" s="1"/>
    </row>
    <row r="116" spans="9:18">
      <c r="I116" s="1"/>
      <c r="J116" s="1"/>
      <c r="K116" s="1"/>
      <c r="L116" s="1"/>
      <c r="M116" s="1"/>
      <c r="N116" s="1"/>
      <c r="O116" s="1"/>
      <c r="P116" s="1"/>
      <c r="Q116" s="1"/>
      <c r="R116" s="1"/>
    </row>
    <row r="117" spans="9:18">
      <c r="I117" s="1"/>
      <c r="J117" s="1"/>
      <c r="K117" s="1"/>
      <c r="L117" s="1"/>
      <c r="M117" s="1"/>
      <c r="N117" s="1"/>
      <c r="O117" s="1"/>
      <c r="P117" s="1"/>
      <c r="Q117" s="1"/>
      <c r="R117" s="1"/>
    </row>
    <row r="118" spans="9:18">
      <c r="I118" s="1"/>
      <c r="J118" s="1"/>
      <c r="K118" s="1"/>
      <c r="L118" s="1"/>
      <c r="M118" s="1"/>
      <c r="N118" s="1"/>
      <c r="O118" s="1"/>
      <c r="P118" s="1"/>
      <c r="Q118" s="1"/>
      <c r="R118" s="1"/>
    </row>
    <row r="119" spans="9:18">
      <c r="I119" s="1"/>
      <c r="J119" s="1"/>
      <c r="K119" s="1"/>
      <c r="L119" s="1"/>
      <c r="M119" s="1"/>
      <c r="N119" s="1"/>
      <c r="O119" s="1"/>
      <c r="P119" s="1"/>
      <c r="Q119" s="1"/>
      <c r="R119" s="1"/>
    </row>
    <row r="120" spans="9:18">
      <c r="I120" s="1"/>
      <c r="J120" s="1"/>
      <c r="K120" s="1"/>
      <c r="L120" s="1"/>
      <c r="M120" s="1"/>
      <c r="N120" s="1"/>
      <c r="O120" s="1"/>
      <c r="P120" s="1"/>
      <c r="Q120" s="1"/>
      <c r="R120" s="1"/>
    </row>
    <row r="121" spans="9:18">
      <c r="I121" s="1"/>
      <c r="J121" s="1"/>
      <c r="K121" s="1"/>
      <c r="L121" s="1"/>
      <c r="M121" s="1"/>
      <c r="N121" s="1"/>
      <c r="O121" s="1"/>
      <c r="P121" s="1"/>
      <c r="Q121" s="1"/>
      <c r="R121" s="1"/>
    </row>
    <row r="122" spans="9:18">
      <c r="I122" s="1"/>
      <c r="J122" s="1"/>
      <c r="K122" s="1"/>
      <c r="L122" s="1"/>
      <c r="M122" s="1"/>
      <c r="N122" s="1"/>
      <c r="O122" s="1"/>
      <c r="P122" s="1"/>
      <c r="Q122" s="1"/>
      <c r="R122" s="1"/>
    </row>
    <row r="123" spans="9:18">
      <c r="I123" s="1"/>
      <c r="J123" s="1"/>
      <c r="K123" s="1"/>
      <c r="L123" s="1"/>
      <c r="M123" s="1"/>
      <c r="N123" s="1"/>
      <c r="O123" s="1"/>
      <c r="P123" s="1"/>
      <c r="Q123" s="1"/>
      <c r="R123" s="1"/>
    </row>
    <row r="124" spans="9:18">
      <c r="I124" s="1"/>
      <c r="J124" s="1"/>
      <c r="K124" s="1"/>
      <c r="L124" s="1"/>
      <c r="M124" s="1"/>
      <c r="N124" s="1"/>
      <c r="O124" s="1"/>
      <c r="P124" s="1"/>
      <c r="Q124" s="1"/>
      <c r="R124" s="1"/>
    </row>
    <row r="125" spans="9:18">
      <c r="I125" s="1"/>
      <c r="J125" s="1"/>
      <c r="K125" s="1"/>
      <c r="L125" s="1"/>
      <c r="M125" s="1"/>
      <c r="N125" s="1"/>
      <c r="O125" s="1"/>
      <c r="P125" s="1"/>
      <c r="Q125" s="1"/>
      <c r="R125" s="1"/>
    </row>
    <row r="126" spans="9:18">
      <c r="I126" s="1"/>
      <c r="J126" s="1"/>
      <c r="K126" s="1"/>
      <c r="L126" s="1"/>
      <c r="M126" s="1"/>
      <c r="N126" s="1"/>
      <c r="O126" s="1"/>
      <c r="P126" s="1"/>
      <c r="Q126" s="1"/>
      <c r="R126" s="1"/>
    </row>
    <row r="127" spans="9:18">
      <c r="I127" s="1"/>
      <c r="J127" s="1"/>
      <c r="K127" s="1"/>
      <c r="L127" s="1"/>
      <c r="M127" s="1"/>
      <c r="N127" s="1"/>
      <c r="O127" s="1"/>
      <c r="P127" s="1"/>
      <c r="Q127" s="1"/>
      <c r="R127" s="1"/>
    </row>
    <row r="128" spans="9:18">
      <c r="I128" s="1"/>
      <c r="J128" s="1"/>
      <c r="K128" s="1"/>
      <c r="L128" s="1"/>
      <c r="M128" s="1"/>
      <c r="N128" s="1"/>
      <c r="O128" s="1"/>
      <c r="P128" s="1"/>
      <c r="Q128" s="1"/>
      <c r="R128" s="1"/>
    </row>
    <row r="129" spans="9:18">
      <c r="I129" s="1"/>
      <c r="J129" s="1"/>
      <c r="K129" s="1"/>
      <c r="L129" s="1"/>
      <c r="M129" s="1"/>
      <c r="N129" s="1"/>
      <c r="O129" s="1"/>
      <c r="P129" s="1"/>
      <c r="Q129" s="1"/>
      <c r="R129" s="1"/>
    </row>
    <row r="130" spans="9:18">
      <c r="I130" s="1"/>
      <c r="J130" s="1"/>
      <c r="K130" s="1"/>
      <c r="L130" s="1"/>
      <c r="M130" s="1"/>
      <c r="N130" s="1"/>
      <c r="O130" s="1"/>
      <c r="P130" s="1"/>
      <c r="Q130" s="1"/>
      <c r="R130" s="1"/>
    </row>
    <row r="131" spans="9:18">
      <c r="I131" s="1"/>
      <c r="J131" s="1"/>
      <c r="K131" s="1"/>
      <c r="L131" s="1"/>
      <c r="M131" s="1"/>
      <c r="N131" s="1"/>
      <c r="O131" s="1"/>
      <c r="P131" s="1"/>
      <c r="Q131" s="1"/>
      <c r="R131" s="1"/>
    </row>
    <row r="132" spans="9:18">
      <c r="I132" s="1"/>
      <c r="J132" s="1"/>
      <c r="K132" s="1"/>
      <c r="L132" s="1"/>
      <c r="M132" s="1"/>
      <c r="N132" s="1"/>
      <c r="O132" s="1"/>
      <c r="P132" s="1"/>
      <c r="Q132" s="1"/>
      <c r="R132" s="1"/>
    </row>
    <row r="133" spans="9:18">
      <c r="I133" s="1"/>
      <c r="J133" s="1"/>
      <c r="K133" s="1"/>
      <c r="L133" s="1"/>
      <c r="M133" s="1"/>
      <c r="N133" s="1"/>
      <c r="O133" s="1"/>
      <c r="P133" s="1"/>
      <c r="Q133" s="1"/>
      <c r="R133" s="1"/>
    </row>
    <row r="134" spans="9:18">
      <c r="I134" s="1"/>
      <c r="J134" s="1"/>
      <c r="K134" s="1"/>
      <c r="L134" s="1"/>
      <c r="M134" s="1"/>
      <c r="N134" s="1"/>
      <c r="O134" s="1"/>
      <c r="P134" s="1"/>
      <c r="Q134" s="1"/>
      <c r="R134" s="1"/>
    </row>
    <row r="135" spans="9:18">
      <c r="I135" s="1"/>
      <c r="J135" s="1"/>
      <c r="K135" s="1"/>
      <c r="L135" s="1"/>
      <c r="M135" s="1"/>
      <c r="N135" s="1"/>
      <c r="O135" s="1"/>
      <c r="P135" s="1"/>
      <c r="Q135" s="1"/>
      <c r="R135" s="1"/>
    </row>
    <row r="136" spans="9:18">
      <c r="I136" s="1"/>
      <c r="J136" s="1"/>
      <c r="K136" s="1"/>
      <c r="L136" s="1"/>
      <c r="M136" s="1"/>
      <c r="N136" s="1"/>
      <c r="O136" s="1"/>
      <c r="P136" s="1"/>
      <c r="Q136" s="1"/>
      <c r="R136" s="1"/>
    </row>
    <row r="137" spans="9:18">
      <c r="I137" s="1"/>
      <c r="J137" s="1"/>
      <c r="K137" s="1"/>
      <c r="L137" s="1"/>
      <c r="M137" s="1"/>
      <c r="N137" s="1"/>
      <c r="O137" s="1"/>
      <c r="P137" s="1"/>
      <c r="Q137" s="1"/>
      <c r="R137" s="1"/>
    </row>
    <row r="138" spans="9:18">
      <c r="I138" s="1"/>
      <c r="J138" s="1"/>
      <c r="K138" s="1"/>
      <c r="L138" s="1"/>
      <c r="M138" s="1"/>
      <c r="N138" s="1"/>
      <c r="O138" s="1"/>
      <c r="P138" s="1"/>
      <c r="Q138" s="1"/>
      <c r="R138" s="1"/>
    </row>
  </sheetData>
  <hyperlinks>
    <hyperlink ref="G1" location="innehåll!A1" display="Tillbaka till innehållsförteckning"/>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
  <sheetViews>
    <sheetView workbookViewId="0">
      <selection activeCell="V1" sqref="V1"/>
    </sheetView>
  </sheetViews>
  <sheetFormatPr defaultRowHeight="15"/>
  <cols>
    <col min="2" max="2" width="17.140625" customWidth="1"/>
    <col min="3" max="7" width="10.7109375" customWidth="1"/>
    <col min="8" max="8" width="10.7109375" style="494" customWidth="1"/>
    <col min="9" max="13" width="10.7109375" customWidth="1"/>
    <col min="14" max="14" width="10.7109375" style="494" customWidth="1"/>
    <col min="15" max="19" width="10.7109375" customWidth="1"/>
    <col min="20" max="20" width="10.7109375" style="494" customWidth="1"/>
    <col min="21" max="38" width="10.7109375" customWidth="1"/>
  </cols>
  <sheetData>
    <row r="1" spans="1:49">
      <c r="A1" s="1"/>
      <c r="B1" s="1"/>
      <c r="C1" s="1"/>
      <c r="D1" s="1"/>
      <c r="E1" s="1"/>
      <c r="F1" s="1"/>
      <c r="G1" s="1"/>
      <c r="H1" s="1"/>
      <c r="I1" s="1"/>
      <c r="J1" s="1"/>
      <c r="K1" s="1"/>
      <c r="L1" s="1"/>
      <c r="M1" s="1"/>
      <c r="N1" s="1"/>
      <c r="O1" s="1"/>
      <c r="P1" s="1"/>
      <c r="Q1" s="1"/>
      <c r="R1" s="1"/>
      <c r="S1" s="1"/>
      <c r="T1" s="1"/>
      <c r="V1" s="70" t="s">
        <v>173</v>
      </c>
      <c r="W1" s="1"/>
      <c r="X1" s="1"/>
      <c r="Y1" s="1"/>
      <c r="Z1" s="1"/>
      <c r="AA1" s="1"/>
      <c r="AB1" s="1"/>
      <c r="AC1" s="1"/>
      <c r="AD1" s="1"/>
      <c r="AE1" s="1"/>
      <c r="AF1" s="1"/>
      <c r="AG1" s="1"/>
      <c r="AH1" s="1"/>
      <c r="AI1" s="1"/>
      <c r="AJ1" s="1"/>
      <c r="AK1" s="1"/>
      <c r="AL1" s="1"/>
      <c r="AM1" s="1"/>
      <c r="AN1" s="1"/>
      <c r="AO1" s="1"/>
      <c r="AP1" s="1"/>
      <c r="AQ1" s="1"/>
      <c r="AR1" s="1"/>
      <c r="AS1" s="1"/>
      <c r="AT1" s="1"/>
      <c r="AU1" s="1"/>
      <c r="AV1" s="1"/>
      <c r="AW1" s="1"/>
    </row>
    <row r="2" spans="1:49">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row>
    <row r="3" spans="1:49">
      <c r="A3" s="1"/>
      <c r="B3" s="367"/>
      <c r="C3" s="364" t="s">
        <v>1243</v>
      </c>
      <c r="D3" s="364"/>
      <c r="E3" s="364"/>
      <c r="F3" s="364"/>
      <c r="G3" s="364"/>
      <c r="H3" s="623"/>
      <c r="I3" s="364"/>
      <c r="J3" s="364"/>
      <c r="K3" s="364"/>
      <c r="L3" s="364"/>
      <c r="M3" s="364"/>
      <c r="N3" s="623"/>
      <c r="O3" s="364"/>
      <c r="P3" s="370"/>
      <c r="Q3" s="370"/>
      <c r="R3" s="370"/>
      <c r="S3" s="370"/>
      <c r="T3" s="627"/>
      <c r="U3" s="370"/>
      <c r="V3" s="370"/>
      <c r="W3" s="43"/>
      <c r="X3" s="43"/>
      <c r="Y3" s="43"/>
      <c r="Z3" s="1"/>
      <c r="AA3" s="1"/>
      <c r="AB3" s="1"/>
      <c r="AC3" s="1"/>
      <c r="AD3" s="1"/>
      <c r="AE3" s="1"/>
      <c r="AF3" s="1"/>
      <c r="AG3" s="1"/>
      <c r="AH3" s="1"/>
      <c r="AI3" s="1"/>
      <c r="AJ3" s="1"/>
      <c r="AK3" s="1"/>
      <c r="AL3" s="1"/>
      <c r="AM3" s="1"/>
      <c r="AN3" s="1"/>
      <c r="AO3" s="1"/>
      <c r="AP3" s="1"/>
      <c r="AQ3" s="1"/>
      <c r="AR3" s="1"/>
      <c r="AS3" s="1"/>
      <c r="AT3" s="1"/>
      <c r="AU3" s="1"/>
      <c r="AV3" s="1"/>
      <c r="AW3" s="1"/>
    </row>
    <row r="4" spans="1:49">
      <c r="A4" s="1"/>
      <c r="B4" s="624"/>
      <c r="C4" s="366"/>
      <c r="D4" s="2"/>
      <c r="E4" s="2"/>
      <c r="F4" s="2"/>
      <c r="G4" s="2"/>
      <c r="H4" s="2"/>
      <c r="I4" s="369"/>
      <c r="J4" s="369"/>
      <c r="K4" s="369"/>
      <c r="L4" s="369"/>
      <c r="M4" s="369"/>
      <c r="N4" s="626"/>
      <c r="O4" s="369"/>
      <c r="P4" s="373"/>
      <c r="Q4" s="373"/>
      <c r="R4" s="3"/>
      <c r="S4" s="3"/>
      <c r="T4" s="3"/>
      <c r="U4" s="3"/>
      <c r="V4" s="3"/>
      <c r="W4" s="43"/>
      <c r="X4" s="43"/>
      <c r="Y4" s="43"/>
      <c r="Z4" s="1"/>
      <c r="AA4" s="1"/>
      <c r="AB4" s="1"/>
      <c r="AC4" s="1"/>
      <c r="AD4" s="1"/>
      <c r="AE4" s="1"/>
      <c r="AF4" s="1"/>
      <c r="AG4" s="1"/>
      <c r="AH4" s="1"/>
      <c r="AI4" s="1"/>
      <c r="AJ4" s="1"/>
      <c r="AK4" s="1"/>
      <c r="AL4" s="1"/>
      <c r="AM4" s="1"/>
      <c r="AN4" s="1"/>
      <c r="AO4" s="1"/>
      <c r="AP4" s="1"/>
      <c r="AQ4" s="1"/>
      <c r="AR4" s="1"/>
      <c r="AS4" s="1"/>
      <c r="AT4" s="1"/>
      <c r="AU4" s="1"/>
      <c r="AV4" s="1"/>
      <c r="AW4" s="1"/>
    </row>
    <row r="5" spans="1:49">
      <c r="A5" s="1"/>
      <c r="B5" s="24" t="s">
        <v>34</v>
      </c>
      <c r="C5" s="634" t="s">
        <v>26</v>
      </c>
      <c r="D5" s="635"/>
      <c r="E5" s="635"/>
      <c r="F5" s="636"/>
      <c r="G5" s="636"/>
      <c r="H5" s="637"/>
      <c r="I5" s="634" t="s">
        <v>44</v>
      </c>
      <c r="J5" s="635"/>
      <c r="K5" s="635"/>
      <c r="L5" s="636"/>
      <c r="M5" s="636"/>
      <c r="N5" s="637"/>
      <c r="O5" s="634" t="s">
        <v>47</v>
      </c>
      <c r="P5" s="635"/>
      <c r="Q5" s="635"/>
      <c r="R5" s="636"/>
      <c r="S5" s="636"/>
      <c r="T5" s="637"/>
      <c r="U5" s="269" t="s">
        <v>99</v>
      </c>
      <c r="V5" s="267"/>
      <c r="W5" s="268"/>
      <c r="X5" s="268"/>
      <c r="Y5" s="268"/>
      <c r="Z5" s="619"/>
      <c r="AA5" s="730" t="s">
        <v>1095</v>
      </c>
      <c r="AB5" s="731"/>
      <c r="AC5" s="732"/>
      <c r="AD5" s="732"/>
      <c r="AE5" s="732"/>
      <c r="AF5" s="619"/>
      <c r="AG5" s="730" t="s">
        <v>1096</v>
      </c>
      <c r="AH5" s="731"/>
      <c r="AI5" s="732"/>
      <c r="AJ5" s="732"/>
      <c r="AK5" s="732"/>
      <c r="AL5" s="619"/>
      <c r="AM5" s="1"/>
      <c r="AN5" s="1"/>
      <c r="AO5" s="1"/>
      <c r="AP5" s="1"/>
      <c r="AQ5" s="1"/>
      <c r="AR5" s="1"/>
      <c r="AS5" s="1"/>
      <c r="AT5" s="1"/>
      <c r="AU5" s="1"/>
      <c r="AV5" s="1"/>
      <c r="AW5" s="1"/>
    </row>
    <row r="6" spans="1:49">
      <c r="A6" s="1"/>
      <c r="B6" s="274" t="s">
        <v>35</v>
      </c>
      <c r="C6" s="275" t="s">
        <v>1463</v>
      </c>
      <c r="D6" s="275" t="s">
        <v>1460</v>
      </c>
      <c r="E6" s="275" t="s">
        <v>1462</v>
      </c>
      <c r="F6" s="149" t="s">
        <v>1465</v>
      </c>
      <c r="G6" s="276" t="s">
        <v>1464</v>
      </c>
      <c r="H6" s="606" t="s">
        <v>1466</v>
      </c>
      <c r="I6" s="275" t="s">
        <v>1463</v>
      </c>
      <c r="J6" s="275" t="s">
        <v>1460</v>
      </c>
      <c r="K6" s="275" t="s">
        <v>1462</v>
      </c>
      <c r="L6" s="149" t="s">
        <v>1465</v>
      </c>
      <c r="M6" s="276" t="s">
        <v>1464</v>
      </c>
      <c r="N6" s="606" t="s">
        <v>1466</v>
      </c>
      <c r="O6" s="275" t="s">
        <v>1463</v>
      </c>
      <c r="P6" s="275" t="s">
        <v>1460</v>
      </c>
      <c r="Q6" s="275" t="s">
        <v>1462</v>
      </c>
      <c r="R6" s="149" t="s">
        <v>1465</v>
      </c>
      <c r="S6" s="276" t="s">
        <v>1464</v>
      </c>
      <c r="T6" s="606" t="s">
        <v>1466</v>
      </c>
      <c r="U6" s="275" t="s">
        <v>1463</v>
      </c>
      <c r="V6" s="275" t="s">
        <v>1460</v>
      </c>
      <c r="W6" s="275" t="s">
        <v>1462</v>
      </c>
      <c r="X6" s="149" t="s">
        <v>1465</v>
      </c>
      <c r="Y6" s="276" t="s">
        <v>1464</v>
      </c>
      <c r="Z6" s="606" t="s">
        <v>1466</v>
      </c>
      <c r="AA6" s="275" t="s">
        <v>1463</v>
      </c>
      <c r="AB6" s="275" t="s">
        <v>1460</v>
      </c>
      <c r="AC6" s="275" t="s">
        <v>1462</v>
      </c>
      <c r="AD6" s="149" t="s">
        <v>1465</v>
      </c>
      <c r="AE6" s="276" t="s">
        <v>1464</v>
      </c>
      <c r="AF6" s="606" t="s">
        <v>1466</v>
      </c>
      <c r="AG6" s="275" t="s">
        <v>1463</v>
      </c>
      <c r="AH6" s="275" t="s">
        <v>1460</v>
      </c>
      <c r="AI6" s="275" t="s">
        <v>1462</v>
      </c>
      <c r="AJ6" s="149" t="s">
        <v>1465</v>
      </c>
      <c r="AK6" s="276" t="s">
        <v>1464</v>
      </c>
      <c r="AL6" s="606" t="s">
        <v>1466</v>
      </c>
      <c r="AM6" s="1"/>
      <c r="AN6" s="1"/>
      <c r="AO6" s="1"/>
      <c r="AP6" s="1"/>
      <c r="AQ6" s="1"/>
      <c r="AR6" s="1"/>
      <c r="AS6" s="1"/>
      <c r="AT6" s="1"/>
      <c r="AU6" s="1"/>
      <c r="AV6" s="1"/>
      <c r="AW6" s="1"/>
    </row>
    <row r="7" spans="1:49">
      <c r="A7" s="1"/>
      <c r="B7" s="161" t="s">
        <v>36</v>
      </c>
      <c r="C7" s="181">
        <v>54.1</v>
      </c>
      <c r="D7" s="181">
        <v>58.6</v>
      </c>
      <c r="E7" s="181">
        <v>58.4</v>
      </c>
      <c r="F7" s="181">
        <v>56</v>
      </c>
      <c r="G7" s="181">
        <v>52</v>
      </c>
      <c r="H7" s="607">
        <v>55</v>
      </c>
      <c r="I7" s="181">
        <v>36.200000000000003</v>
      </c>
      <c r="J7" s="181">
        <v>34.200000000000003</v>
      </c>
      <c r="K7" s="181">
        <v>34.25</v>
      </c>
      <c r="L7" s="181">
        <v>35</v>
      </c>
      <c r="M7" s="181">
        <v>38</v>
      </c>
      <c r="N7" s="181">
        <v>35</v>
      </c>
      <c r="O7" s="181">
        <v>9.6</v>
      </c>
      <c r="P7" s="181">
        <v>7.2</v>
      </c>
      <c r="Q7" s="181">
        <v>7.35</v>
      </c>
      <c r="R7" s="181">
        <v>9</v>
      </c>
      <c r="S7" s="181">
        <v>10</v>
      </c>
      <c r="T7" s="181">
        <v>10</v>
      </c>
      <c r="U7" s="181" t="s">
        <v>292</v>
      </c>
      <c r="V7" s="181" t="s">
        <v>292</v>
      </c>
      <c r="W7" s="181" t="s">
        <v>292</v>
      </c>
      <c r="X7" s="181" t="s">
        <v>292</v>
      </c>
      <c r="Y7" s="181"/>
      <c r="Z7" s="181"/>
      <c r="AA7" s="181" t="s">
        <v>292</v>
      </c>
      <c r="AB7" s="181" t="s">
        <v>292</v>
      </c>
      <c r="AC7" s="181" t="s">
        <v>292</v>
      </c>
      <c r="AD7" s="181" t="s">
        <v>292</v>
      </c>
      <c r="AE7" s="181">
        <v>40</v>
      </c>
      <c r="AF7" s="181">
        <v>40</v>
      </c>
      <c r="AG7" s="181" t="s">
        <v>292</v>
      </c>
      <c r="AH7" s="181" t="s">
        <v>292</v>
      </c>
      <c r="AI7" s="181" t="s">
        <v>292</v>
      </c>
      <c r="AJ7" s="181" t="s">
        <v>292</v>
      </c>
      <c r="AK7" s="181">
        <v>9</v>
      </c>
      <c r="AL7" s="181"/>
      <c r="AM7" s="1"/>
      <c r="AN7" s="1"/>
      <c r="AO7" s="1"/>
      <c r="AP7" s="1"/>
      <c r="AQ7" s="1"/>
      <c r="AR7" s="1"/>
      <c r="AS7" s="1"/>
      <c r="AT7" s="1"/>
      <c r="AU7" s="1"/>
      <c r="AV7" s="1"/>
      <c r="AW7" s="1"/>
    </row>
    <row r="8" spans="1:49">
      <c r="A8" s="1"/>
      <c r="B8" s="163" t="s">
        <v>37</v>
      </c>
      <c r="C8" s="167">
        <v>69.5</v>
      </c>
      <c r="D8" s="167">
        <v>69.8</v>
      </c>
      <c r="E8" s="167">
        <v>70.5</v>
      </c>
      <c r="F8" s="167">
        <v>72</v>
      </c>
      <c r="G8" s="167">
        <v>69</v>
      </c>
      <c r="H8" s="608">
        <v>68</v>
      </c>
      <c r="I8" s="167">
        <v>24.5</v>
      </c>
      <c r="J8" s="167">
        <v>24.2</v>
      </c>
      <c r="K8" s="167">
        <v>24.39</v>
      </c>
      <c r="L8" s="167">
        <v>23</v>
      </c>
      <c r="M8" s="167">
        <v>26</v>
      </c>
      <c r="N8" s="167">
        <v>27</v>
      </c>
      <c r="O8" s="167">
        <v>5.9</v>
      </c>
      <c r="P8" s="167">
        <v>6</v>
      </c>
      <c r="Q8" s="167">
        <v>5.0999999999999996</v>
      </c>
      <c r="R8" s="167">
        <v>5</v>
      </c>
      <c r="S8" s="167">
        <v>5</v>
      </c>
      <c r="T8" s="167">
        <v>5</v>
      </c>
      <c r="U8" s="167" t="s">
        <v>292</v>
      </c>
      <c r="V8" s="167" t="s">
        <v>292</v>
      </c>
      <c r="W8" s="167" t="s">
        <v>292</v>
      </c>
      <c r="X8" s="167" t="s">
        <v>292</v>
      </c>
      <c r="Y8" s="167"/>
      <c r="Z8" s="167"/>
      <c r="AA8" s="167" t="s">
        <v>292</v>
      </c>
      <c r="AB8" s="167" t="s">
        <v>292</v>
      </c>
      <c r="AC8" s="167" t="s">
        <v>292</v>
      </c>
      <c r="AD8" s="167" t="s">
        <v>292</v>
      </c>
      <c r="AE8" s="167">
        <v>32</v>
      </c>
      <c r="AF8" s="167">
        <v>32</v>
      </c>
      <c r="AG8" s="167" t="s">
        <v>292</v>
      </c>
      <c r="AH8" s="167" t="s">
        <v>292</v>
      </c>
      <c r="AI8" s="167" t="s">
        <v>292</v>
      </c>
      <c r="AJ8" s="167" t="s">
        <v>292</v>
      </c>
      <c r="AK8" s="167">
        <v>6</v>
      </c>
      <c r="AL8" s="167"/>
      <c r="AM8" s="1"/>
      <c r="AN8" s="1"/>
      <c r="AO8" s="1"/>
      <c r="AP8" s="1"/>
      <c r="AQ8" s="1"/>
      <c r="AR8" s="1"/>
      <c r="AS8" s="1"/>
      <c r="AT8" s="1"/>
      <c r="AU8" s="1"/>
      <c r="AV8" s="1"/>
      <c r="AW8" s="1"/>
    </row>
    <row r="9" spans="1:49">
      <c r="A9" s="1"/>
      <c r="B9" s="161" t="s">
        <v>38</v>
      </c>
      <c r="C9" s="181">
        <v>80.5</v>
      </c>
      <c r="D9" s="181">
        <v>78.599999999999994</v>
      </c>
      <c r="E9" s="181">
        <v>77.61</v>
      </c>
      <c r="F9" s="181">
        <v>76</v>
      </c>
      <c r="G9" s="181">
        <v>77</v>
      </c>
      <c r="H9" s="607">
        <v>76</v>
      </c>
      <c r="I9" s="181">
        <v>16.2</v>
      </c>
      <c r="J9" s="181">
        <v>18.8</v>
      </c>
      <c r="K9" s="181">
        <v>18.72</v>
      </c>
      <c r="L9" s="181">
        <v>21</v>
      </c>
      <c r="M9" s="181">
        <v>19</v>
      </c>
      <c r="N9" s="181">
        <v>19</v>
      </c>
      <c r="O9" s="181">
        <v>3.3</v>
      </c>
      <c r="P9" s="181">
        <v>2.6</v>
      </c>
      <c r="Q9" s="181">
        <v>3.67</v>
      </c>
      <c r="R9" s="181">
        <v>3</v>
      </c>
      <c r="S9" s="181">
        <v>4</v>
      </c>
      <c r="T9" s="181">
        <v>5</v>
      </c>
      <c r="U9" s="181" t="s">
        <v>292</v>
      </c>
      <c r="V9" s="181" t="s">
        <v>292</v>
      </c>
      <c r="W9" s="181" t="s">
        <v>292</v>
      </c>
      <c r="X9" s="181" t="s">
        <v>292</v>
      </c>
      <c r="Y9" s="181"/>
      <c r="Z9" s="181"/>
      <c r="AA9" s="181" t="s">
        <v>292</v>
      </c>
      <c r="AB9" s="181" t="s">
        <v>292</v>
      </c>
      <c r="AC9" s="181" t="s">
        <v>292</v>
      </c>
      <c r="AD9" s="181" t="s">
        <v>292</v>
      </c>
      <c r="AE9" s="181">
        <v>31</v>
      </c>
      <c r="AF9" s="181">
        <v>31</v>
      </c>
      <c r="AG9" s="181" t="s">
        <v>292</v>
      </c>
      <c r="AH9" s="181" t="s">
        <v>292</v>
      </c>
      <c r="AI9" s="181" t="s">
        <v>292</v>
      </c>
      <c r="AJ9" s="181" t="s">
        <v>292</v>
      </c>
      <c r="AK9" s="181">
        <v>6</v>
      </c>
      <c r="AL9" s="181"/>
      <c r="AM9" s="1"/>
      <c r="AN9" s="1"/>
      <c r="AO9" s="1"/>
      <c r="AP9" s="1"/>
      <c r="AQ9" s="1"/>
      <c r="AR9" s="1"/>
      <c r="AS9" s="1"/>
      <c r="AT9" s="1"/>
      <c r="AU9" s="1"/>
      <c r="AV9" s="1"/>
      <c r="AW9" s="1"/>
    </row>
    <row r="10" spans="1:49">
      <c r="A10" s="1"/>
      <c r="B10" s="35"/>
      <c r="C10" s="11"/>
      <c r="D10" s="11"/>
      <c r="E10" s="11"/>
      <c r="F10" s="11"/>
      <c r="G10" s="11"/>
      <c r="H10" s="11"/>
      <c r="I10" s="11"/>
      <c r="J10" s="11"/>
      <c r="K10" s="11"/>
      <c r="L10" s="11"/>
      <c r="M10" s="11"/>
      <c r="N10" s="11"/>
      <c r="O10" s="11"/>
      <c r="P10" s="11"/>
      <c r="Q10" s="11"/>
      <c r="R10" s="11"/>
      <c r="S10" s="11"/>
      <c r="T10" s="11"/>
      <c r="U10" s="11"/>
      <c r="V10" s="1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row>
    <row r="11" spans="1:49">
      <c r="A11" s="1"/>
      <c r="B11" s="35"/>
      <c r="C11" s="11"/>
      <c r="D11" s="11"/>
      <c r="E11" s="11"/>
      <c r="F11" s="11"/>
      <c r="G11" s="11"/>
      <c r="H11" s="11"/>
      <c r="I11" s="11"/>
      <c r="J11" s="11"/>
      <c r="K11" s="11"/>
      <c r="L11" s="11"/>
      <c r="M11" s="11"/>
      <c r="N11" s="11"/>
      <c r="O11" s="11"/>
      <c r="P11" s="11"/>
      <c r="Q11" s="11"/>
      <c r="R11" s="11"/>
      <c r="S11" s="11"/>
      <c r="T11" s="11"/>
      <c r="U11" s="11"/>
      <c r="V11" s="1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row>
    <row r="12" spans="1:49">
      <c r="A12" s="1"/>
      <c r="B12" s="277" t="s">
        <v>34</v>
      </c>
      <c r="C12" s="634" t="s">
        <v>46</v>
      </c>
      <c r="D12" s="635"/>
      <c r="E12" s="635"/>
      <c r="F12" s="636"/>
      <c r="G12" s="636"/>
      <c r="H12" s="637"/>
      <c r="I12" s="634" t="s">
        <v>48</v>
      </c>
      <c r="J12" s="635"/>
      <c r="K12" s="635"/>
      <c r="L12" s="636"/>
      <c r="M12" s="636"/>
      <c r="N12" s="637"/>
      <c r="O12" s="634" t="s">
        <v>45</v>
      </c>
      <c r="P12" s="635"/>
      <c r="Q12" s="635"/>
      <c r="R12" s="636"/>
      <c r="S12" s="636"/>
      <c r="T12" s="637"/>
      <c r="U12" s="634" t="s">
        <v>43</v>
      </c>
      <c r="V12" s="635"/>
      <c r="W12" s="635"/>
      <c r="X12" s="636"/>
      <c r="Y12" s="636"/>
      <c r="Z12" s="637"/>
      <c r="AA12" s="1"/>
      <c r="AB12" s="1"/>
      <c r="AC12" s="1"/>
      <c r="AD12" s="1"/>
      <c r="AE12" s="1"/>
      <c r="AF12" s="1"/>
      <c r="AG12" s="1"/>
      <c r="AH12" s="1"/>
      <c r="AI12" s="1"/>
      <c r="AJ12" s="1"/>
      <c r="AK12" s="1"/>
      <c r="AL12" s="1"/>
      <c r="AM12" s="1"/>
      <c r="AN12" s="1"/>
      <c r="AO12" s="1"/>
      <c r="AP12" s="1"/>
      <c r="AQ12" s="1"/>
      <c r="AR12" s="1"/>
      <c r="AS12" s="1"/>
      <c r="AT12" s="1"/>
      <c r="AU12" s="1"/>
      <c r="AV12" s="1"/>
      <c r="AW12" s="1"/>
    </row>
    <row r="13" spans="1:49">
      <c r="A13" s="1"/>
      <c r="B13" s="274" t="s">
        <v>35</v>
      </c>
      <c r="C13" s="275" t="s">
        <v>1463</v>
      </c>
      <c r="D13" s="275" t="s">
        <v>1460</v>
      </c>
      <c r="E13" s="275" t="s">
        <v>1462</v>
      </c>
      <c r="F13" s="149" t="s">
        <v>1465</v>
      </c>
      <c r="G13" s="276" t="s">
        <v>1464</v>
      </c>
      <c r="H13" s="606" t="s">
        <v>1466</v>
      </c>
      <c r="I13" s="275" t="s">
        <v>1463</v>
      </c>
      <c r="J13" s="275" t="s">
        <v>1460</v>
      </c>
      <c r="K13" s="275" t="s">
        <v>1462</v>
      </c>
      <c r="L13" s="149" t="s">
        <v>1465</v>
      </c>
      <c r="M13" s="276" t="s">
        <v>1464</v>
      </c>
      <c r="N13" s="606" t="s">
        <v>1466</v>
      </c>
      <c r="O13" s="275" t="s">
        <v>1463</v>
      </c>
      <c r="P13" s="275" t="s">
        <v>1460</v>
      </c>
      <c r="Q13" s="275" t="s">
        <v>1462</v>
      </c>
      <c r="R13" s="149" t="s">
        <v>1465</v>
      </c>
      <c r="S13" s="276" t="s">
        <v>1464</v>
      </c>
      <c r="T13" s="606" t="s">
        <v>1466</v>
      </c>
      <c r="U13" s="275" t="s">
        <v>1463</v>
      </c>
      <c r="V13" s="275" t="s">
        <v>1460</v>
      </c>
      <c r="W13" s="275" t="s">
        <v>1462</v>
      </c>
      <c r="X13" s="149" t="s">
        <v>1465</v>
      </c>
      <c r="Y13" s="276" t="s">
        <v>1464</v>
      </c>
      <c r="Z13" s="606" t="s">
        <v>1466</v>
      </c>
      <c r="AA13" s="1"/>
      <c r="AB13" s="1"/>
      <c r="AC13" s="1"/>
      <c r="AD13" s="1"/>
      <c r="AE13" s="1"/>
      <c r="AF13" s="1"/>
      <c r="AG13" s="1"/>
      <c r="AH13" s="1"/>
      <c r="AI13" s="1"/>
      <c r="AJ13" s="1"/>
      <c r="AK13" s="1"/>
      <c r="AL13" s="1"/>
      <c r="AM13" s="1"/>
      <c r="AN13" s="1"/>
      <c r="AO13" s="1"/>
      <c r="AP13" s="1"/>
      <c r="AQ13" s="1"/>
      <c r="AR13" s="1"/>
      <c r="AS13" s="1"/>
      <c r="AT13" s="1"/>
      <c r="AU13" s="1"/>
      <c r="AV13" s="1"/>
      <c r="AW13" s="1"/>
    </row>
    <row r="14" spans="1:49">
      <c r="A14" s="1"/>
      <c r="B14" s="161" t="s">
        <v>36</v>
      </c>
      <c r="C14" s="181">
        <v>17.399999999999999</v>
      </c>
      <c r="D14" s="181">
        <v>14.8</v>
      </c>
      <c r="E14" s="181">
        <v>13.17</v>
      </c>
      <c r="F14" s="181">
        <v>15</v>
      </c>
      <c r="G14" s="181">
        <v>14</v>
      </c>
      <c r="H14" s="607">
        <v>14</v>
      </c>
      <c r="I14" s="181">
        <v>31.3</v>
      </c>
      <c r="J14" s="181">
        <v>36.700000000000003</v>
      </c>
      <c r="K14" s="181">
        <v>36.76</v>
      </c>
      <c r="L14" s="181">
        <v>37</v>
      </c>
      <c r="M14" s="181">
        <v>35</v>
      </c>
      <c r="N14" s="607">
        <v>34</v>
      </c>
      <c r="O14" s="181">
        <v>17.899999999999999</v>
      </c>
      <c r="P14" s="181">
        <v>15.8</v>
      </c>
      <c r="Q14" s="181">
        <v>19.62</v>
      </c>
      <c r="R14" s="181">
        <v>22</v>
      </c>
      <c r="S14" s="181">
        <v>24</v>
      </c>
      <c r="T14" s="616">
        <v>28</v>
      </c>
      <c r="U14" s="181">
        <v>20</v>
      </c>
      <c r="V14" s="181">
        <v>17.2</v>
      </c>
      <c r="W14" s="181">
        <v>14.31</v>
      </c>
      <c r="X14" s="181">
        <v>15</v>
      </c>
      <c r="Y14" s="181">
        <v>13</v>
      </c>
      <c r="Z14" s="181">
        <v>15</v>
      </c>
      <c r="AA14" s="1"/>
      <c r="AB14" s="1"/>
      <c r="AC14" s="1"/>
      <c r="AD14" s="1"/>
      <c r="AE14" s="1"/>
      <c r="AF14" s="1"/>
      <c r="AG14" s="1"/>
      <c r="AH14" s="1"/>
      <c r="AI14" s="1"/>
      <c r="AJ14" s="1"/>
      <c r="AK14" s="1"/>
      <c r="AL14" s="1"/>
      <c r="AM14" s="1"/>
      <c r="AN14" s="1"/>
      <c r="AO14" s="1"/>
      <c r="AP14" s="1"/>
      <c r="AQ14" s="1"/>
      <c r="AR14" s="1"/>
      <c r="AS14" s="1"/>
      <c r="AT14" s="1"/>
      <c r="AU14" s="1"/>
      <c r="AV14" s="1"/>
      <c r="AW14" s="1"/>
    </row>
    <row r="15" spans="1:49">
      <c r="A15" s="1"/>
      <c r="B15" s="163" t="s">
        <v>37</v>
      </c>
      <c r="C15" s="167">
        <v>8.8000000000000007</v>
      </c>
      <c r="D15" s="167">
        <v>11.3</v>
      </c>
      <c r="E15" s="167">
        <v>12.14</v>
      </c>
      <c r="F15" s="167">
        <v>13</v>
      </c>
      <c r="G15" s="167">
        <v>13</v>
      </c>
      <c r="H15" s="608">
        <v>13</v>
      </c>
      <c r="I15" s="167">
        <v>37.4</v>
      </c>
      <c r="J15" s="167">
        <v>37.4</v>
      </c>
      <c r="K15" s="167">
        <v>36.880000000000003</v>
      </c>
      <c r="L15" s="167">
        <v>37</v>
      </c>
      <c r="M15" s="167">
        <v>37</v>
      </c>
      <c r="N15" s="608">
        <v>38</v>
      </c>
      <c r="O15" s="167">
        <v>18.7</v>
      </c>
      <c r="P15" s="167">
        <v>17.899999999999999</v>
      </c>
      <c r="Q15" s="167">
        <v>16.77</v>
      </c>
      <c r="R15" s="167">
        <v>18</v>
      </c>
      <c r="S15" s="167">
        <v>18</v>
      </c>
      <c r="T15" s="617">
        <v>18</v>
      </c>
      <c r="U15" s="167">
        <v>10.199999999999999</v>
      </c>
      <c r="V15" s="167">
        <v>10.8</v>
      </c>
      <c r="W15" s="167">
        <v>9.9700000000000006</v>
      </c>
      <c r="X15" s="167">
        <v>8</v>
      </c>
      <c r="Y15" s="167">
        <v>8</v>
      </c>
      <c r="Z15" s="167">
        <v>10</v>
      </c>
      <c r="AA15" s="1"/>
      <c r="AB15" s="1"/>
      <c r="AC15" s="1"/>
      <c r="AD15" s="1"/>
      <c r="AE15" s="1"/>
      <c r="AF15" s="1"/>
      <c r="AG15" s="1"/>
      <c r="AH15" s="1"/>
      <c r="AI15" s="1"/>
      <c r="AJ15" s="1"/>
      <c r="AK15" s="1"/>
      <c r="AL15" s="1"/>
      <c r="AM15" s="1"/>
      <c r="AN15" s="1"/>
      <c r="AO15" s="1"/>
      <c r="AP15" s="1"/>
      <c r="AQ15" s="1"/>
      <c r="AR15" s="1"/>
      <c r="AS15" s="1"/>
      <c r="AT15" s="1"/>
      <c r="AU15" s="1"/>
      <c r="AV15" s="1"/>
      <c r="AW15" s="1"/>
    </row>
    <row r="16" spans="1:49">
      <c r="A16" s="1"/>
      <c r="B16" s="161" t="s">
        <v>38</v>
      </c>
      <c r="C16" s="181">
        <v>8.1999999999999993</v>
      </c>
      <c r="D16" s="181">
        <v>13.6</v>
      </c>
      <c r="E16" s="181">
        <v>13.25</v>
      </c>
      <c r="F16" s="181">
        <v>10</v>
      </c>
      <c r="G16" s="181">
        <v>13</v>
      </c>
      <c r="H16" s="607">
        <v>15</v>
      </c>
      <c r="I16" s="181">
        <v>35.700000000000003</v>
      </c>
      <c r="J16" s="181">
        <v>42.5</v>
      </c>
      <c r="K16" s="181">
        <v>40.49</v>
      </c>
      <c r="L16" s="181">
        <v>38</v>
      </c>
      <c r="M16" s="181">
        <v>35</v>
      </c>
      <c r="N16" s="607">
        <v>31</v>
      </c>
      <c r="O16" s="181">
        <v>11.5</v>
      </c>
      <c r="P16" s="181">
        <v>9.6999999999999993</v>
      </c>
      <c r="Q16" s="181">
        <v>14.16</v>
      </c>
      <c r="R16" s="181">
        <v>16</v>
      </c>
      <c r="S16" s="181">
        <v>18</v>
      </c>
      <c r="T16" s="616">
        <v>15</v>
      </c>
      <c r="U16" s="181">
        <v>6.8</v>
      </c>
      <c r="V16" s="181">
        <v>4.4000000000000004</v>
      </c>
      <c r="W16" s="181">
        <v>5.08</v>
      </c>
      <c r="X16" s="181">
        <v>6</v>
      </c>
      <c r="Y16" s="181">
        <v>6</v>
      </c>
      <c r="Z16" s="181">
        <v>9</v>
      </c>
      <c r="AA16" s="1"/>
      <c r="AB16" s="1"/>
      <c r="AC16" s="1"/>
      <c r="AD16" s="1"/>
      <c r="AE16" s="1"/>
      <c r="AF16" s="1"/>
      <c r="AG16" s="1"/>
      <c r="AH16" s="1"/>
      <c r="AI16" s="1"/>
      <c r="AJ16" s="1"/>
      <c r="AK16" s="1"/>
      <c r="AL16" s="1"/>
      <c r="AM16" s="1"/>
      <c r="AN16" s="1"/>
      <c r="AO16" s="1"/>
      <c r="AP16" s="1"/>
      <c r="AQ16" s="1"/>
      <c r="AR16" s="1"/>
      <c r="AS16" s="1"/>
      <c r="AT16" s="1"/>
      <c r="AU16" s="1"/>
      <c r="AV16" s="1"/>
      <c r="AW16" s="1"/>
    </row>
    <row r="17" spans="1:49">
      <c r="A17" s="1"/>
      <c r="B17" s="4" t="s">
        <v>18</v>
      </c>
      <c r="C17" s="1"/>
      <c r="D17" s="1"/>
      <c r="E17" s="1"/>
      <c r="F17" s="1"/>
      <c r="G17" s="1"/>
      <c r="H17" s="1"/>
      <c r="I17" s="1"/>
      <c r="J17" s="1"/>
      <c r="K17" s="75"/>
      <c r="L17" s="75"/>
      <c r="M17" s="75"/>
      <c r="N17" s="75"/>
      <c r="O17" s="1"/>
      <c r="P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row>
    <row r="18" spans="1:4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row>
    <row r="19" spans="1:4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row>
    <row r="20" spans="1:49">
      <c r="A20" s="1"/>
      <c r="B20" s="1"/>
      <c r="C20" s="742" t="s">
        <v>1151</v>
      </c>
      <c r="D20" s="740"/>
      <c r="E20" s="740"/>
      <c r="F20" s="740"/>
      <c r="G20" s="740"/>
      <c r="H20" s="740"/>
      <c r="I20" s="740"/>
      <c r="J20" s="740"/>
      <c r="K20" s="740"/>
      <c r="L20" s="740"/>
      <c r="M20" s="740"/>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row>
    <row r="21" spans="1:49">
      <c r="A21" s="1"/>
      <c r="B21" s="1"/>
      <c r="C21" s="740" t="s">
        <v>994</v>
      </c>
      <c r="D21" s="740"/>
      <c r="E21" s="740"/>
      <c r="F21" s="740"/>
      <c r="G21" s="740"/>
      <c r="H21" s="740"/>
      <c r="I21" s="740"/>
      <c r="J21" s="740"/>
      <c r="K21" s="740"/>
      <c r="L21" s="740"/>
      <c r="M21" s="740"/>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row>
    <row r="22" spans="1:49">
      <c r="A22" s="1"/>
      <c r="B22" s="1"/>
      <c r="C22" s="740" t="s">
        <v>1244</v>
      </c>
      <c r="D22" s="740"/>
      <c r="E22" s="740"/>
      <c r="F22" s="740"/>
      <c r="G22" s="740"/>
      <c r="H22" s="740"/>
      <c r="I22" s="740"/>
      <c r="J22" s="740"/>
      <c r="K22" s="740"/>
      <c r="L22" s="740"/>
      <c r="M22" s="740"/>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row>
    <row r="23" spans="1:49">
      <c r="A23" s="1"/>
      <c r="B23" s="1"/>
      <c r="C23" s="740" t="s">
        <v>995</v>
      </c>
      <c r="D23" s="740"/>
      <c r="E23" s="740"/>
      <c r="F23" s="740"/>
      <c r="G23" s="740"/>
      <c r="H23" s="740"/>
      <c r="I23" s="740"/>
      <c r="J23" s="740"/>
      <c r="K23" s="740"/>
      <c r="L23" s="740"/>
      <c r="M23" s="740"/>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row>
    <row r="24" spans="1:49">
      <c r="A24" s="1"/>
      <c r="B24" s="1"/>
      <c r="C24" s="740" t="s">
        <v>408</v>
      </c>
      <c r="D24" s="740"/>
      <c r="E24" s="740"/>
      <c r="F24" s="740"/>
      <c r="G24" s="740"/>
      <c r="H24" s="740"/>
      <c r="I24" s="740"/>
      <c r="J24" s="740"/>
      <c r="K24" s="740"/>
      <c r="L24" s="740"/>
      <c r="M24" s="740"/>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row>
    <row r="25" spans="1:49">
      <c r="A25" s="1"/>
      <c r="B25" s="1"/>
      <c r="C25" s="740" t="s">
        <v>1245</v>
      </c>
      <c r="D25" s="740"/>
      <c r="E25" s="740"/>
      <c r="F25" s="740"/>
      <c r="G25" s="740"/>
      <c r="H25" s="740"/>
      <c r="I25" s="740"/>
      <c r="J25" s="740"/>
      <c r="K25" s="740"/>
      <c r="L25" s="740"/>
      <c r="M25" s="740"/>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row>
    <row r="26" spans="1:49">
      <c r="A26" s="1"/>
      <c r="B26" s="1"/>
      <c r="C26" s="740" t="s">
        <v>1246</v>
      </c>
      <c r="D26" s="740"/>
      <c r="E26" s="740"/>
      <c r="F26" s="740"/>
      <c r="G26" s="740"/>
      <c r="H26" s="740"/>
      <c r="I26" s="740"/>
      <c r="J26" s="740"/>
      <c r="K26" s="740"/>
      <c r="L26" s="740"/>
      <c r="M26" s="740"/>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row>
    <row r="27" spans="1:49">
      <c r="A27" s="1"/>
      <c r="B27" s="1"/>
      <c r="C27" s="740" t="s">
        <v>98</v>
      </c>
      <c r="D27" s="740"/>
      <c r="E27" s="740"/>
      <c r="F27" s="740"/>
      <c r="G27" s="740"/>
      <c r="H27" s="740"/>
      <c r="I27" s="740"/>
      <c r="J27" s="740"/>
      <c r="K27" s="740"/>
      <c r="L27" s="740"/>
      <c r="M27" s="740"/>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row>
    <row r="28" spans="1:49">
      <c r="A28" s="1"/>
      <c r="B28" s="1"/>
      <c r="C28" s="740" t="s">
        <v>1247</v>
      </c>
      <c r="D28" s="740"/>
      <c r="E28" s="740"/>
      <c r="F28" s="740"/>
      <c r="G28" s="740"/>
      <c r="H28" s="740"/>
      <c r="I28" s="740"/>
      <c r="J28" s="740"/>
      <c r="K28" s="740"/>
      <c r="L28" s="740"/>
      <c r="M28" s="740"/>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row>
    <row r="29" spans="1:4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row>
    <row r="30" spans="1:49">
      <c r="A30" s="1"/>
      <c r="B30" s="1"/>
      <c r="C30" s="1" t="s">
        <v>1159</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row>
    <row r="31" spans="1:49">
      <c r="A31" s="1"/>
      <c r="B31" s="1"/>
      <c r="C31" s="1" t="s">
        <v>1166</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row>
    <row r="32" spans="1:4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row>
    <row r="33" spans="1:4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row>
    <row r="34" spans="1:4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row>
    <row r="35" spans="1:4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row>
    <row r="36" spans="1:4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row>
    <row r="37" spans="1:4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row>
    <row r="38" spans="1:4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row>
    <row r="39" spans="1:49">
      <c r="A39" s="1"/>
      <c r="B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row>
    <row r="40" spans="1:4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row>
    <row r="41" spans="1:4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row>
    <row r="42" spans="1:4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row>
    <row r="43" spans="1:4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row>
    <row r="44" spans="1:4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row>
    <row r="45" spans="1:4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4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row r="47" spans="1:4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row>
    <row r="48" spans="1:4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4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spans="1:4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spans="1:4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spans="1:4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spans="1:4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row>
    <row r="54" spans="1:4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row>
    <row r="55" spans="1:4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row>
    <row r="56" spans="1:4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row>
    <row r="57" spans="1:4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row>
    <row r="58" spans="1:4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row>
    <row r="59" spans="1:4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row>
    <row r="60" spans="1:4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row>
    <row r="61" spans="1:4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row>
    <row r="62" spans="1:4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row>
    <row r="63" spans="1:4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row>
    <row r="64" spans="1:4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row>
    <row r="65" spans="1:5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row>
    <row r="66" spans="1:5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row>
    <row r="67" spans="1:5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row>
    <row r="68" spans="1:5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row>
    <row r="69" spans="1:5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spans="1:5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spans="1:5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spans="1:5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spans="1:5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row>
    <row r="74" spans="1:5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spans="1:50">
      <c r="AF75" s="1"/>
      <c r="AG75" s="1"/>
      <c r="AH75" s="1"/>
      <c r="AI75" s="1"/>
      <c r="AJ75" s="1"/>
      <c r="AK75" s="1"/>
      <c r="AL75" s="1"/>
      <c r="AM75" s="1"/>
      <c r="AN75" s="1"/>
      <c r="AO75" s="1"/>
      <c r="AP75" s="1"/>
      <c r="AQ75" s="1"/>
      <c r="AR75" s="1"/>
      <c r="AS75" s="1"/>
      <c r="AT75" s="1"/>
      <c r="AU75" s="1"/>
      <c r="AV75" s="1"/>
      <c r="AW75" s="1"/>
    </row>
    <row r="76" spans="1:50">
      <c r="AF76" s="1"/>
      <c r="AG76" s="1"/>
      <c r="AH76" s="1"/>
      <c r="AI76" s="1"/>
      <c r="AJ76" s="1"/>
      <c r="AK76" s="1"/>
      <c r="AL76" s="1"/>
      <c r="AM76" s="1"/>
      <c r="AN76" s="1"/>
      <c r="AO76" s="1"/>
      <c r="AP76" s="1"/>
      <c r="AQ76" s="1"/>
      <c r="AR76" s="1"/>
      <c r="AS76" s="1"/>
      <c r="AT76" s="1"/>
      <c r="AU76" s="1"/>
      <c r="AV76" s="1"/>
      <c r="AW76" s="1"/>
    </row>
    <row r="77" spans="1:50">
      <c r="AF77" s="1"/>
      <c r="AG77" s="1"/>
      <c r="AH77" s="1"/>
      <c r="AI77" s="1"/>
      <c r="AJ77" s="1"/>
      <c r="AK77" s="1"/>
      <c r="AL77" s="1"/>
      <c r="AM77" s="1"/>
      <c r="AN77" s="1"/>
      <c r="AO77" s="1"/>
      <c r="AP77" s="1"/>
      <c r="AQ77" s="1"/>
      <c r="AR77" s="1"/>
      <c r="AS77" s="1"/>
      <c r="AT77" s="1"/>
      <c r="AU77" s="1"/>
      <c r="AV77" s="1"/>
      <c r="AW77" s="1"/>
    </row>
    <row r="78" spans="1:50">
      <c r="AF78" s="1"/>
      <c r="AG78" s="1"/>
      <c r="AH78" s="1"/>
      <c r="AI78" s="1"/>
      <c r="AJ78" s="1"/>
      <c r="AK78" s="1"/>
      <c r="AL78" s="1"/>
      <c r="AM78" s="1"/>
      <c r="AN78" s="1"/>
      <c r="AO78" s="1"/>
      <c r="AP78" s="1"/>
      <c r="AQ78" s="1"/>
      <c r="AR78" s="1"/>
      <c r="AS78" s="1"/>
      <c r="AT78" s="1"/>
      <c r="AU78" s="1"/>
      <c r="AV78" s="1"/>
      <c r="AW78" s="1"/>
    </row>
    <row r="79" spans="1:50">
      <c r="AF79" s="1"/>
      <c r="AG79" s="1"/>
      <c r="AH79" s="1"/>
      <c r="AI79" s="1"/>
      <c r="AJ79" s="1"/>
      <c r="AK79" s="1"/>
      <c r="AL79" s="1"/>
      <c r="AM79" s="1"/>
      <c r="AN79" s="1"/>
      <c r="AO79" s="1"/>
      <c r="AP79" s="1"/>
      <c r="AQ79" s="1"/>
      <c r="AR79" s="1"/>
      <c r="AS79" s="1"/>
      <c r="AT79" s="1"/>
      <c r="AU79" s="1"/>
      <c r="AV79" s="1"/>
      <c r="AW79" s="1"/>
    </row>
    <row r="80" spans="1:50">
      <c r="AF80" s="1"/>
      <c r="AG80" s="1"/>
      <c r="AH80" s="1"/>
      <c r="AI80" s="1"/>
      <c r="AJ80" s="1"/>
      <c r="AK80" s="1"/>
      <c r="AL80" s="1"/>
      <c r="AM80" s="1"/>
      <c r="AN80" s="1"/>
      <c r="AO80" s="1"/>
      <c r="AP80" s="1"/>
      <c r="AQ80" s="1"/>
      <c r="AR80" s="1"/>
      <c r="AS80" s="1"/>
      <c r="AT80" s="1"/>
      <c r="AU80" s="1"/>
      <c r="AV80" s="1"/>
      <c r="AW80" s="1"/>
    </row>
    <row r="81" spans="32:49">
      <c r="AF81" s="1"/>
      <c r="AG81" s="1"/>
      <c r="AH81" s="1"/>
      <c r="AI81" s="1"/>
      <c r="AJ81" s="1"/>
      <c r="AK81" s="1"/>
      <c r="AL81" s="1"/>
      <c r="AM81" s="1"/>
      <c r="AN81" s="1"/>
      <c r="AO81" s="1"/>
      <c r="AP81" s="1"/>
      <c r="AQ81" s="1"/>
      <c r="AR81" s="1"/>
      <c r="AS81" s="1"/>
      <c r="AT81" s="1"/>
      <c r="AU81" s="1"/>
      <c r="AV81" s="1"/>
      <c r="AW81" s="1"/>
    </row>
    <row r="82" spans="32:49">
      <c r="AF82" s="1"/>
      <c r="AG82" s="1"/>
      <c r="AH82" s="1"/>
      <c r="AI82" s="1"/>
      <c r="AJ82" s="1"/>
      <c r="AK82" s="1"/>
      <c r="AL82" s="1"/>
      <c r="AM82" s="1"/>
      <c r="AN82" s="1"/>
      <c r="AO82" s="1"/>
      <c r="AP82" s="1"/>
      <c r="AQ82" s="1"/>
      <c r="AR82" s="1"/>
      <c r="AS82" s="1"/>
      <c r="AT82" s="1"/>
      <c r="AU82" s="1"/>
      <c r="AV82" s="1"/>
      <c r="AW82" s="1"/>
    </row>
    <row r="83" spans="32:49">
      <c r="AF83" s="1"/>
      <c r="AG83" s="1"/>
      <c r="AH83" s="1"/>
      <c r="AI83" s="1"/>
      <c r="AJ83" s="1"/>
      <c r="AK83" s="1"/>
      <c r="AL83" s="1"/>
      <c r="AM83" s="1"/>
      <c r="AN83" s="1"/>
      <c r="AO83" s="1"/>
      <c r="AP83" s="1"/>
      <c r="AQ83" s="1"/>
      <c r="AR83" s="1"/>
      <c r="AS83" s="1"/>
      <c r="AT83" s="1"/>
      <c r="AU83" s="1"/>
      <c r="AV83" s="1"/>
      <c r="AW83" s="1"/>
    </row>
    <row r="84" spans="32:49">
      <c r="AF84" s="1"/>
      <c r="AG84" s="1"/>
      <c r="AH84" s="1"/>
      <c r="AI84" s="1"/>
      <c r="AJ84" s="1"/>
      <c r="AK84" s="1"/>
      <c r="AL84" s="1"/>
      <c r="AM84" s="1"/>
      <c r="AN84" s="1"/>
      <c r="AO84" s="1"/>
      <c r="AP84" s="1"/>
      <c r="AQ84" s="1"/>
      <c r="AR84" s="1"/>
      <c r="AS84" s="1"/>
      <c r="AT84" s="1"/>
      <c r="AU84" s="1"/>
      <c r="AV84" s="1"/>
      <c r="AW84" s="1"/>
    </row>
    <row r="85" spans="32:49">
      <c r="AF85" s="1"/>
      <c r="AG85" s="1"/>
      <c r="AH85" s="1"/>
      <c r="AI85" s="1"/>
      <c r="AJ85" s="1"/>
      <c r="AK85" s="1"/>
      <c r="AL85" s="1"/>
      <c r="AM85" s="1"/>
      <c r="AN85" s="1"/>
      <c r="AO85" s="1"/>
      <c r="AP85" s="1"/>
      <c r="AQ85" s="1"/>
      <c r="AR85" s="1"/>
      <c r="AS85" s="1"/>
      <c r="AT85" s="1"/>
      <c r="AU85" s="1"/>
      <c r="AV85" s="1"/>
      <c r="AW85" s="1"/>
    </row>
    <row r="86" spans="32:49">
      <c r="AF86" s="1"/>
      <c r="AG86" s="1"/>
      <c r="AH86" s="1"/>
      <c r="AI86" s="1"/>
      <c r="AJ86" s="1"/>
      <c r="AK86" s="1"/>
      <c r="AL86" s="1"/>
      <c r="AM86" s="1"/>
      <c r="AN86" s="1"/>
      <c r="AO86" s="1"/>
      <c r="AP86" s="1"/>
      <c r="AQ86" s="1"/>
      <c r="AR86" s="1"/>
      <c r="AS86" s="1"/>
      <c r="AT86" s="1"/>
      <c r="AU86" s="1"/>
      <c r="AV86" s="1"/>
      <c r="AW86" s="1"/>
    </row>
    <row r="87" spans="32:49">
      <c r="AF87" s="1"/>
      <c r="AG87" s="1"/>
      <c r="AH87" s="1"/>
      <c r="AI87" s="1"/>
      <c r="AJ87" s="1"/>
      <c r="AK87" s="1"/>
      <c r="AL87" s="1"/>
      <c r="AM87" s="1"/>
      <c r="AN87" s="1"/>
      <c r="AO87" s="1"/>
      <c r="AP87" s="1"/>
      <c r="AQ87" s="1"/>
      <c r="AR87" s="1"/>
      <c r="AS87" s="1"/>
      <c r="AT87" s="1"/>
      <c r="AU87" s="1"/>
      <c r="AV87" s="1"/>
      <c r="AW87" s="1"/>
    </row>
    <row r="88" spans="32:49">
      <c r="AF88" s="1"/>
      <c r="AG88" s="1"/>
      <c r="AH88" s="1"/>
      <c r="AI88" s="1"/>
      <c r="AJ88" s="1"/>
      <c r="AK88" s="1"/>
      <c r="AL88" s="1"/>
      <c r="AM88" s="1"/>
      <c r="AN88" s="1"/>
      <c r="AO88" s="1"/>
      <c r="AP88" s="1"/>
      <c r="AQ88" s="1"/>
      <c r="AR88" s="1"/>
      <c r="AS88" s="1"/>
      <c r="AT88" s="1"/>
      <c r="AU88" s="1"/>
      <c r="AV88" s="1"/>
      <c r="AW88" s="1"/>
    </row>
    <row r="89" spans="32:49">
      <c r="AF89" s="1"/>
      <c r="AG89" s="1"/>
      <c r="AH89" s="1"/>
      <c r="AI89" s="1"/>
      <c r="AJ89" s="1"/>
      <c r="AK89" s="1"/>
      <c r="AL89" s="1"/>
      <c r="AM89" s="1"/>
      <c r="AN89" s="1"/>
      <c r="AO89" s="1"/>
      <c r="AP89" s="1"/>
      <c r="AQ89" s="1"/>
      <c r="AR89" s="1"/>
      <c r="AS89" s="1"/>
      <c r="AT89" s="1"/>
      <c r="AU89" s="1"/>
      <c r="AV89" s="1"/>
      <c r="AW89" s="1"/>
    </row>
    <row r="90" spans="32:49">
      <c r="AF90" s="1"/>
      <c r="AG90" s="1"/>
      <c r="AH90" s="1"/>
      <c r="AI90" s="1"/>
      <c r="AJ90" s="1"/>
      <c r="AK90" s="1"/>
      <c r="AL90" s="1"/>
      <c r="AM90" s="1"/>
      <c r="AN90" s="1"/>
      <c r="AO90" s="1"/>
      <c r="AP90" s="1"/>
      <c r="AQ90" s="1"/>
      <c r="AR90" s="1"/>
      <c r="AS90" s="1"/>
      <c r="AT90" s="1"/>
      <c r="AU90" s="1"/>
      <c r="AV90" s="1"/>
      <c r="AW90" s="1"/>
    </row>
    <row r="91" spans="32:49">
      <c r="AF91" s="1"/>
      <c r="AG91" s="1"/>
      <c r="AH91" s="1"/>
      <c r="AI91" s="1"/>
      <c r="AJ91" s="1"/>
      <c r="AK91" s="1"/>
      <c r="AL91" s="1"/>
      <c r="AM91" s="1"/>
      <c r="AN91" s="1"/>
      <c r="AO91" s="1"/>
      <c r="AP91" s="1"/>
      <c r="AQ91" s="1"/>
      <c r="AR91" s="1"/>
      <c r="AS91" s="1"/>
      <c r="AT91" s="1"/>
      <c r="AU91" s="1"/>
      <c r="AV91" s="1"/>
      <c r="AW91" s="1"/>
    </row>
    <row r="92" spans="32:49">
      <c r="AF92" s="1"/>
      <c r="AG92" s="1"/>
      <c r="AH92" s="1"/>
      <c r="AI92" s="1"/>
      <c r="AJ92" s="1"/>
      <c r="AK92" s="1"/>
      <c r="AL92" s="1"/>
      <c r="AM92" s="1"/>
      <c r="AN92" s="1"/>
      <c r="AO92" s="1"/>
      <c r="AP92" s="1"/>
      <c r="AQ92" s="1"/>
      <c r="AR92" s="1"/>
      <c r="AS92" s="1"/>
      <c r="AT92" s="1"/>
      <c r="AU92" s="1"/>
      <c r="AV92" s="1"/>
      <c r="AW92" s="1"/>
    </row>
    <row r="93" spans="32:49">
      <c r="AF93" s="1"/>
      <c r="AG93" s="1"/>
      <c r="AH93" s="1"/>
      <c r="AI93" s="1"/>
      <c r="AJ93" s="1"/>
      <c r="AK93" s="1"/>
      <c r="AL93" s="1"/>
      <c r="AM93" s="1"/>
      <c r="AN93" s="1"/>
      <c r="AO93" s="1"/>
      <c r="AP93" s="1"/>
      <c r="AQ93" s="1"/>
      <c r="AR93" s="1"/>
      <c r="AS93" s="1"/>
      <c r="AT93" s="1"/>
      <c r="AU93" s="1"/>
      <c r="AV93" s="1"/>
      <c r="AW93" s="1"/>
    </row>
    <row r="94" spans="32:49">
      <c r="AF94" s="1"/>
      <c r="AG94" s="1"/>
      <c r="AH94" s="1"/>
      <c r="AI94" s="1"/>
      <c r="AJ94" s="1"/>
      <c r="AK94" s="1"/>
      <c r="AL94" s="1"/>
      <c r="AM94" s="1"/>
      <c r="AN94" s="1"/>
      <c r="AO94" s="1"/>
      <c r="AP94" s="1"/>
      <c r="AQ94" s="1"/>
      <c r="AR94" s="1"/>
      <c r="AS94" s="1"/>
      <c r="AT94" s="1"/>
      <c r="AU94" s="1"/>
      <c r="AV94" s="1"/>
      <c r="AW94" s="1"/>
    </row>
    <row r="95" spans="32:49">
      <c r="AF95" s="1"/>
      <c r="AG95" s="1"/>
      <c r="AH95" s="1"/>
      <c r="AI95" s="1"/>
      <c r="AJ95" s="1"/>
      <c r="AK95" s="1"/>
      <c r="AL95" s="1"/>
      <c r="AM95" s="1"/>
      <c r="AN95" s="1"/>
      <c r="AO95" s="1"/>
      <c r="AP95" s="1"/>
      <c r="AQ95" s="1"/>
      <c r="AR95" s="1"/>
      <c r="AS95" s="1"/>
      <c r="AT95" s="1"/>
      <c r="AU95" s="1"/>
      <c r="AV95" s="1"/>
      <c r="AW95" s="1"/>
    </row>
    <row r="96" spans="32:49">
      <c r="AF96" s="1"/>
      <c r="AG96" s="1"/>
      <c r="AH96" s="1"/>
      <c r="AI96" s="1"/>
      <c r="AJ96" s="1"/>
      <c r="AK96" s="1"/>
      <c r="AL96" s="1"/>
      <c r="AM96" s="1"/>
      <c r="AN96" s="1"/>
      <c r="AO96" s="1"/>
      <c r="AP96" s="1"/>
      <c r="AQ96" s="1"/>
      <c r="AR96" s="1"/>
      <c r="AS96" s="1"/>
      <c r="AT96" s="1"/>
      <c r="AU96" s="1"/>
      <c r="AV96" s="1"/>
      <c r="AW96" s="1"/>
    </row>
    <row r="97" spans="32:49">
      <c r="AF97" s="1"/>
      <c r="AG97" s="1"/>
      <c r="AH97" s="1"/>
      <c r="AI97" s="1"/>
      <c r="AJ97" s="1"/>
      <c r="AK97" s="1"/>
      <c r="AL97" s="1"/>
      <c r="AM97" s="1"/>
      <c r="AN97" s="1"/>
      <c r="AO97" s="1"/>
      <c r="AP97" s="1"/>
      <c r="AQ97" s="1"/>
      <c r="AR97" s="1"/>
      <c r="AS97" s="1"/>
      <c r="AT97" s="1"/>
      <c r="AU97" s="1"/>
      <c r="AV97" s="1"/>
      <c r="AW97" s="1"/>
    </row>
    <row r="98" spans="32:49">
      <c r="AF98" s="1"/>
      <c r="AG98" s="1"/>
      <c r="AH98" s="1"/>
      <c r="AI98" s="1"/>
      <c r="AJ98" s="1"/>
      <c r="AK98" s="1"/>
      <c r="AL98" s="1"/>
      <c r="AM98" s="1"/>
      <c r="AN98" s="1"/>
      <c r="AO98" s="1"/>
      <c r="AP98" s="1"/>
      <c r="AQ98" s="1"/>
      <c r="AR98" s="1"/>
      <c r="AS98" s="1"/>
      <c r="AT98" s="1"/>
      <c r="AU98" s="1"/>
      <c r="AV98" s="1"/>
      <c r="AW98" s="1"/>
    </row>
    <row r="99" spans="32:49">
      <c r="AF99" s="1"/>
      <c r="AG99" s="1"/>
      <c r="AH99" s="1"/>
      <c r="AI99" s="1"/>
      <c r="AJ99" s="1"/>
      <c r="AK99" s="1"/>
      <c r="AL99" s="1"/>
      <c r="AM99" s="1"/>
      <c r="AN99" s="1"/>
      <c r="AO99" s="1"/>
      <c r="AP99" s="1"/>
      <c r="AQ99" s="1"/>
      <c r="AR99" s="1"/>
      <c r="AS99" s="1"/>
      <c r="AT99" s="1"/>
      <c r="AU99" s="1"/>
      <c r="AV99" s="1"/>
      <c r="AW99" s="1"/>
    </row>
    <row r="100" spans="32:49">
      <c r="AF100" s="1"/>
      <c r="AG100" s="1"/>
      <c r="AH100" s="1"/>
      <c r="AI100" s="1"/>
      <c r="AJ100" s="1"/>
      <c r="AK100" s="1"/>
      <c r="AL100" s="1"/>
      <c r="AM100" s="1"/>
      <c r="AN100" s="1"/>
      <c r="AO100" s="1"/>
      <c r="AP100" s="1"/>
      <c r="AQ100" s="1"/>
      <c r="AR100" s="1"/>
      <c r="AS100" s="1"/>
      <c r="AT100" s="1"/>
      <c r="AU100" s="1"/>
      <c r="AV100" s="1"/>
      <c r="AW100" s="1"/>
    </row>
    <row r="101" spans="32:49">
      <c r="AF101" s="1"/>
      <c r="AG101" s="1"/>
      <c r="AH101" s="1"/>
      <c r="AI101" s="1"/>
      <c r="AJ101" s="1"/>
      <c r="AK101" s="1"/>
      <c r="AL101" s="1"/>
      <c r="AM101" s="1"/>
      <c r="AN101" s="1"/>
      <c r="AO101" s="1"/>
      <c r="AP101" s="1"/>
      <c r="AQ101" s="1"/>
      <c r="AR101" s="1"/>
      <c r="AS101" s="1"/>
      <c r="AT101" s="1"/>
      <c r="AU101" s="1"/>
      <c r="AV101" s="1"/>
      <c r="AW101" s="1"/>
    </row>
    <row r="102" spans="32:49">
      <c r="AF102" s="1"/>
      <c r="AG102" s="1"/>
      <c r="AH102" s="1"/>
      <c r="AI102" s="1"/>
      <c r="AJ102" s="1"/>
      <c r="AK102" s="1"/>
      <c r="AL102" s="1"/>
      <c r="AM102" s="1"/>
      <c r="AN102" s="1"/>
      <c r="AO102" s="1"/>
      <c r="AP102" s="1"/>
      <c r="AQ102" s="1"/>
      <c r="AR102" s="1"/>
      <c r="AS102" s="1"/>
      <c r="AT102" s="1"/>
      <c r="AU102" s="1"/>
      <c r="AV102" s="1"/>
      <c r="AW102" s="1"/>
    </row>
    <row r="103" spans="32:49">
      <c r="AF103" s="1"/>
      <c r="AG103" s="1"/>
      <c r="AH103" s="1"/>
      <c r="AI103" s="1"/>
      <c r="AJ103" s="1"/>
      <c r="AK103" s="1"/>
      <c r="AL103" s="1"/>
      <c r="AM103" s="1"/>
      <c r="AN103" s="1"/>
      <c r="AO103" s="1"/>
      <c r="AP103" s="1"/>
      <c r="AQ103" s="1"/>
      <c r="AR103" s="1"/>
      <c r="AS103" s="1"/>
      <c r="AT103" s="1"/>
      <c r="AU103" s="1"/>
      <c r="AV103" s="1"/>
      <c r="AW103" s="1"/>
    </row>
    <row r="104" spans="32:49">
      <c r="AF104" s="1"/>
      <c r="AG104" s="1"/>
      <c r="AH104" s="1"/>
      <c r="AI104" s="1"/>
      <c r="AJ104" s="1"/>
      <c r="AK104" s="1"/>
      <c r="AL104" s="1"/>
      <c r="AM104" s="1"/>
      <c r="AN104" s="1"/>
      <c r="AO104" s="1"/>
      <c r="AP104" s="1"/>
      <c r="AQ104" s="1"/>
      <c r="AR104" s="1"/>
      <c r="AS104" s="1"/>
      <c r="AT104" s="1"/>
      <c r="AU104" s="1"/>
      <c r="AV104" s="1"/>
      <c r="AW104" s="1"/>
    </row>
    <row r="105" spans="32:49">
      <c r="AF105" s="1"/>
      <c r="AG105" s="1"/>
      <c r="AH105" s="1"/>
      <c r="AI105" s="1"/>
      <c r="AJ105" s="1"/>
      <c r="AK105" s="1"/>
      <c r="AL105" s="1"/>
      <c r="AM105" s="1"/>
      <c r="AN105" s="1"/>
      <c r="AO105" s="1"/>
      <c r="AP105" s="1"/>
      <c r="AQ105" s="1"/>
      <c r="AR105" s="1"/>
      <c r="AS105" s="1"/>
      <c r="AT105" s="1"/>
      <c r="AU105" s="1"/>
      <c r="AV105" s="1"/>
      <c r="AW105" s="1"/>
    </row>
    <row r="106" spans="32:49">
      <c r="AF106" s="1"/>
      <c r="AG106" s="1"/>
      <c r="AH106" s="1"/>
      <c r="AI106" s="1"/>
      <c r="AJ106" s="1"/>
      <c r="AK106" s="1"/>
      <c r="AL106" s="1"/>
      <c r="AM106" s="1"/>
      <c r="AN106" s="1"/>
      <c r="AO106" s="1"/>
      <c r="AP106" s="1"/>
      <c r="AQ106" s="1"/>
      <c r="AR106" s="1"/>
      <c r="AS106" s="1"/>
      <c r="AT106" s="1"/>
      <c r="AU106" s="1"/>
      <c r="AV106" s="1"/>
      <c r="AW106" s="1"/>
    </row>
    <row r="107" spans="32:49">
      <c r="AF107" s="1"/>
      <c r="AG107" s="1"/>
      <c r="AH107" s="1"/>
      <c r="AI107" s="1"/>
      <c r="AJ107" s="1"/>
      <c r="AK107" s="1"/>
      <c r="AL107" s="1"/>
      <c r="AM107" s="1"/>
      <c r="AN107" s="1"/>
      <c r="AO107" s="1"/>
      <c r="AP107" s="1"/>
      <c r="AQ107" s="1"/>
      <c r="AR107" s="1"/>
      <c r="AS107" s="1"/>
      <c r="AT107" s="1"/>
      <c r="AU107" s="1"/>
      <c r="AV107" s="1"/>
      <c r="AW107" s="1"/>
    </row>
    <row r="108" spans="32:49">
      <c r="AF108" s="1"/>
      <c r="AG108" s="1"/>
      <c r="AH108" s="1"/>
      <c r="AI108" s="1"/>
      <c r="AJ108" s="1"/>
      <c r="AK108" s="1"/>
      <c r="AL108" s="1"/>
      <c r="AM108" s="1"/>
      <c r="AN108" s="1"/>
      <c r="AO108" s="1"/>
      <c r="AP108" s="1"/>
      <c r="AQ108" s="1"/>
      <c r="AR108" s="1"/>
      <c r="AS108" s="1"/>
      <c r="AT108" s="1"/>
      <c r="AU108" s="1"/>
      <c r="AV108" s="1"/>
      <c r="AW108" s="1"/>
    </row>
    <row r="109" spans="32:49">
      <c r="AF109" s="1"/>
      <c r="AG109" s="1"/>
      <c r="AH109" s="1"/>
      <c r="AI109" s="1"/>
      <c r="AJ109" s="1"/>
      <c r="AK109" s="1"/>
      <c r="AL109" s="1"/>
      <c r="AM109" s="1"/>
      <c r="AN109" s="1"/>
      <c r="AO109" s="1"/>
      <c r="AP109" s="1"/>
      <c r="AQ109" s="1"/>
      <c r="AR109" s="1"/>
      <c r="AS109" s="1"/>
      <c r="AT109" s="1"/>
      <c r="AU109" s="1"/>
      <c r="AV109" s="1"/>
      <c r="AW109" s="1"/>
    </row>
    <row r="110" spans="32:49">
      <c r="AF110" s="1"/>
      <c r="AG110" s="1"/>
      <c r="AH110" s="1"/>
      <c r="AI110" s="1"/>
      <c r="AJ110" s="1"/>
      <c r="AK110" s="1"/>
      <c r="AL110" s="1"/>
      <c r="AM110" s="1"/>
      <c r="AN110" s="1"/>
      <c r="AO110" s="1"/>
      <c r="AP110" s="1"/>
      <c r="AQ110" s="1"/>
      <c r="AR110" s="1"/>
      <c r="AS110" s="1"/>
      <c r="AT110" s="1"/>
      <c r="AU110" s="1"/>
      <c r="AV110" s="1"/>
      <c r="AW110" s="1"/>
    </row>
    <row r="111" spans="32:49">
      <c r="AF111" s="1"/>
      <c r="AG111" s="1"/>
      <c r="AH111" s="1"/>
      <c r="AI111" s="1"/>
      <c r="AJ111" s="1"/>
      <c r="AK111" s="1"/>
      <c r="AL111" s="1"/>
      <c r="AM111" s="1"/>
      <c r="AN111" s="1"/>
      <c r="AO111" s="1"/>
      <c r="AP111" s="1"/>
      <c r="AQ111" s="1"/>
      <c r="AR111" s="1"/>
      <c r="AS111" s="1"/>
      <c r="AT111" s="1"/>
      <c r="AU111" s="1"/>
      <c r="AV111" s="1"/>
      <c r="AW111" s="1"/>
    </row>
    <row r="112" spans="32:49">
      <c r="AF112" s="1"/>
      <c r="AG112" s="1"/>
      <c r="AH112" s="1"/>
      <c r="AI112" s="1"/>
      <c r="AJ112" s="1"/>
      <c r="AK112" s="1"/>
      <c r="AL112" s="1"/>
      <c r="AM112" s="1"/>
      <c r="AN112" s="1"/>
      <c r="AO112" s="1"/>
      <c r="AP112" s="1"/>
      <c r="AQ112" s="1"/>
      <c r="AR112" s="1"/>
      <c r="AS112" s="1"/>
      <c r="AT112" s="1"/>
      <c r="AU112" s="1"/>
      <c r="AV112" s="1"/>
      <c r="AW112" s="1"/>
    </row>
    <row r="113" spans="32:49">
      <c r="AF113" s="1"/>
      <c r="AG113" s="1"/>
      <c r="AH113" s="1"/>
      <c r="AI113" s="1"/>
      <c r="AJ113" s="1"/>
      <c r="AK113" s="1"/>
      <c r="AL113" s="1"/>
      <c r="AM113" s="1"/>
      <c r="AN113" s="1"/>
      <c r="AO113" s="1"/>
      <c r="AP113" s="1"/>
      <c r="AQ113" s="1"/>
      <c r="AR113" s="1"/>
      <c r="AS113" s="1"/>
      <c r="AT113" s="1"/>
      <c r="AU113" s="1"/>
      <c r="AV113" s="1"/>
      <c r="AW113" s="1"/>
    </row>
    <row r="114" spans="32:49">
      <c r="AF114" s="1"/>
      <c r="AG114" s="1"/>
      <c r="AH114" s="1"/>
      <c r="AI114" s="1"/>
      <c r="AJ114" s="1"/>
      <c r="AK114" s="1"/>
      <c r="AL114" s="1"/>
      <c r="AM114" s="1"/>
      <c r="AN114" s="1"/>
      <c r="AO114" s="1"/>
      <c r="AP114" s="1"/>
      <c r="AQ114" s="1"/>
      <c r="AR114" s="1"/>
      <c r="AS114" s="1"/>
      <c r="AT114" s="1"/>
      <c r="AU114" s="1"/>
      <c r="AV114" s="1"/>
      <c r="AW114" s="1"/>
    </row>
    <row r="115" spans="32:49">
      <c r="AF115" s="1"/>
      <c r="AG115" s="1"/>
      <c r="AH115" s="1"/>
      <c r="AI115" s="1"/>
      <c r="AJ115" s="1"/>
      <c r="AK115" s="1"/>
      <c r="AL115" s="1"/>
      <c r="AM115" s="1"/>
      <c r="AN115" s="1"/>
      <c r="AO115" s="1"/>
      <c r="AP115" s="1"/>
      <c r="AQ115" s="1"/>
      <c r="AR115" s="1"/>
      <c r="AS115" s="1"/>
      <c r="AT115" s="1"/>
      <c r="AU115" s="1"/>
      <c r="AV115" s="1"/>
      <c r="AW115" s="1"/>
    </row>
    <row r="116" spans="32:49">
      <c r="AF116" s="1"/>
      <c r="AG116" s="1"/>
      <c r="AH116" s="1"/>
      <c r="AI116" s="1"/>
      <c r="AJ116" s="1"/>
      <c r="AK116" s="1"/>
      <c r="AL116" s="1"/>
      <c r="AM116" s="1"/>
      <c r="AN116" s="1"/>
      <c r="AO116" s="1"/>
      <c r="AP116" s="1"/>
      <c r="AQ116" s="1"/>
      <c r="AR116" s="1"/>
      <c r="AS116" s="1"/>
      <c r="AT116" s="1"/>
      <c r="AU116" s="1"/>
      <c r="AV116" s="1"/>
      <c r="AW116" s="1"/>
    </row>
    <row r="117" spans="32:49">
      <c r="AF117" s="1"/>
      <c r="AG117" s="1"/>
      <c r="AH117" s="1"/>
      <c r="AI117" s="1"/>
      <c r="AJ117" s="1"/>
      <c r="AK117" s="1"/>
      <c r="AL117" s="1"/>
      <c r="AM117" s="1"/>
      <c r="AN117" s="1"/>
      <c r="AO117" s="1"/>
      <c r="AP117" s="1"/>
      <c r="AQ117" s="1"/>
      <c r="AR117" s="1"/>
      <c r="AS117" s="1"/>
      <c r="AT117" s="1"/>
      <c r="AU117" s="1"/>
      <c r="AV117" s="1"/>
      <c r="AW117" s="1"/>
    </row>
    <row r="118" spans="32:49">
      <c r="AF118" s="1"/>
      <c r="AG118" s="1"/>
      <c r="AH118" s="1"/>
      <c r="AI118" s="1"/>
      <c r="AJ118" s="1"/>
      <c r="AK118" s="1"/>
      <c r="AL118" s="1"/>
      <c r="AM118" s="1"/>
      <c r="AN118" s="1"/>
      <c r="AO118" s="1"/>
      <c r="AP118" s="1"/>
      <c r="AQ118" s="1"/>
      <c r="AR118" s="1"/>
      <c r="AS118" s="1"/>
      <c r="AT118" s="1"/>
      <c r="AU118" s="1"/>
      <c r="AV118" s="1"/>
      <c r="AW118" s="1"/>
    </row>
    <row r="119" spans="32:49">
      <c r="AF119" s="1"/>
      <c r="AG119" s="1"/>
      <c r="AH119" s="1"/>
      <c r="AI119" s="1"/>
      <c r="AJ119" s="1"/>
      <c r="AK119" s="1"/>
      <c r="AL119" s="1"/>
      <c r="AM119" s="1"/>
      <c r="AN119" s="1"/>
      <c r="AO119" s="1"/>
      <c r="AP119" s="1"/>
      <c r="AQ119" s="1"/>
      <c r="AR119" s="1"/>
      <c r="AS119" s="1"/>
      <c r="AT119" s="1"/>
      <c r="AU119" s="1"/>
      <c r="AV119" s="1"/>
      <c r="AW119" s="1"/>
    </row>
    <row r="120" spans="32:49">
      <c r="AF120" s="1"/>
      <c r="AG120" s="1"/>
      <c r="AH120" s="1"/>
      <c r="AI120" s="1"/>
      <c r="AJ120" s="1"/>
      <c r="AK120" s="1"/>
      <c r="AL120" s="1"/>
      <c r="AM120" s="1"/>
      <c r="AN120" s="1"/>
      <c r="AO120" s="1"/>
      <c r="AP120" s="1"/>
      <c r="AQ120" s="1"/>
      <c r="AR120" s="1"/>
      <c r="AS120" s="1"/>
      <c r="AT120" s="1"/>
      <c r="AU120" s="1"/>
      <c r="AV120" s="1"/>
      <c r="AW120" s="1"/>
    </row>
    <row r="121" spans="32:49">
      <c r="AF121" s="1"/>
      <c r="AG121" s="1"/>
      <c r="AH121" s="1"/>
      <c r="AI121" s="1"/>
      <c r="AJ121" s="1"/>
      <c r="AK121" s="1"/>
      <c r="AL121" s="1"/>
      <c r="AM121" s="1"/>
      <c r="AN121" s="1"/>
      <c r="AO121" s="1"/>
      <c r="AP121" s="1"/>
      <c r="AQ121" s="1"/>
      <c r="AR121" s="1"/>
      <c r="AS121" s="1"/>
      <c r="AT121" s="1"/>
      <c r="AU121" s="1"/>
      <c r="AV121" s="1"/>
      <c r="AW121" s="1"/>
    </row>
    <row r="122" spans="32:49">
      <c r="AF122" s="1"/>
      <c r="AG122" s="1"/>
      <c r="AH122" s="1"/>
      <c r="AI122" s="1"/>
      <c r="AJ122" s="1"/>
      <c r="AK122" s="1"/>
      <c r="AL122" s="1"/>
      <c r="AM122" s="1"/>
      <c r="AN122" s="1"/>
      <c r="AO122" s="1"/>
      <c r="AP122" s="1"/>
      <c r="AQ122" s="1"/>
      <c r="AR122" s="1"/>
      <c r="AS122" s="1"/>
      <c r="AT122" s="1"/>
      <c r="AU122" s="1"/>
      <c r="AV122" s="1"/>
      <c r="AW122" s="1"/>
    </row>
    <row r="123" spans="32:49">
      <c r="AF123" s="1"/>
      <c r="AG123" s="1"/>
      <c r="AH123" s="1"/>
      <c r="AI123" s="1"/>
      <c r="AJ123" s="1"/>
      <c r="AK123" s="1"/>
      <c r="AL123" s="1"/>
      <c r="AM123" s="1"/>
      <c r="AN123" s="1"/>
      <c r="AO123" s="1"/>
      <c r="AP123" s="1"/>
      <c r="AQ123" s="1"/>
      <c r="AR123" s="1"/>
      <c r="AS123" s="1"/>
      <c r="AT123" s="1"/>
      <c r="AU123" s="1"/>
      <c r="AV123" s="1"/>
      <c r="AW123" s="1"/>
    </row>
    <row r="124" spans="32:49">
      <c r="AF124" s="1"/>
      <c r="AG124" s="1"/>
      <c r="AH124" s="1"/>
      <c r="AI124" s="1"/>
      <c r="AJ124" s="1"/>
      <c r="AK124" s="1"/>
      <c r="AL124" s="1"/>
      <c r="AM124" s="1"/>
      <c r="AN124" s="1"/>
      <c r="AO124" s="1"/>
      <c r="AP124" s="1"/>
      <c r="AQ124" s="1"/>
      <c r="AR124" s="1"/>
      <c r="AS124" s="1"/>
      <c r="AT124" s="1"/>
      <c r="AU124" s="1"/>
      <c r="AV124" s="1"/>
      <c r="AW124" s="1"/>
    </row>
    <row r="125" spans="32:49">
      <c r="AF125" s="1"/>
      <c r="AG125" s="1"/>
      <c r="AH125" s="1"/>
      <c r="AI125" s="1"/>
      <c r="AJ125" s="1"/>
      <c r="AK125" s="1"/>
      <c r="AL125" s="1"/>
      <c r="AM125" s="1"/>
      <c r="AN125" s="1"/>
      <c r="AO125" s="1"/>
      <c r="AP125" s="1"/>
      <c r="AQ125" s="1"/>
      <c r="AR125" s="1"/>
      <c r="AS125" s="1"/>
      <c r="AT125" s="1"/>
      <c r="AU125" s="1"/>
      <c r="AV125" s="1"/>
      <c r="AW125" s="1"/>
    </row>
    <row r="126" spans="32:49">
      <c r="AF126" s="1"/>
      <c r="AG126" s="1"/>
      <c r="AH126" s="1"/>
      <c r="AI126" s="1"/>
      <c r="AJ126" s="1"/>
      <c r="AK126" s="1"/>
      <c r="AL126" s="1"/>
      <c r="AM126" s="1"/>
      <c r="AN126" s="1"/>
      <c r="AO126" s="1"/>
      <c r="AP126" s="1"/>
      <c r="AQ126" s="1"/>
      <c r="AR126" s="1"/>
      <c r="AS126" s="1"/>
      <c r="AT126" s="1"/>
      <c r="AU126" s="1"/>
      <c r="AV126" s="1"/>
      <c r="AW126" s="1"/>
    </row>
    <row r="127" spans="32:49">
      <c r="AF127" s="1"/>
      <c r="AG127" s="1"/>
      <c r="AH127" s="1"/>
      <c r="AI127" s="1"/>
      <c r="AJ127" s="1"/>
      <c r="AK127" s="1"/>
      <c r="AL127" s="1"/>
      <c r="AM127" s="1"/>
      <c r="AN127" s="1"/>
      <c r="AO127" s="1"/>
      <c r="AP127" s="1"/>
      <c r="AQ127" s="1"/>
      <c r="AR127" s="1"/>
      <c r="AS127" s="1"/>
      <c r="AT127" s="1"/>
      <c r="AU127" s="1"/>
      <c r="AV127" s="1"/>
      <c r="AW127" s="1"/>
    </row>
    <row r="128" spans="32:49">
      <c r="AF128" s="1"/>
      <c r="AG128" s="1"/>
      <c r="AH128" s="1"/>
      <c r="AI128" s="1"/>
      <c r="AJ128" s="1"/>
      <c r="AK128" s="1"/>
      <c r="AL128" s="1"/>
      <c r="AM128" s="1"/>
      <c r="AN128" s="1"/>
      <c r="AO128" s="1"/>
      <c r="AP128" s="1"/>
      <c r="AQ128" s="1"/>
      <c r="AR128" s="1"/>
      <c r="AS128" s="1"/>
      <c r="AT128" s="1"/>
      <c r="AU128" s="1"/>
      <c r="AV128" s="1"/>
      <c r="AW128" s="1"/>
    </row>
    <row r="129" spans="32:49">
      <c r="AF129" s="1"/>
      <c r="AG129" s="1"/>
      <c r="AH129" s="1"/>
      <c r="AI129" s="1"/>
      <c r="AJ129" s="1"/>
      <c r="AK129" s="1"/>
      <c r="AL129" s="1"/>
      <c r="AM129" s="1"/>
      <c r="AN129" s="1"/>
      <c r="AO129" s="1"/>
      <c r="AP129" s="1"/>
      <c r="AQ129" s="1"/>
      <c r="AR129" s="1"/>
      <c r="AS129" s="1"/>
      <c r="AT129" s="1"/>
      <c r="AU129" s="1"/>
      <c r="AV129" s="1"/>
      <c r="AW129" s="1"/>
    </row>
    <row r="130" spans="32:49">
      <c r="AF130" s="1"/>
      <c r="AG130" s="1"/>
      <c r="AH130" s="1"/>
      <c r="AI130" s="1"/>
      <c r="AJ130" s="1"/>
      <c r="AK130" s="1"/>
      <c r="AL130" s="1"/>
      <c r="AM130" s="1"/>
      <c r="AN130" s="1"/>
      <c r="AO130" s="1"/>
      <c r="AP130" s="1"/>
      <c r="AQ130" s="1"/>
      <c r="AR130" s="1"/>
      <c r="AS130" s="1"/>
      <c r="AT130" s="1"/>
      <c r="AU130" s="1"/>
      <c r="AV130" s="1"/>
      <c r="AW130" s="1"/>
    </row>
    <row r="131" spans="32:49">
      <c r="AF131" s="1"/>
      <c r="AG131" s="1"/>
      <c r="AH131" s="1"/>
      <c r="AI131" s="1"/>
      <c r="AJ131" s="1"/>
      <c r="AK131" s="1"/>
      <c r="AL131" s="1"/>
      <c r="AM131" s="1"/>
      <c r="AN131" s="1"/>
      <c r="AO131" s="1"/>
      <c r="AP131" s="1"/>
      <c r="AQ131" s="1"/>
      <c r="AR131" s="1"/>
      <c r="AS131" s="1"/>
      <c r="AT131" s="1"/>
      <c r="AU131" s="1"/>
      <c r="AV131" s="1"/>
      <c r="AW131" s="1"/>
    </row>
    <row r="132" spans="32:49">
      <c r="AF132" s="1"/>
      <c r="AG132" s="1"/>
      <c r="AH132" s="1"/>
      <c r="AI132" s="1"/>
      <c r="AJ132" s="1"/>
      <c r="AK132" s="1"/>
      <c r="AL132" s="1"/>
      <c r="AM132" s="1"/>
      <c r="AN132" s="1"/>
      <c r="AO132" s="1"/>
      <c r="AP132" s="1"/>
      <c r="AQ132" s="1"/>
      <c r="AR132" s="1"/>
      <c r="AS132" s="1"/>
      <c r="AT132" s="1"/>
      <c r="AU132" s="1"/>
      <c r="AV132" s="1"/>
      <c r="AW132" s="1"/>
    </row>
  </sheetData>
  <hyperlinks>
    <hyperlink ref="V1" location="innehåll!A1" display="Tillbaka till innehållsförteckning"/>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9"/>
  <sheetViews>
    <sheetView workbookViewId="0">
      <selection activeCell="I1" sqref="I1"/>
    </sheetView>
  </sheetViews>
  <sheetFormatPr defaultRowHeight="15"/>
  <cols>
    <col min="2" max="2" width="31.5703125" customWidth="1"/>
    <col min="3" max="5" width="13.28515625" customWidth="1"/>
  </cols>
  <sheetData>
    <row r="1" spans="1:27">
      <c r="A1" s="1"/>
      <c r="B1" s="1"/>
      <c r="C1" s="1"/>
      <c r="D1" s="1"/>
      <c r="E1" s="1"/>
      <c r="F1" s="1"/>
      <c r="G1" s="1"/>
      <c r="H1" s="1"/>
      <c r="I1" s="70" t="s">
        <v>173</v>
      </c>
      <c r="J1" s="1"/>
      <c r="K1" s="1"/>
      <c r="L1" s="1"/>
      <c r="S1" s="1"/>
      <c r="T1" s="1"/>
      <c r="U1" s="1"/>
      <c r="V1" s="1"/>
      <c r="W1" s="1"/>
      <c r="X1" s="1"/>
      <c r="Y1" s="1"/>
      <c r="Z1" s="1"/>
      <c r="AA1" s="1"/>
    </row>
    <row r="2" spans="1:27">
      <c r="A2" s="1"/>
      <c r="B2" s="1"/>
      <c r="C2" s="1"/>
      <c r="D2" s="1"/>
      <c r="E2" s="1"/>
      <c r="F2" s="1"/>
      <c r="G2" s="1"/>
      <c r="H2" s="1"/>
      <c r="I2" s="1"/>
      <c r="J2" s="1"/>
      <c r="K2" s="1"/>
      <c r="L2" s="1"/>
      <c r="M2" s="1"/>
      <c r="N2" s="1"/>
      <c r="O2" s="1"/>
      <c r="P2" s="1"/>
      <c r="Q2" s="1"/>
      <c r="R2" s="1"/>
      <c r="S2" s="1"/>
      <c r="T2" s="1"/>
      <c r="U2" s="1"/>
      <c r="V2" s="1"/>
      <c r="W2" s="1"/>
      <c r="X2" s="1"/>
      <c r="Y2" s="1"/>
      <c r="Z2" s="1"/>
      <c r="AA2" s="1"/>
    </row>
    <row r="3" spans="1:27">
      <c r="A3" s="1"/>
      <c r="B3" s="2" t="s">
        <v>85</v>
      </c>
      <c r="C3" s="2"/>
      <c r="D3" s="512"/>
      <c r="E3" s="512"/>
      <c r="F3" s="512"/>
      <c r="G3" s="512"/>
      <c r="H3" s="512"/>
      <c r="I3" s="512"/>
      <c r="J3" s="512"/>
      <c r="K3" s="6"/>
      <c r="L3" s="6"/>
      <c r="M3" s="11"/>
      <c r="N3" s="11"/>
      <c r="O3" s="11"/>
      <c r="P3" s="11"/>
      <c r="Q3" s="11"/>
      <c r="R3" s="1"/>
      <c r="S3" s="1"/>
      <c r="T3" s="1"/>
      <c r="U3" s="1"/>
      <c r="V3" s="1"/>
      <c r="W3" s="1"/>
      <c r="X3" s="1"/>
      <c r="Y3" s="1"/>
      <c r="Z3" s="1"/>
      <c r="AA3" s="1"/>
    </row>
    <row r="4" spans="1:27">
      <c r="A4" s="1"/>
      <c r="B4" s="366"/>
      <c r="C4" s="366"/>
      <c r="D4" s="512"/>
      <c r="E4" s="512"/>
      <c r="F4" s="512"/>
      <c r="G4" s="512"/>
      <c r="H4" s="512"/>
      <c r="I4" s="512"/>
      <c r="J4" s="512"/>
      <c r="K4" s="6"/>
      <c r="L4" s="6"/>
      <c r="M4" s="11"/>
      <c r="N4" s="11"/>
      <c r="O4" s="11"/>
      <c r="P4" s="11"/>
      <c r="Q4" s="11"/>
      <c r="R4" s="1"/>
      <c r="S4" s="1"/>
      <c r="T4" s="1"/>
      <c r="U4" s="1"/>
      <c r="V4" s="1"/>
      <c r="W4" s="1"/>
      <c r="X4" s="1"/>
      <c r="Y4" s="1"/>
      <c r="Z4" s="1"/>
      <c r="AA4" s="1"/>
    </row>
    <row r="5" spans="1:27">
      <c r="A5" s="1"/>
      <c r="B5" s="54"/>
      <c r="C5" s="54"/>
      <c r="D5" s="17"/>
      <c r="E5" s="17"/>
      <c r="F5" s="17"/>
      <c r="G5" s="1"/>
      <c r="H5" s="1"/>
      <c r="I5" s="1"/>
      <c r="J5" s="1"/>
      <c r="K5" s="1"/>
      <c r="L5" s="1"/>
      <c r="M5" s="1"/>
      <c r="N5" s="1"/>
      <c r="O5" s="1"/>
      <c r="P5" s="1"/>
      <c r="Q5" s="1"/>
      <c r="R5" s="1"/>
      <c r="S5" s="1"/>
      <c r="T5" s="1"/>
      <c r="U5" s="1"/>
      <c r="V5" s="1"/>
      <c r="W5" s="1"/>
      <c r="X5" s="1"/>
      <c r="Y5" s="1"/>
      <c r="Z5" s="1"/>
      <c r="AA5" s="1"/>
    </row>
    <row r="6" spans="1:27">
      <c r="A6" s="1"/>
      <c r="B6" s="293"/>
      <c r="C6" s="244"/>
      <c r="D6" s="244"/>
      <c r="E6" s="221"/>
      <c r="F6" s="1"/>
      <c r="G6" s="1"/>
      <c r="H6" s="1"/>
      <c r="I6" s="1"/>
      <c r="J6" s="1"/>
      <c r="K6" s="1"/>
      <c r="L6" s="1"/>
      <c r="M6" s="1"/>
      <c r="N6" s="1"/>
      <c r="O6" s="1"/>
      <c r="P6" s="1"/>
      <c r="Q6" s="1"/>
      <c r="R6" s="1"/>
      <c r="S6" s="1"/>
      <c r="T6" s="1"/>
      <c r="U6" s="1"/>
      <c r="V6" s="1"/>
      <c r="W6" s="1"/>
      <c r="X6" s="1"/>
      <c r="Y6" s="1"/>
      <c r="Z6" s="1"/>
      <c r="AA6" s="1"/>
    </row>
    <row r="7" spans="1:27" ht="29.25">
      <c r="A7" s="1"/>
      <c r="B7" s="256"/>
      <c r="C7" s="294" t="s">
        <v>1133</v>
      </c>
      <c r="D7" s="261" t="s">
        <v>28</v>
      </c>
      <c r="E7" s="295" t="s">
        <v>414</v>
      </c>
      <c r="F7" s="11"/>
      <c r="G7" s="1"/>
      <c r="H7" s="1"/>
      <c r="I7" s="1"/>
      <c r="J7" s="1"/>
      <c r="K7" s="1"/>
      <c r="L7" s="1"/>
      <c r="M7" s="1"/>
      <c r="N7" s="1"/>
      <c r="O7" s="1"/>
      <c r="P7" s="1"/>
      <c r="Q7" s="1"/>
      <c r="R7" s="1"/>
      <c r="S7" s="1"/>
      <c r="T7" s="1"/>
      <c r="U7" s="1"/>
      <c r="V7" s="1"/>
      <c r="W7" s="1"/>
      <c r="X7" s="1"/>
      <c r="Y7" s="1"/>
      <c r="Z7" s="1"/>
      <c r="AA7" s="1"/>
    </row>
    <row r="8" spans="1:27">
      <c r="A8" s="1"/>
      <c r="B8" s="750" t="s">
        <v>218</v>
      </c>
      <c r="C8" s="611">
        <v>66</v>
      </c>
      <c r="D8" s="611">
        <v>70</v>
      </c>
      <c r="E8" s="611">
        <v>64</v>
      </c>
      <c r="F8" s="11"/>
      <c r="G8" s="1"/>
      <c r="H8" s="1"/>
      <c r="I8" s="1"/>
      <c r="J8" s="1"/>
      <c r="K8" s="1"/>
      <c r="L8" s="1"/>
      <c r="M8" s="1"/>
      <c r="N8" s="1"/>
      <c r="O8" s="1"/>
      <c r="P8" s="1"/>
      <c r="Q8" s="1"/>
      <c r="R8" s="1"/>
      <c r="S8" s="1"/>
      <c r="T8" s="1"/>
      <c r="U8" s="1"/>
      <c r="V8" s="1"/>
      <c r="W8" s="1"/>
      <c r="X8" s="1"/>
      <c r="Y8" s="1"/>
      <c r="Z8" s="1"/>
      <c r="AA8" s="1"/>
    </row>
    <row r="9" spans="1:27">
      <c r="A9" s="1"/>
      <c r="B9" s="751" t="s">
        <v>219</v>
      </c>
      <c r="C9" s="492">
        <v>26</v>
      </c>
      <c r="D9" s="492">
        <v>25</v>
      </c>
      <c r="E9" s="492">
        <v>29</v>
      </c>
      <c r="F9" s="11"/>
      <c r="G9" s="1"/>
      <c r="H9" s="1"/>
      <c r="I9" s="1"/>
      <c r="J9" s="1"/>
      <c r="K9" s="1"/>
      <c r="L9" s="1"/>
      <c r="M9" s="1"/>
      <c r="N9" s="1"/>
      <c r="O9" s="1"/>
      <c r="P9" s="1"/>
      <c r="Q9" s="1"/>
      <c r="R9" s="1"/>
      <c r="S9" s="1"/>
      <c r="T9" s="1"/>
      <c r="U9" s="1"/>
      <c r="V9" s="1"/>
      <c r="W9" s="1"/>
      <c r="X9" s="1"/>
      <c r="Y9" s="1"/>
      <c r="Z9" s="1"/>
      <c r="AA9" s="1"/>
    </row>
    <row r="10" spans="1:27">
      <c r="A10" s="1"/>
      <c r="B10" s="750" t="s">
        <v>220</v>
      </c>
      <c r="C10" s="611">
        <v>8</v>
      </c>
      <c r="D10" s="611">
        <v>5</v>
      </c>
      <c r="E10" s="611">
        <v>7</v>
      </c>
      <c r="F10" s="11"/>
      <c r="G10" s="1"/>
      <c r="H10" s="1"/>
      <c r="I10" s="1"/>
      <c r="J10" s="1"/>
      <c r="K10" s="1"/>
      <c r="L10" s="1"/>
      <c r="M10" s="1"/>
      <c r="N10" s="1"/>
      <c r="O10" s="1"/>
      <c r="P10" s="1"/>
      <c r="Q10" s="1"/>
      <c r="R10" s="1"/>
      <c r="S10" s="1"/>
      <c r="T10" s="1"/>
      <c r="U10" s="1"/>
      <c r="V10" s="1"/>
      <c r="W10" s="1"/>
      <c r="X10" s="1"/>
      <c r="Y10" s="1"/>
      <c r="Z10" s="1"/>
      <c r="AA10" s="1"/>
    </row>
    <row r="11" spans="1:27">
      <c r="A11" s="1"/>
      <c r="B11" s="751" t="s">
        <v>415</v>
      </c>
      <c r="C11" s="492">
        <f>100-13</f>
        <v>87</v>
      </c>
      <c r="D11" s="492">
        <f>100-15</f>
        <v>85</v>
      </c>
      <c r="E11" s="492">
        <f>100-18</f>
        <v>82</v>
      </c>
      <c r="F11" s="11"/>
      <c r="G11" s="1"/>
      <c r="H11" s="1"/>
      <c r="I11" s="1"/>
      <c r="J11" s="1"/>
      <c r="K11" s="1"/>
      <c r="L11" s="1"/>
      <c r="M11" s="1"/>
      <c r="N11" s="1"/>
      <c r="O11" s="1"/>
      <c r="P11" s="1"/>
      <c r="Q11" s="1"/>
      <c r="R11" s="1"/>
      <c r="S11" s="1"/>
      <c r="T11" s="1"/>
      <c r="U11" s="1"/>
      <c r="V11" s="1"/>
      <c r="W11" s="1"/>
      <c r="X11" s="1"/>
      <c r="Y11" s="1"/>
      <c r="Z11" s="1"/>
      <c r="AA11" s="1"/>
    </row>
    <row r="12" spans="1:27" s="723" customFormat="1">
      <c r="A12" s="1"/>
      <c r="B12" s="750" t="s">
        <v>941</v>
      </c>
      <c r="C12" s="611">
        <v>9</v>
      </c>
      <c r="D12" s="611">
        <v>7</v>
      </c>
      <c r="E12" s="611">
        <v>8</v>
      </c>
      <c r="F12" s="11"/>
      <c r="G12" s="1"/>
      <c r="H12" s="1"/>
      <c r="I12" s="1"/>
      <c r="J12" s="1"/>
      <c r="K12" s="1"/>
      <c r="L12" s="1"/>
      <c r="M12" s="1"/>
      <c r="N12" s="1"/>
      <c r="O12" s="1"/>
      <c r="P12" s="1"/>
      <c r="Q12" s="1"/>
      <c r="R12" s="1"/>
      <c r="S12" s="1"/>
      <c r="T12" s="1"/>
      <c r="U12" s="1"/>
      <c r="V12" s="1"/>
      <c r="W12" s="1"/>
      <c r="X12" s="1"/>
      <c r="Y12" s="1"/>
      <c r="Z12" s="1"/>
      <c r="AA12" s="1"/>
    </row>
    <row r="13" spans="1:27" s="723" customFormat="1">
      <c r="A13" s="1"/>
      <c r="B13" s="751" t="s">
        <v>1095</v>
      </c>
      <c r="C13" s="492">
        <v>34</v>
      </c>
      <c r="D13" s="492">
        <v>37</v>
      </c>
      <c r="E13" s="492">
        <v>34</v>
      </c>
      <c r="F13" s="11"/>
      <c r="G13" s="1"/>
      <c r="H13" s="1"/>
      <c r="I13" s="1"/>
      <c r="J13" s="1"/>
      <c r="K13" s="1"/>
      <c r="L13" s="1"/>
      <c r="M13" s="1"/>
      <c r="N13" s="1"/>
      <c r="O13" s="1"/>
      <c r="P13" s="1"/>
      <c r="Q13" s="1"/>
      <c r="R13" s="1"/>
      <c r="S13" s="1"/>
      <c r="T13" s="1"/>
      <c r="U13" s="1"/>
      <c r="V13" s="1"/>
      <c r="W13" s="1"/>
      <c r="X13" s="1"/>
      <c r="Y13" s="1"/>
      <c r="Z13" s="1"/>
      <c r="AA13" s="1"/>
    </row>
    <row r="14" spans="1:27" s="723" customFormat="1">
      <c r="A14" s="1"/>
      <c r="B14" s="750" t="s">
        <v>1096</v>
      </c>
      <c r="C14" s="611">
        <v>7</v>
      </c>
      <c r="D14" s="611">
        <v>7</v>
      </c>
      <c r="E14" s="611">
        <v>5</v>
      </c>
      <c r="F14" s="11"/>
      <c r="G14" s="1"/>
      <c r="H14" s="1"/>
      <c r="I14" s="1"/>
      <c r="J14" s="1"/>
      <c r="K14" s="1"/>
      <c r="L14" s="1"/>
      <c r="M14" s="1"/>
      <c r="N14" s="1"/>
      <c r="O14" s="1"/>
      <c r="P14" s="1"/>
      <c r="Q14" s="1"/>
      <c r="R14" s="1"/>
      <c r="S14" s="1"/>
      <c r="T14" s="1"/>
      <c r="U14" s="1"/>
      <c r="V14" s="1"/>
      <c r="W14" s="1"/>
      <c r="X14" s="1"/>
      <c r="Y14" s="1"/>
      <c r="Z14" s="1"/>
      <c r="AA14" s="1"/>
    </row>
    <row r="15" spans="1:27">
      <c r="A15" s="1"/>
      <c r="B15" s="751" t="s">
        <v>3</v>
      </c>
      <c r="C15" s="492">
        <v>14</v>
      </c>
      <c r="D15" s="492">
        <v>13</v>
      </c>
      <c r="E15" s="492">
        <v>16</v>
      </c>
      <c r="F15" s="11"/>
      <c r="G15" s="1"/>
      <c r="H15" s="1"/>
      <c r="I15" s="1"/>
      <c r="J15" s="1"/>
      <c r="K15" s="1"/>
      <c r="L15" s="1"/>
      <c r="M15" s="1"/>
      <c r="N15" s="1"/>
      <c r="O15" s="1"/>
      <c r="P15" s="1"/>
      <c r="Q15" s="1"/>
      <c r="R15" s="1"/>
      <c r="S15" s="1"/>
      <c r="T15" s="1"/>
      <c r="U15" s="1"/>
      <c r="V15" s="1"/>
      <c r="W15" s="1"/>
      <c r="X15" s="1"/>
      <c r="Y15" s="1"/>
      <c r="Z15" s="1"/>
      <c r="AA15" s="1"/>
    </row>
    <row r="16" spans="1:27">
      <c r="A16" s="1"/>
      <c r="B16" s="750" t="s">
        <v>4</v>
      </c>
      <c r="C16" s="611">
        <v>38</v>
      </c>
      <c r="D16" s="611">
        <v>33</v>
      </c>
      <c r="E16" s="611">
        <v>39</v>
      </c>
      <c r="F16" s="11"/>
      <c r="G16" s="1"/>
      <c r="H16" s="1"/>
      <c r="I16" s="1"/>
      <c r="J16" s="1"/>
      <c r="K16" s="1"/>
      <c r="L16" s="1"/>
      <c r="M16" s="1"/>
      <c r="N16" s="1"/>
      <c r="O16" s="1"/>
      <c r="P16" s="1"/>
      <c r="Q16" s="1"/>
      <c r="R16" s="1"/>
      <c r="S16" s="1"/>
      <c r="T16" s="1"/>
      <c r="U16" s="1"/>
      <c r="V16" s="1"/>
      <c r="W16" s="1"/>
      <c r="X16" s="1"/>
      <c r="Y16" s="1"/>
      <c r="Z16" s="1"/>
      <c r="AA16" s="1"/>
    </row>
    <row r="17" spans="1:27">
      <c r="A17" s="1"/>
      <c r="B17" s="751" t="s">
        <v>5</v>
      </c>
      <c r="C17" s="492">
        <v>23</v>
      </c>
      <c r="D17" s="492">
        <v>16</v>
      </c>
      <c r="E17" s="492">
        <v>21</v>
      </c>
      <c r="F17" s="11"/>
      <c r="G17" s="1"/>
      <c r="H17" s="1"/>
      <c r="I17" s="1"/>
      <c r="J17" s="1"/>
      <c r="K17" s="1"/>
      <c r="L17" s="1"/>
      <c r="M17" s="1"/>
      <c r="N17" s="1"/>
      <c r="O17" s="1"/>
      <c r="P17" s="1"/>
      <c r="Q17" s="1"/>
      <c r="R17" s="1"/>
      <c r="S17" s="1"/>
      <c r="T17" s="1"/>
      <c r="U17" s="1"/>
      <c r="V17" s="1"/>
      <c r="W17" s="1"/>
      <c r="X17" s="1"/>
      <c r="Y17" s="1"/>
      <c r="Z17" s="1"/>
      <c r="AA17" s="1"/>
    </row>
    <row r="18" spans="1:27">
      <c r="A18" s="1"/>
      <c r="B18" s="750" t="s">
        <v>6</v>
      </c>
      <c r="C18" s="611">
        <v>10</v>
      </c>
      <c r="D18" s="611">
        <v>10</v>
      </c>
      <c r="E18" s="611">
        <v>12</v>
      </c>
      <c r="F18" s="11"/>
      <c r="G18" s="1"/>
      <c r="H18" s="1"/>
      <c r="I18" s="1"/>
      <c r="J18" s="1"/>
      <c r="K18" s="1"/>
      <c r="L18" s="1"/>
      <c r="M18" s="1"/>
      <c r="N18" s="1"/>
      <c r="O18" s="1"/>
      <c r="P18" s="1"/>
      <c r="Q18" s="1"/>
      <c r="R18" s="1"/>
      <c r="S18" s="1"/>
      <c r="T18" s="1"/>
      <c r="U18" s="1"/>
      <c r="V18" s="1"/>
      <c r="W18" s="1"/>
      <c r="X18" s="1"/>
      <c r="Y18" s="1"/>
      <c r="Z18" s="1"/>
      <c r="AA18" s="1"/>
    </row>
    <row r="19" spans="1:27">
      <c r="A19" s="1"/>
      <c r="B19" s="1"/>
      <c r="C19" s="11"/>
      <c r="D19" s="11"/>
      <c r="E19" s="1"/>
      <c r="F19" s="11"/>
      <c r="G19" s="1"/>
      <c r="H19" s="1"/>
      <c r="I19" s="1"/>
      <c r="J19" s="1"/>
      <c r="K19" s="1"/>
      <c r="L19" s="1"/>
      <c r="M19" s="1"/>
      <c r="N19" s="1"/>
      <c r="O19" s="1"/>
      <c r="P19" s="1"/>
      <c r="Q19" s="1"/>
      <c r="R19" s="1"/>
      <c r="S19" s="1"/>
      <c r="T19" s="1"/>
      <c r="U19" s="1"/>
      <c r="V19" s="1"/>
      <c r="W19" s="1"/>
      <c r="X19" s="1"/>
      <c r="Y19" s="1"/>
      <c r="Z19" s="1"/>
      <c r="AA19" s="1"/>
    </row>
    <row r="20" spans="1:27">
      <c r="A20" s="1"/>
      <c r="B20" s="121" t="s">
        <v>985</v>
      </c>
      <c r="C20" s="1"/>
      <c r="D20" s="1"/>
      <c r="E20" s="1"/>
      <c r="F20" s="11"/>
      <c r="G20" s="1"/>
      <c r="H20" s="1"/>
      <c r="I20" s="1"/>
      <c r="J20" s="1"/>
      <c r="K20" s="1"/>
      <c r="L20" s="1"/>
      <c r="M20" s="1"/>
      <c r="N20" s="1"/>
      <c r="O20" s="1"/>
      <c r="P20" s="1"/>
      <c r="Q20" s="1"/>
      <c r="R20" s="1"/>
      <c r="S20" s="1"/>
      <c r="T20" s="1"/>
      <c r="U20" s="1"/>
      <c r="V20" s="1"/>
      <c r="W20" s="1"/>
      <c r="X20" s="1"/>
      <c r="Y20" s="1"/>
      <c r="Z20" s="1"/>
      <c r="AA20" s="1"/>
    </row>
    <row r="21" spans="1:27">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c r="A23" s="1"/>
      <c r="B23" s="742" t="s">
        <v>1169</v>
      </c>
      <c r="C23" s="740"/>
      <c r="D23" s="740"/>
      <c r="E23" s="740"/>
      <c r="F23" s="740"/>
      <c r="G23" s="740"/>
      <c r="H23" s="740"/>
      <c r="I23" s="740"/>
      <c r="J23" s="1"/>
      <c r="K23" s="1"/>
      <c r="L23" s="1"/>
      <c r="M23" s="1"/>
      <c r="N23" s="1"/>
      <c r="O23" s="1"/>
      <c r="P23" s="1"/>
      <c r="Q23" s="1"/>
      <c r="R23" s="1"/>
      <c r="S23" s="1"/>
      <c r="T23" s="1"/>
      <c r="U23" s="1"/>
      <c r="V23" s="1"/>
      <c r="W23" s="1"/>
      <c r="X23" s="1"/>
      <c r="Y23" s="1"/>
      <c r="Z23" s="1"/>
      <c r="AA23" s="1"/>
    </row>
    <row r="24" spans="1:27">
      <c r="A24" s="1"/>
      <c r="B24" s="753" t="s">
        <v>97</v>
      </c>
      <c r="C24" s="740"/>
      <c r="D24" s="740"/>
      <c r="E24" s="740"/>
      <c r="F24" s="740"/>
      <c r="G24" s="740"/>
      <c r="H24" s="740"/>
      <c r="I24" s="740"/>
      <c r="J24" s="1"/>
      <c r="K24" s="1"/>
      <c r="L24" s="1"/>
      <c r="M24" s="1"/>
      <c r="N24" s="1"/>
      <c r="O24" s="1"/>
      <c r="P24" s="1"/>
      <c r="Q24" s="1"/>
      <c r="R24" s="1"/>
      <c r="S24" s="1"/>
      <c r="T24" s="1"/>
      <c r="U24" s="1"/>
      <c r="V24" s="1"/>
      <c r="W24" s="1"/>
      <c r="X24" s="1"/>
      <c r="Y24" s="1"/>
      <c r="Z24" s="1"/>
      <c r="AA24" s="1"/>
    </row>
    <row r="25" spans="1:27">
      <c r="A25" s="1"/>
      <c r="B25" s="740" t="s">
        <v>1227</v>
      </c>
      <c r="C25" s="740"/>
      <c r="D25" s="740"/>
      <c r="E25" s="740"/>
      <c r="F25" s="740"/>
      <c r="G25" s="740"/>
      <c r="H25" s="740"/>
      <c r="I25" s="740"/>
      <c r="J25" s="1"/>
      <c r="K25" s="1"/>
      <c r="L25" s="1"/>
      <c r="M25" s="1"/>
      <c r="N25" s="1"/>
      <c r="O25" s="1"/>
      <c r="P25" s="1"/>
      <c r="Q25" s="1"/>
      <c r="R25" s="1"/>
      <c r="S25" s="1"/>
      <c r="T25" s="1"/>
      <c r="U25" s="1"/>
      <c r="V25" s="1"/>
      <c r="W25" s="1"/>
      <c r="X25" s="1"/>
      <c r="Y25" s="1"/>
      <c r="Z25" s="1"/>
      <c r="AA25" s="1"/>
    </row>
    <row r="26" spans="1:27">
      <c r="A26" s="1"/>
      <c r="B26" s="740" t="s">
        <v>1212</v>
      </c>
      <c r="C26" s="740"/>
      <c r="D26" s="740"/>
      <c r="E26" s="740"/>
      <c r="F26" s="740"/>
      <c r="G26" s="740"/>
      <c r="H26" s="740"/>
      <c r="I26" s="740"/>
      <c r="J26" s="1"/>
      <c r="K26" s="1"/>
      <c r="L26" s="1"/>
      <c r="M26" s="1"/>
      <c r="N26" s="1"/>
      <c r="O26" s="1"/>
      <c r="P26" s="1"/>
      <c r="Q26" s="1"/>
      <c r="R26" s="1"/>
      <c r="S26" s="1"/>
      <c r="T26" s="1"/>
      <c r="U26" s="1"/>
      <c r="V26" s="1"/>
      <c r="W26" s="1"/>
      <c r="X26" s="1"/>
      <c r="Y26" s="1"/>
      <c r="Z26" s="1"/>
      <c r="AA26" s="1"/>
    </row>
    <row r="27" spans="1:27">
      <c r="A27" s="1"/>
      <c r="B27" s="753" t="s">
        <v>1107</v>
      </c>
      <c r="C27" s="740"/>
      <c r="D27" s="740"/>
      <c r="E27" s="740"/>
      <c r="F27" s="740"/>
      <c r="G27" s="740"/>
      <c r="H27" s="740"/>
      <c r="I27" s="740"/>
      <c r="J27" s="1"/>
      <c r="K27" s="1"/>
      <c r="L27" s="1"/>
      <c r="M27" s="1"/>
      <c r="N27" s="1"/>
      <c r="O27" s="1"/>
      <c r="P27" s="1"/>
      <c r="Q27" s="1"/>
      <c r="R27" s="1"/>
      <c r="S27" s="1"/>
      <c r="T27" s="1"/>
      <c r="U27" s="1"/>
      <c r="V27" s="1"/>
      <c r="W27" s="1"/>
      <c r="X27" s="1"/>
      <c r="Y27" s="1"/>
      <c r="Z27" s="1"/>
      <c r="AA27" s="1"/>
    </row>
    <row r="28" spans="1:27">
      <c r="A28" s="1"/>
      <c r="B28" s="740" t="s">
        <v>1210</v>
      </c>
      <c r="C28" s="740"/>
      <c r="D28" s="740"/>
      <c r="E28" s="740"/>
      <c r="F28" s="740"/>
      <c r="G28" s="740"/>
      <c r="H28" s="740"/>
      <c r="I28" s="740"/>
      <c r="J28" s="1"/>
      <c r="K28" s="1"/>
      <c r="L28" s="1"/>
      <c r="M28" s="1"/>
      <c r="N28" s="1"/>
      <c r="O28" s="1"/>
      <c r="P28" s="1"/>
      <c r="Q28" s="1"/>
      <c r="R28" s="1"/>
      <c r="S28" s="1"/>
      <c r="T28" s="1"/>
      <c r="U28" s="1"/>
      <c r="V28" s="1"/>
      <c r="W28" s="1"/>
      <c r="X28" s="1"/>
      <c r="Y28" s="1"/>
      <c r="Z28" s="1"/>
      <c r="AA28" s="1"/>
    </row>
    <row r="29" spans="1:27" s="723" customFormat="1">
      <c r="A29" s="1"/>
      <c r="B29" s="740" t="s">
        <v>1228</v>
      </c>
      <c r="C29" s="740"/>
      <c r="D29" s="740"/>
      <c r="E29" s="740"/>
      <c r="F29" s="740"/>
      <c r="G29" s="740"/>
      <c r="H29" s="740"/>
      <c r="I29" s="740"/>
      <c r="J29" s="1"/>
      <c r="K29" s="1"/>
      <c r="L29" s="1"/>
      <c r="M29" s="1"/>
      <c r="N29" s="1"/>
      <c r="O29" s="1"/>
      <c r="P29" s="1"/>
      <c r="Q29" s="1"/>
      <c r="R29" s="1"/>
      <c r="S29" s="1"/>
      <c r="T29" s="1"/>
      <c r="U29" s="1"/>
      <c r="V29" s="1"/>
      <c r="W29" s="1"/>
      <c r="X29" s="1"/>
      <c r="Y29" s="1"/>
      <c r="Z29" s="1"/>
      <c r="AA29" s="1"/>
    </row>
    <row r="30" spans="1:27" s="723" customFormat="1">
      <c r="A30" s="1"/>
      <c r="B30" s="740" t="s">
        <v>1211</v>
      </c>
      <c r="C30" s="740"/>
      <c r="D30" s="740"/>
      <c r="E30" s="740"/>
      <c r="F30" s="740"/>
      <c r="G30" s="740"/>
      <c r="H30" s="740"/>
      <c r="I30" s="740"/>
      <c r="J30" s="1"/>
      <c r="K30" s="1"/>
      <c r="L30" s="1"/>
      <c r="M30" s="1"/>
      <c r="N30" s="1"/>
      <c r="O30" s="1"/>
      <c r="P30" s="1"/>
      <c r="Q30" s="1"/>
      <c r="R30" s="1"/>
      <c r="S30" s="1"/>
      <c r="T30" s="1"/>
      <c r="U30" s="1"/>
      <c r="V30" s="1"/>
      <c r="W30" s="1"/>
      <c r="X30" s="1"/>
      <c r="Y30" s="1"/>
      <c r="Z30" s="1"/>
      <c r="AA30" s="1"/>
    </row>
    <row r="31" spans="1:27">
      <c r="A31" s="1"/>
      <c r="B31" s="740" t="s">
        <v>1213</v>
      </c>
      <c r="C31" s="740"/>
      <c r="D31" s="740"/>
      <c r="E31" s="740"/>
      <c r="F31" s="740"/>
      <c r="G31" s="740"/>
      <c r="H31" s="740"/>
      <c r="I31" s="740"/>
      <c r="J31" s="1"/>
      <c r="K31" s="1"/>
      <c r="L31" s="1"/>
      <c r="M31" s="1"/>
      <c r="N31" s="1"/>
      <c r="O31" s="1"/>
      <c r="P31" s="1"/>
      <c r="Q31" s="1"/>
      <c r="R31" s="1"/>
      <c r="S31" s="1"/>
      <c r="T31" s="1"/>
      <c r="U31" s="1"/>
      <c r="V31" s="1"/>
      <c r="W31" s="1"/>
      <c r="X31" s="1"/>
      <c r="Y31" s="1"/>
      <c r="Z31" s="1"/>
      <c r="AA31" s="1"/>
    </row>
    <row r="32" spans="1:27" s="494" customFormat="1">
      <c r="A32" s="1"/>
      <c r="B32" s="740" t="s">
        <v>408</v>
      </c>
      <c r="C32" s="740"/>
      <c r="D32" s="740"/>
      <c r="E32" s="740"/>
      <c r="F32" s="740"/>
      <c r="G32" s="740"/>
      <c r="H32" s="740"/>
      <c r="I32" s="740"/>
      <c r="J32" s="1"/>
      <c r="K32" s="1"/>
      <c r="L32" s="1"/>
      <c r="M32" s="1"/>
      <c r="N32" s="1"/>
      <c r="O32" s="1"/>
      <c r="P32" s="1"/>
      <c r="Q32" s="1"/>
      <c r="R32" s="1"/>
      <c r="S32" s="1"/>
      <c r="T32" s="1"/>
      <c r="U32" s="1"/>
      <c r="V32" s="1"/>
      <c r="W32" s="1"/>
      <c r="X32" s="1"/>
      <c r="Y32" s="1"/>
      <c r="Z32" s="1"/>
      <c r="AA32" s="1"/>
    </row>
    <row r="33" spans="1:27">
      <c r="A33" s="1"/>
      <c r="B33" s="740" t="s">
        <v>1214</v>
      </c>
      <c r="C33" s="740"/>
      <c r="D33" s="740"/>
      <c r="E33" s="740"/>
      <c r="F33" s="740"/>
      <c r="G33" s="740"/>
      <c r="H33" s="740"/>
      <c r="I33" s="740"/>
      <c r="J33" s="1"/>
      <c r="K33" s="1"/>
      <c r="L33" s="1"/>
      <c r="M33" s="1"/>
      <c r="N33" s="1"/>
      <c r="O33" s="1"/>
      <c r="P33" s="1"/>
      <c r="Q33" s="1"/>
      <c r="R33" s="1"/>
      <c r="S33" s="1"/>
      <c r="T33" s="1"/>
      <c r="U33" s="1"/>
      <c r="V33" s="1"/>
      <c r="W33" s="1"/>
      <c r="X33" s="1"/>
      <c r="Y33" s="1"/>
      <c r="Z33" s="1"/>
      <c r="AA33" s="1"/>
    </row>
    <row r="34" spans="1:27" s="723" customFormat="1">
      <c r="A34" s="1"/>
      <c r="B34" s="753" t="s">
        <v>98</v>
      </c>
      <c r="C34" s="740"/>
      <c r="D34" s="740"/>
      <c r="E34" s="740"/>
      <c r="F34" s="740"/>
      <c r="G34" s="740"/>
      <c r="H34" s="740"/>
      <c r="I34" s="740"/>
      <c r="J34" s="1"/>
      <c r="K34" s="1"/>
      <c r="L34" s="1"/>
      <c r="M34" s="1"/>
      <c r="N34" s="1"/>
      <c r="O34" s="1"/>
      <c r="P34" s="1"/>
      <c r="Q34" s="1"/>
      <c r="R34" s="1"/>
      <c r="S34" s="1"/>
      <c r="T34" s="1"/>
      <c r="U34" s="1"/>
      <c r="V34" s="1"/>
      <c r="W34" s="1"/>
      <c r="X34" s="1"/>
      <c r="Y34" s="1"/>
      <c r="Z34" s="1"/>
      <c r="AA34" s="1"/>
    </row>
    <row r="35" spans="1:27" s="723" customFormat="1">
      <c r="A35" s="1"/>
      <c r="B35" s="740" t="s">
        <v>1229</v>
      </c>
      <c r="C35" s="740"/>
      <c r="D35" s="740"/>
      <c r="E35" s="740"/>
      <c r="F35" s="740"/>
      <c r="G35" s="740"/>
      <c r="H35" s="740"/>
      <c r="I35" s="740"/>
      <c r="J35" s="1"/>
      <c r="K35" s="1"/>
      <c r="L35" s="1"/>
      <c r="M35" s="1"/>
      <c r="N35" s="1"/>
      <c r="O35" s="1"/>
      <c r="P35" s="1"/>
      <c r="Q35" s="1"/>
      <c r="R35" s="1"/>
      <c r="S35" s="1"/>
      <c r="T35" s="1"/>
      <c r="U35" s="1"/>
      <c r="V35" s="1"/>
      <c r="W35" s="1"/>
      <c r="X35" s="1"/>
      <c r="Y35" s="1"/>
      <c r="Z35" s="1"/>
      <c r="AA35" s="1"/>
    </row>
    <row r="36" spans="1:27">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c r="A37" s="1"/>
      <c r="B37" s="1" t="s">
        <v>1159</v>
      </c>
      <c r="C37" s="1"/>
      <c r="D37" s="1"/>
      <c r="E37" s="1"/>
      <c r="F37" s="1"/>
      <c r="G37" s="1"/>
      <c r="H37" s="1"/>
      <c r="I37" s="1"/>
      <c r="J37" s="1"/>
      <c r="K37" s="1"/>
      <c r="L37" s="1"/>
      <c r="M37" s="1"/>
      <c r="N37" s="1"/>
      <c r="O37" s="1"/>
      <c r="P37" s="1"/>
      <c r="Q37" s="1"/>
      <c r="R37" s="1"/>
      <c r="S37" s="1"/>
      <c r="T37" s="1"/>
      <c r="U37" s="1"/>
      <c r="V37" s="1"/>
      <c r="W37" s="1"/>
      <c r="X37" s="1"/>
      <c r="Y37" s="1"/>
      <c r="Z37" s="1"/>
      <c r="AA37" s="1"/>
    </row>
    <row r="38" spans="1:27">
      <c r="A38" s="1"/>
      <c r="B38" s="1" t="s">
        <v>1166</v>
      </c>
      <c r="C38" s="1"/>
      <c r="D38" s="1"/>
      <c r="E38" s="1"/>
      <c r="F38" s="1"/>
      <c r="G38" s="1"/>
      <c r="H38" s="1"/>
      <c r="I38" s="1"/>
      <c r="J38" s="1"/>
      <c r="K38" s="1"/>
      <c r="L38" s="1"/>
      <c r="M38" s="1"/>
      <c r="N38" s="1"/>
      <c r="O38" s="1"/>
      <c r="P38" s="1"/>
      <c r="Q38" s="1"/>
      <c r="R38" s="1"/>
      <c r="S38" s="1"/>
      <c r="T38" s="1"/>
      <c r="U38" s="1"/>
      <c r="V38" s="1"/>
      <c r="W38" s="1"/>
      <c r="X38" s="1"/>
      <c r="Y38" s="1"/>
      <c r="Z38" s="1"/>
      <c r="AA38" s="1"/>
    </row>
    <row r="39" spans="1:27">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c r="A51" s="1"/>
      <c r="B51" s="1"/>
      <c r="C51" s="1"/>
      <c r="D51" s="1"/>
      <c r="E51" s="1"/>
      <c r="F51" s="1"/>
      <c r="G51" s="1"/>
      <c r="H51" s="1"/>
      <c r="I51" s="1"/>
      <c r="J51" s="1"/>
      <c r="K51" s="1"/>
      <c r="L51" s="1"/>
      <c r="M51" s="1"/>
      <c r="N51" s="1"/>
      <c r="O51" s="1"/>
      <c r="P51" s="1"/>
      <c r="Q51" s="1"/>
      <c r="R51" s="1"/>
      <c r="S51" s="1"/>
    </row>
    <row r="52" spans="1:27">
      <c r="A52" s="1"/>
      <c r="B52" s="1"/>
      <c r="C52" s="1"/>
      <c r="D52" s="1"/>
      <c r="E52" s="1"/>
      <c r="F52" s="1"/>
      <c r="G52" s="1"/>
      <c r="H52" s="1"/>
      <c r="I52" s="1"/>
      <c r="J52" s="1"/>
      <c r="K52" s="1"/>
      <c r="L52" s="1"/>
      <c r="M52" s="1"/>
      <c r="N52" s="1"/>
      <c r="O52" s="1"/>
      <c r="P52" s="1"/>
      <c r="Q52" s="1"/>
      <c r="R52" s="1"/>
      <c r="S52" s="1"/>
    </row>
    <row r="53" spans="1:27">
      <c r="A53" s="1"/>
      <c r="B53" s="1"/>
      <c r="C53" s="1"/>
      <c r="D53" s="1"/>
      <c r="E53" s="1"/>
      <c r="F53" s="1"/>
      <c r="G53" s="1"/>
      <c r="H53" s="1"/>
      <c r="I53" s="1"/>
      <c r="J53" s="1"/>
      <c r="K53" s="1"/>
      <c r="L53" s="1"/>
      <c r="M53" s="1"/>
      <c r="N53" s="1"/>
      <c r="O53" s="1"/>
      <c r="P53" s="1"/>
      <c r="Q53" s="1"/>
      <c r="R53" s="1"/>
      <c r="S53" s="1"/>
    </row>
    <row r="54" spans="1:27">
      <c r="A54" s="1"/>
      <c r="B54" s="1"/>
      <c r="C54" s="1"/>
      <c r="D54" s="1"/>
      <c r="E54" s="1"/>
      <c r="F54" s="1"/>
      <c r="G54" s="1"/>
      <c r="H54" s="1"/>
      <c r="I54" s="1"/>
      <c r="J54" s="1"/>
      <c r="K54" s="1"/>
      <c r="L54" s="1"/>
      <c r="M54" s="1"/>
      <c r="N54" s="1"/>
      <c r="O54" s="1"/>
      <c r="P54" s="1"/>
      <c r="Q54" s="1"/>
      <c r="R54" s="1"/>
      <c r="S54" s="1"/>
    </row>
    <row r="55" spans="1:27">
      <c r="A55" s="1"/>
      <c r="B55" s="1"/>
      <c r="C55" s="1"/>
      <c r="D55" s="1"/>
      <c r="E55" s="1"/>
      <c r="F55" s="1"/>
      <c r="G55" s="1"/>
      <c r="H55" s="1"/>
      <c r="I55" s="1"/>
      <c r="J55" s="1"/>
      <c r="K55" s="1"/>
      <c r="L55" s="1"/>
      <c r="M55" s="1"/>
      <c r="N55" s="1"/>
      <c r="O55" s="1"/>
      <c r="P55" s="1"/>
      <c r="Q55" s="1"/>
      <c r="R55" s="1"/>
      <c r="S55" s="1"/>
    </row>
    <row r="56" spans="1:27">
      <c r="A56" s="1"/>
      <c r="B56" s="1"/>
      <c r="C56" s="1"/>
      <c r="D56" s="1"/>
      <c r="E56" s="1"/>
      <c r="F56" s="1"/>
      <c r="G56" s="1"/>
      <c r="H56" s="1"/>
      <c r="I56" s="1"/>
      <c r="J56" s="1"/>
      <c r="K56" s="1"/>
      <c r="L56" s="1"/>
      <c r="M56" s="1"/>
      <c r="N56" s="1"/>
      <c r="O56" s="1"/>
      <c r="P56" s="1"/>
      <c r="Q56" s="1"/>
      <c r="R56" s="1"/>
      <c r="S56" s="1"/>
    </row>
    <row r="57" spans="1:27">
      <c r="A57" s="1"/>
      <c r="B57" s="1"/>
      <c r="C57" s="1"/>
      <c r="D57" s="1"/>
      <c r="E57" s="1"/>
      <c r="F57" s="1"/>
      <c r="G57" s="1"/>
      <c r="H57" s="1"/>
      <c r="I57" s="1"/>
      <c r="J57" s="1"/>
      <c r="K57" s="1"/>
      <c r="L57" s="1"/>
      <c r="M57" s="1"/>
      <c r="N57" s="1"/>
      <c r="O57" s="1"/>
      <c r="P57" s="1"/>
      <c r="Q57" s="1"/>
      <c r="R57" s="1"/>
      <c r="S57" s="1"/>
    </row>
    <row r="58" spans="1:27">
      <c r="A58" s="1"/>
      <c r="B58" s="1"/>
      <c r="C58" s="1"/>
      <c r="D58" s="1"/>
      <c r="E58" s="1"/>
      <c r="F58" s="1"/>
      <c r="G58" s="1"/>
      <c r="H58" s="1"/>
      <c r="I58" s="1"/>
      <c r="J58" s="1"/>
      <c r="K58" s="1"/>
      <c r="L58" s="1"/>
      <c r="M58" s="1"/>
      <c r="N58" s="1"/>
      <c r="O58" s="1"/>
      <c r="P58" s="1"/>
      <c r="Q58" s="1"/>
    </row>
    <row r="59" spans="1:27">
      <c r="A59" s="1"/>
      <c r="B59" s="1"/>
      <c r="C59" s="1"/>
      <c r="D59" s="1"/>
      <c r="E59" s="1"/>
      <c r="F59" s="1"/>
      <c r="G59" s="1"/>
      <c r="H59" s="1"/>
      <c r="I59" s="1"/>
      <c r="J59" s="1"/>
      <c r="K59" s="1"/>
      <c r="L59" s="1"/>
      <c r="M59" s="1"/>
      <c r="N59" s="1"/>
      <c r="O59" s="1"/>
      <c r="P59" s="1"/>
      <c r="Q59" s="1"/>
    </row>
    <row r="60" spans="1:27">
      <c r="A60" s="1"/>
      <c r="B60" s="1"/>
      <c r="C60" s="1"/>
      <c r="D60" s="1"/>
      <c r="E60" s="1"/>
      <c r="F60" s="1"/>
      <c r="G60" s="1"/>
      <c r="H60" s="1"/>
      <c r="I60" s="1"/>
      <c r="J60" s="1"/>
      <c r="K60" s="1"/>
      <c r="L60" s="1"/>
      <c r="M60" s="1"/>
      <c r="N60" s="1"/>
      <c r="O60" s="1"/>
      <c r="P60" s="1"/>
      <c r="Q60" s="1"/>
    </row>
    <row r="61" spans="1:27">
      <c r="A61" s="1"/>
      <c r="B61" s="1"/>
      <c r="C61" s="1"/>
      <c r="D61" s="1"/>
      <c r="E61" s="1"/>
      <c r="F61" s="1"/>
      <c r="G61" s="1"/>
      <c r="H61" s="1"/>
      <c r="I61" s="1"/>
      <c r="J61" s="1"/>
      <c r="K61" s="1"/>
      <c r="L61" s="1"/>
      <c r="M61" s="1"/>
      <c r="N61" s="1"/>
      <c r="O61" s="1"/>
      <c r="P61" s="1"/>
      <c r="Q61" s="1"/>
    </row>
    <row r="62" spans="1:27">
      <c r="A62" s="1"/>
      <c r="B62" s="1"/>
      <c r="C62" s="1"/>
      <c r="D62" s="1"/>
      <c r="E62" s="1"/>
      <c r="F62" s="1"/>
      <c r="G62" s="1"/>
      <c r="H62" s="1"/>
      <c r="I62" s="1"/>
      <c r="J62" s="1"/>
      <c r="K62" s="1"/>
      <c r="L62" s="1"/>
      <c r="M62" s="1"/>
      <c r="N62" s="1"/>
      <c r="O62" s="1"/>
      <c r="P62" s="1"/>
      <c r="Q62" s="1"/>
    </row>
    <row r="63" spans="1:27">
      <c r="A63" s="1"/>
      <c r="B63" s="1"/>
      <c r="C63" s="1"/>
      <c r="D63" s="1"/>
      <c r="E63" s="1"/>
      <c r="F63" s="1"/>
      <c r="G63" s="1"/>
      <c r="H63" s="1"/>
      <c r="I63" s="1"/>
      <c r="J63" s="1"/>
      <c r="K63" s="1"/>
      <c r="L63" s="1"/>
      <c r="M63" s="1"/>
      <c r="N63" s="1"/>
      <c r="O63" s="1"/>
      <c r="P63" s="1"/>
      <c r="Q63" s="1"/>
    </row>
    <row r="64" spans="1:27">
      <c r="A64" s="1"/>
      <c r="B64" s="1"/>
      <c r="C64" s="1"/>
      <c r="D64" s="1"/>
      <c r="E64" s="1"/>
      <c r="F64" s="1"/>
      <c r="G64" s="1"/>
      <c r="H64" s="1"/>
      <c r="I64" s="1"/>
      <c r="J64" s="1"/>
      <c r="K64" s="1"/>
      <c r="L64" s="1"/>
      <c r="M64" s="1"/>
      <c r="N64" s="1"/>
      <c r="O64" s="1"/>
      <c r="P64" s="1"/>
      <c r="Q64" s="1"/>
    </row>
    <row r="65" spans="1:17">
      <c r="A65" s="1"/>
      <c r="B65" s="1"/>
      <c r="C65" s="1"/>
      <c r="D65" s="1"/>
      <c r="E65" s="1"/>
      <c r="F65" s="1"/>
      <c r="G65" s="1"/>
      <c r="H65" s="1"/>
      <c r="I65" s="1"/>
      <c r="J65" s="1"/>
      <c r="K65" s="1"/>
      <c r="L65" s="1"/>
      <c r="M65" s="1"/>
      <c r="N65" s="1"/>
      <c r="O65" s="1"/>
      <c r="P65" s="1"/>
      <c r="Q65" s="1"/>
    </row>
    <row r="66" spans="1:17">
      <c r="A66" s="1"/>
      <c r="B66" s="1"/>
      <c r="C66" s="1"/>
      <c r="D66" s="1"/>
      <c r="E66" s="1"/>
      <c r="F66" s="1"/>
      <c r="G66" s="1"/>
      <c r="H66" s="1"/>
      <c r="I66" s="1"/>
      <c r="J66" s="1"/>
      <c r="K66" s="1"/>
      <c r="L66" s="1"/>
      <c r="M66" s="1"/>
      <c r="N66" s="1"/>
      <c r="O66" s="1"/>
      <c r="P66" s="1"/>
      <c r="Q66" s="1"/>
    </row>
    <row r="67" spans="1:17">
      <c r="A67" s="1"/>
      <c r="B67" s="1"/>
      <c r="C67" s="1"/>
      <c r="D67" s="1"/>
      <c r="E67" s="1"/>
      <c r="F67" s="1"/>
      <c r="G67" s="1"/>
      <c r="H67" s="1"/>
      <c r="I67" s="1"/>
      <c r="J67" s="1"/>
      <c r="K67" s="1"/>
      <c r="L67" s="1"/>
      <c r="M67" s="1"/>
      <c r="N67" s="1"/>
      <c r="O67" s="1"/>
      <c r="P67" s="1"/>
      <c r="Q67" s="1"/>
    </row>
    <row r="68" spans="1:17">
      <c r="A68" s="1"/>
      <c r="B68" s="1"/>
      <c r="C68" s="1"/>
      <c r="D68" s="1"/>
      <c r="E68" s="1"/>
      <c r="F68" s="1"/>
      <c r="G68" s="1"/>
      <c r="H68" s="1"/>
      <c r="I68" s="1"/>
      <c r="J68" s="1"/>
      <c r="K68" s="1"/>
      <c r="L68" s="1"/>
      <c r="M68" s="1"/>
      <c r="N68" s="1"/>
      <c r="O68" s="1"/>
      <c r="P68" s="1"/>
      <c r="Q68" s="1"/>
    </row>
    <row r="69" spans="1:17">
      <c r="A69" s="1"/>
      <c r="B69" s="1"/>
      <c r="C69" s="1"/>
      <c r="D69" s="1"/>
      <c r="E69" s="1"/>
      <c r="F69" s="1"/>
      <c r="G69" s="1"/>
      <c r="H69" s="1"/>
      <c r="I69" s="1"/>
      <c r="J69" s="1"/>
      <c r="K69" s="1"/>
      <c r="L69" s="1"/>
      <c r="M69" s="1"/>
      <c r="N69" s="1"/>
      <c r="O69" s="1"/>
      <c r="P69" s="1"/>
      <c r="Q69" s="1"/>
    </row>
    <row r="70" spans="1:17">
      <c r="A70" s="1"/>
      <c r="B70" s="1"/>
      <c r="C70" s="1"/>
      <c r="D70" s="1"/>
      <c r="E70" s="1"/>
      <c r="F70" s="1"/>
      <c r="G70" s="1"/>
      <c r="H70" s="1"/>
      <c r="I70" s="1"/>
      <c r="J70" s="1"/>
      <c r="K70" s="1"/>
      <c r="L70" s="1"/>
      <c r="M70" s="1"/>
      <c r="N70" s="1"/>
      <c r="O70" s="1"/>
      <c r="P70" s="1"/>
      <c r="Q70" s="1"/>
    </row>
    <row r="71" spans="1:17">
      <c r="A71" s="1"/>
      <c r="B71" s="1"/>
      <c r="C71" s="1"/>
      <c r="D71" s="1"/>
      <c r="E71" s="1"/>
      <c r="F71" s="1"/>
      <c r="G71" s="1"/>
      <c r="H71" s="1"/>
      <c r="I71" s="1"/>
      <c r="J71" s="1"/>
      <c r="K71" s="1"/>
      <c r="L71" s="1"/>
      <c r="M71" s="1"/>
      <c r="N71" s="1"/>
      <c r="O71" s="1"/>
      <c r="P71" s="1"/>
      <c r="Q71" s="1"/>
    </row>
    <row r="72" spans="1:17">
      <c r="A72" s="1"/>
      <c r="B72" s="1"/>
      <c r="C72" s="1"/>
      <c r="D72" s="1"/>
      <c r="E72" s="1"/>
      <c r="F72" s="1"/>
      <c r="G72" s="1"/>
      <c r="H72" s="1"/>
      <c r="I72" s="1"/>
      <c r="J72" s="1"/>
      <c r="K72" s="1"/>
      <c r="L72" s="1"/>
      <c r="M72" s="1"/>
      <c r="N72" s="1"/>
      <c r="O72" s="1"/>
      <c r="P72" s="1"/>
      <c r="Q72" s="1"/>
    </row>
    <row r="73" spans="1:17">
      <c r="A73" s="1"/>
      <c r="B73" s="1"/>
      <c r="C73" s="1"/>
      <c r="D73" s="1"/>
      <c r="E73" s="1"/>
      <c r="F73" s="1"/>
      <c r="G73" s="1"/>
      <c r="H73" s="1"/>
      <c r="I73" s="1"/>
      <c r="J73" s="1"/>
      <c r="K73" s="1"/>
      <c r="L73" s="1"/>
      <c r="M73" s="1"/>
      <c r="N73" s="1"/>
      <c r="O73" s="1"/>
      <c r="P73" s="1"/>
      <c r="Q73" s="1"/>
    </row>
    <row r="74" spans="1:17">
      <c r="A74" s="1"/>
      <c r="B74" s="1"/>
      <c r="C74" s="1"/>
      <c r="D74" s="1"/>
      <c r="E74" s="1"/>
      <c r="F74" s="1"/>
      <c r="G74" s="1"/>
      <c r="H74" s="1"/>
      <c r="I74" s="1"/>
      <c r="J74" s="1"/>
      <c r="K74" s="1"/>
      <c r="L74" s="1"/>
      <c r="M74" s="1"/>
      <c r="N74" s="1"/>
      <c r="O74" s="1"/>
      <c r="P74" s="1"/>
      <c r="Q74" s="1"/>
    </row>
    <row r="75" spans="1:17">
      <c r="A75" s="1"/>
      <c r="B75" s="1"/>
      <c r="C75" s="1"/>
      <c r="D75" s="1"/>
      <c r="E75" s="1"/>
      <c r="F75" s="1"/>
      <c r="G75" s="1"/>
      <c r="H75" s="1"/>
      <c r="I75" s="1"/>
      <c r="J75" s="1"/>
      <c r="K75" s="1"/>
      <c r="L75" s="1"/>
      <c r="M75" s="1"/>
      <c r="N75" s="1"/>
      <c r="O75" s="1"/>
      <c r="P75" s="1"/>
      <c r="Q75" s="1"/>
    </row>
    <row r="76" spans="1:17">
      <c r="A76" s="1"/>
      <c r="B76" s="1"/>
      <c r="C76" s="1"/>
      <c r="D76" s="1"/>
      <c r="E76" s="1"/>
      <c r="F76" s="1"/>
      <c r="G76" s="1"/>
      <c r="H76" s="1"/>
      <c r="I76" s="1"/>
      <c r="J76" s="1"/>
      <c r="K76" s="1"/>
      <c r="L76" s="1"/>
      <c r="M76" s="1"/>
      <c r="N76" s="1"/>
      <c r="O76" s="1"/>
      <c r="P76" s="1"/>
      <c r="Q76" s="1"/>
    </row>
    <row r="77" spans="1:17">
      <c r="A77" s="1"/>
      <c r="B77" s="1"/>
      <c r="C77" s="1"/>
      <c r="D77" s="1"/>
      <c r="E77" s="1"/>
      <c r="F77" s="1"/>
      <c r="G77" s="1"/>
      <c r="H77" s="1"/>
      <c r="I77" s="1"/>
      <c r="J77" s="1"/>
      <c r="K77" s="1"/>
      <c r="L77" s="1"/>
      <c r="M77" s="1"/>
      <c r="N77" s="1"/>
      <c r="O77" s="1"/>
      <c r="P77" s="1"/>
      <c r="Q77" s="1"/>
    </row>
    <row r="78" spans="1:17">
      <c r="A78" s="1"/>
      <c r="B78" s="1"/>
      <c r="C78" s="1"/>
      <c r="D78" s="1"/>
      <c r="E78" s="1"/>
      <c r="F78" s="1"/>
      <c r="G78" s="1"/>
      <c r="H78" s="1"/>
      <c r="I78" s="1"/>
      <c r="J78" s="1"/>
      <c r="K78" s="1"/>
      <c r="L78" s="1"/>
      <c r="M78" s="1"/>
      <c r="N78" s="1"/>
      <c r="O78" s="1"/>
      <c r="P78" s="1"/>
      <c r="Q78" s="1"/>
    </row>
    <row r="79" spans="1:17">
      <c r="A79" s="1"/>
      <c r="B79" s="1"/>
      <c r="C79" s="1"/>
      <c r="D79" s="1"/>
      <c r="E79" s="1"/>
      <c r="F79" s="1"/>
      <c r="G79" s="1"/>
      <c r="H79" s="1"/>
      <c r="I79" s="1"/>
      <c r="J79" s="1"/>
      <c r="K79" s="1"/>
      <c r="L79" s="1"/>
      <c r="M79" s="1"/>
      <c r="N79" s="1"/>
      <c r="O79" s="1"/>
      <c r="P79" s="1"/>
      <c r="Q79" s="1"/>
    </row>
    <row r="80" spans="1:17">
      <c r="A80" s="1"/>
      <c r="B80" s="1"/>
      <c r="C80" s="1"/>
      <c r="D80" s="1"/>
      <c r="E80" s="1"/>
      <c r="F80" s="1"/>
      <c r="G80" s="1"/>
      <c r="H80" s="1"/>
      <c r="I80" s="1"/>
      <c r="J80" s="1"/>
      <c r="K80" s="1"/>
      <c r="L80" s="1"/>
      <c r="M80" s="1"/>
      <c r="N80" s="1"/>
      <c r="O80" s="1"/>
      <c r="P80" s="1"/>
      <c r="Q80" s="1"/>
    </row>
    <row r="81" spans="1:17">
      <c r="A81" s="1"/>
      <c r="B81" s="1"/>
      <c r="C81" s="1"/>
      <c r="D81" s="1"/>
      <c r="E81" s="1"/>
      <c r="F81" s="1"/>
      <c r="G81" s="1"/>
      <c r="H81" s="1"/>
      <c r="I81" s="1"/>
      <c r="J81" s="1"/>
      <c r="K81" s="1"/>
      <c r="L81" s="1"/>
      <c r="M81" s="1"/>
      <c r="N81" s="1"/>
      <c r="O81" s="1"/>
      <c r="P81" s="1"/>
      <c r="Q81" s="1"/>
    </row>
    <row r="82" spans="1:17">
      <c r="A82" s="1"/>
      <c r="B82" s="1"/>
      <c r="C82" s="1"/>
      <c r="D82" s="1"/>
      <c r="E82" s="1"/>
      <c r="F82" s="1"/>
      <c r="G82" s="1"/>
      <c r="H82" s="1"/>
      <c r="I82" s="1"/>
      <c r="J82" s="1"/>
      <c r="K82" s="1"/>
      <c r="L82" s="1"/>
      <c r="M82" s="1"/>
      <c r="N82" s="1"/>
      <c r="O82" s="1"/>
      <c r="P82" s="1"/>
      <c r="Q82" s="1"/>
    </row>
    <row r="83" spans="1:17">
      <c r="A83" s="1"/>
      <c r="B83" s="1"/>
      <c r="C83" s="1"/>
      <c r="D83" s="1"/>
      <c r="E83" s="1"/>
      <c r="F83" s="1"/>
      <c r="G83" s="1"/>
      <c r="H83" s="1"/>
      <c r="I83" s="1"/>
      <c r="J83" s="1"/>
      <c r="K83" s="1"/>
      <c r="L83" s="1"/>
      <c r="M83" s="1"/>
      <c r="N83" s="1"/>
      <c r="O83" s="1"/>
      <c r="P83" s="1"/>
      <c r="Q83" s="1"/>
    </row>
    <row r="84" spans="1:17">
      <c r="A84" s="1"/>
      <c r="B84" s="1"/>
      <c r="C84" s="1"/>
      <c r="D84" s="1"/>
      <c r="E84" s="1"/>
      <c r="F84" s="1"/>
      <c r="G84" s="1"/>
      <c r="H84" s="1"/>
      <c r="I84" s="1"/>
      <c r="J84" s="1"/>
      <c r="K84" s="1"/>
      <c r="L84" s="1"/>
      <c r="M84" s="1"/>
      <c r="N84" s="1"/>
      <c r="O84" s="1"/>
      <c r="P84" s="1"/>
      <c r="Q84" s="1"/>
    </row>
    <row r="85" spans="1:17">
      <c r="A85" s="1"/>
      <c r="B85" s="1"/>
      <c r="C85" s="1"/>
      <c r="D85" s="1"/>
      <c r="E85" s="1"/>
      <c r="F85" s="1"/>
      <c r="G85" s="1"/>
      <c r="H85" s="1"/>
      <c r="I85" s="1"/>
      <c r="J85" s="1"/>
      <c r="K85" s="1"/>
      <c r="L85" s="1"/>
      <c r="M85" s="1"/>
      <c r="N85" s="1"/>
      <c r="O85" s="1"/>
      <c r="P85" s="1"/>
      <c r="Q85" s="1"/>
    </row>
    <row r="86" spans="1:17">
      <c r="A86" s="1"/>
      <c r="B86" s="1"/>
      <c r="C86" s="1"/>
      <c r="D86" s="1"/>
      <c r="E86" s="1"/>
      <c r="F86" s="1"/>
      <c r="G86" s="1"/>
      <c r="H86" s="1"/>
      <c r="I86" s="1"/>
      <c r="J86" s="1"/>
      <c r="K86" s="1"/>
      <c r="L86" s="1"/>
      <c r="M86" s="1"/>
      <c r="N86" s="1"/>
      <c r="O86" s="1"/>
      <c r="P86" s="1"/>
      <c r="Q86" s="1"/>
    </row>
    <row r="87" spans="1:17">
      <c r="A87" s="1"/>
      <c r="B87" s="1"/>
      <c r="C87" s="1"/>
      <c r="D87" s="1"/>
      <c r="E87" s="1"/>
      <c r="F87" s="1"/>
      <c r="G87" s="1"/>
      <c r="H87" s="1"/>
      <c r="I87" s="1"/>
      <c r="J87" s="1"/>
      <c r="K87" s="1"/>
      <c r="L87" s="1"/>
      <c r="M87" s="1"/>
      <c r="N87" s="1"/>
      <c r="O87" s="1"/>
      <c r="P87" s="1"/>
      <c r="Q87" s="1"/>
    </row>
    <row r="88" spans="1:17">
      <c r="A88" s="1"/>
      <c r="B88" s="1"/>
      <c r="C88" s="1"/>
      <c r="D88" s="1"/>
      <c r="E88" s="1"/>
      <c r="F88" s="1"/>
      <c r="G88" s="1"/>
      <c r="H88" s="1"/>
      <c r="I88" s="1"/>
      <c r="J88" s="1"/>
      <c r="K88" s="1"/>
      <c r="L88" s="1"/>
      <c r="M88" s="1"/>
      <c r="N88" s="1"/>
      <c r="O88" s="1"/>
      <c r="P88" s="1"/>
      <c r="Q88" s="1"/>
    </row>
    <row r="89" spans="1:17">
      <c r="A89" s="1"/>
      <c r="B89" s="1"/>
      <c r="C89" s="1"/>
      <c r="D89" s="1"/>
      <c r="E89" s="1"/>
      <c r="F89" s="1"/>
      <c r="G89" s="1"/>
      <c r="H89" s="1"/>
      <c r="I89" s="1"/>
      <c r="J89" s="1"/>
      <c r="K89" s="1"/>
      <c r="L89" s="1"/>
      <c r="M89" s="1"/>
      <c r="N89" s="1"/>
      <c r="O89" s="1"/>
      <c r="P89" s="1"/>
      <c r="Q89" s="1"/>
    </row>
    <row r="90" spans="1:17">
      <c r="A90" s="1"/>
      <c r="B90" s="1"/>
      <c r="C90" s="1"/>
      <c r="D90" s="1"/>
      <c r="E90" s="1"/>
      <c r="F90" s="1"/>
      <c r="G90" s="1"/>
      <c r="H90" s="1"/>
      <c r="I90" s="1"/>
      <c r="J90" s="1"/>
      <c r="K90" s="1"/>
      <c r="L90" s="1"/>
      <c r="M90" s="1"/>
      <c r="N90" s="1"/>
      <c r="O90" s="1"/>
      <c r="P90" s="1"/>
      <c r="Q90" s="1"/>
    </row>
    <row r="91" spans="1:17">
      <c r="A91" s="1"/>
      <c r="B91" s="1"/>
      <c r="C91" s="1"/>
      <c r="D91" s="1"/>
      <c r="E91" s="1"/>
      <c r="F91" s="1"/>
      <c r="G91" s="1"/>
      <c r="H91" s="1"/>
      <c r="I91" s="1"/>
      <c r="J91" s="1"/>
      <c r="K91" s="1"/>
      <c r="L91" s="1"/>
      <c r="M91" s="1"/>
      <c r="N91" s="1"/>
      <c r="O91" s="1"/>
      <c r="P91" s="1"/>
      <c r="Q91" s="1"/>
    </row>
    <row r="92" spans="1:17">
      <c r="A92" s="1"/>
      <c r="B92" s="1"/>
      <c r="C92" s="1"/>
      <c r="D92" s="1"/>
      <c r="E92" s="1"/>
      <c r="F92" s="1"/>
      <c r="G92" s="1"/>
      <c r="H92" s="1"/>
      <c r="I92" s="1"/>
      <c r="J92" s="1"/>
      <c r="K92" s="1"/>
      <c r="L92" s="1"/>
      <c r="M92" s="1"/>
      <c r="N92" s="1"/>
      <c r="O92" s="1"/>
      <c r="P92" s="1"/>
      <c r="Q92" s="1"/>
    </row>
    <row r="93" spans="1:17">
      <c r="A93" s="1"/>
      <c r="B93" s="1"/>
      <c r="C93" s="1"/>
      <c r="D93" s="1"/>
      <c r="E93" s="1"/>
      <c r="F93" s="1"/>
      <c r="G93" s="1"/>
      <c r="H93" s="1"/>
      <c r="I93" s="1"/>
      <c r="J93" s="1"/>
      <c r="K93" s="1"/>
      <c r="L93" s="1"/>
      <c r="M93" s="1"/>
      <c r="N93" s="1"/>
      <c r="O93" s="1"/>
      <c r="P93" s="1"/>
      <c r="Q93" s="1"/>
    </row>
    <row r="94" spans="1:17">
      <c r="A94" s="1"/>
      <c r="B94" s="1"/>
      <c r="C94" s="1"/>
      <c r="D94" s="1"/>
      <c r="E94" s="1"/>
      <c r="F94" s="1"/>
      <c r="G94" s="1"/>
      <c r="H94" s="1"/>
      <c r="I94" s="1"/>
      <c r="J94" s="1"/>
      <c r="K94" s="1"/>
      <c r="L94" s="1"/>
      <c r="M94" s="1"/>
      <c r="N94" s="1"/>
      <c r="O94" s="1"/>
      <c r="P94" s="1"/>
      <c r="Q94" s="1"/>
    </row>
    <row r="95" spans="1:17">
      <c r="A95" s="1"/>
      <c r="B95" s="1"/>
      <c r="C95" s="1"/>
      <c r="D95" s="1"/>
      <c r="E95" s="1"/>
      <c r="F95" s="1"/>
      <c r="G95" s="1"/>
      <c r="H95" s="1"/>
      <c r="I95" s="1"/>
      <c r="J95" s="1"/>
      <c r="K95" s="1"/>
      <c r="L95" s="1"/>
      <c r="M95" s="1"/>
      <c r="N95" s="1"/>
      <c r="O95" s="1"/>
      <c r="P95" s="1"/>
      <c r="Q95" s="1"/>
    </row>
    <row r="96" spans="1:17">
      <c r="A96" s="1"/>
      <c r="B96" s="1"/>
      <c r="C96" s="1"/>
      <c r="D96" s="1"/>
      <c r="E96" s="1"/>
      <c r="F96" s="1"/>
      <c r="G96" s="1"/>
      <c r="H96" s="1"/>
      <c r="I96" s="1"/>
      <c r="J96" s="1"/>
      <c r="K96" s="1"/>
      <c r="L96" s="1"/>
      <c r="M96" s="1"/>
      <c r="N96" s="1"/>
      <c r="O96" s="1"/>
      <c r="P96" s="1"/>
      <c r="Q96" s="1"/>
    </row>
    <row r="97" spans="1:17">
      <c r="A97" s="1"/>
      <c r="B97" s="1"/>
      <c r="C97" s="1"/>
      <c r="D97" s="1"/>
      <c r="E97" s="1"/>
      <c r="F97" s="1"/>
      <c r="G97" s="1"/>
      <c r="H97" s="1"/>
      <c r="I97" s="1"/>
      <c r="J97" s="1"/>
      <c r="K97" s="1"/>
      <c r="L97" s="1"/>
      <c r="M97" s="1"/>
      <c r="N97" s="1"/>
      <c r="O97" s="1"/>
      <c r="P97" s="1"/>
      <c r="Q97" s="1"/>
    </row>
    <row r="98" spans="1:17">
      <c r="A98" s="1"/>
      <c r="B98" s="1"/>
      <c r="C98" s="1"/>
      <c r="D98" s="1"/>
      <c r="E98" s="1"/>
      <c r="F98" s="1"/>
      <c r="G98" s="1"/>
      <c r="H98" s="1"/>
      <c r="I98" s="1"/>
      <c r="J98" s="1"/>
      <c r="K98" s="1"/>
      <c r="L98" s="1"/>
      <c r="M98" s="1"/>
      <c r="N98" s="1"/>
      <c r="O98" s="1"/>
      <c r="P98" s="1"/>
      <c r="Q98" s="1"/>
    </row>
    <row r="99" spans="1:17">
      <c r="A99" s="1"/>
      <c r="B99" s="1"/>
      <c r="C99" s="1"/>
      <c r="D99" s="1"/>
      <c r="E99" s="1"/>
      <c r="F99" s="1"/>
      <c r="G99" s="1"/>
      <c r="H99" s="1"/>
      <c r="I99" s="1"/>
      <c r="J99" s="1"/>
      <c r="K99" s="1"/>
      <c r="L99" s="1"/>
      <c r="M99" s="1"/>
      <c r="N99" s="1"/>
      <c r="O99" s="1"/>
      <c r="P99" s="1"/>
      <c r="Q99" s="1"/>
    </row>
    <row r="100" spans="1:17">
      <c r="A100" s="1"/>
      <c r="B100" s="1"/>
      <c r="C100" s="1"/>
      <c r="D100" s="1"/>
      <c r="E100" s="1"/>
      <c r="F100" s="1"/>
      <c r="G100" s="1"/>
      <c r="H100" s="1"/>
      <c r="I100" s="1"/>
      <c r="J100" s="1"/>
      <c r="K100" s="1"/>
      <c r="L100" s="1"/>
      <c r="M100" s="1"/>
      <c r="N100" s="1"/>
      <c r="O100" s="1"/>
      <c r="P100" s="1"/>
      <c r="Q100" s="1"/>
    </row>
    <row r="101" spans="1:17">
      <c r="A101" s="1"/>
      <c r="B101" s="1"/>
      <c r="C101" s="1"/>
      <c r="D101" s="1"/>
      <c r="E101" s="1"/>
      <c r="F101" s="1"/>
      <c r="G101" s="1"/>
      <c r="H101" s="1"/>
      <c r="I101" s="1"/>
      <c r="J101" s="1"/>
      <c r="K101" s="1"/>
      <c r="L101" s="1"/>
      <c r="M101" s="1"/>
      <c r="N101" s="1"/>
      <c r="O101" s="1"/>
      <c r="P101" s="1"/>
      <c r="Q101" s="1"/>
    </row>
    <row r="102" spans="1:17">
      <c r="A102" s="1"/>
      <c r="B102" s="1"/>
      <c r="C102" s="1"/>
      <c r="D102" s="1"/>
      <c r="E102" s="1"/>
      <c r="F102" s="1"/>
      <c r="G102" s="1"/>
      <c r="H102" s="1"/>
      <c r="I102" s="1"/>
      <c r="J102" s="1"/>
      <c r="K102" s="1"/>
      <c r="L102" s="1"/>
      <c r="M102" s="1"/>
      <c r="N102" s="1"/>
      <c r="O102" s="1"/>
      <c r="P102" s="1"/>
      <c r="Q102" s="1"/>
    </row>
    <row r="103" spans="1:17">
      <c r="A103" s="1"/>
      <c r="B103" s="1"/>
      <c r="C103" s="1"/>
      <c r="D103" s="1"/>
      <c r="E103" s="1"/>
      <c r="F103" s="1"/>
      <c r="G103" s="1"/>
      <c r="H103" s="1"/>
      <c r="I103" s="1"/>
      <c r="J103" s="1"/>
      <c r="K103" s="1"/>
      <c r="L103" s="1"/>
      <c r="M103" s="1"/>
      <c r="N103" s="1"/>
      <c r="O103" s="1"/>
      <c r="P103" s="1"/>
      <c r="Q103" s="1"/>
    </row>
    <row r="104" spans="1:17">
      <c r="A104" s="1"/>
      <c r="B104" s="1"/>
      <c r="C104" s="1"/>
      <c r="D104" s="1"/>
      <c r="E104" s="1"/>
      <c r="F104" s="1"/>
      <c r="G104" s="1"/>
      <c r="H104" s="1"/>
      <c r="I104" s="1"/>
      <c r="J104" s="1"/>
      <c r="K104" s="1"/>
      <c r="L104" s="1"/>
      <c r="M104" s="1"/>
      <c r="N104" s="1"/>
      <c r="O104" s="1"/>
      <c r="P104" s="1"/>
      <c r="Q104" s="1"/>
    </row>
    <row r="105" spans="1:17">
      <c r="A105" s="1"/>
      <c r="B105" s="1"/>
      <c r="C105" s="1"/>
      <c r="D105" s="1"/>
      <c r="E105" s="1"/>
      <c r="F105" s="1"/>
      <c r="G105" s="1"/>
      <c r="H105" s="1"/>
      <c r="I105" s="1"/>
      <c r="J105" s="1"/>
      <c r="K105" s="1"/>
      <c r="L105" s="1"/>
      <c r="M105" s="1"/>
      <c r="N105" s="1"/>
      <c r="O105" s="1"/>
      <c r="P105" s="1"/>
      <c r="Q105" s="1"/>
    </row>
    <row r="106" spans="1:17">
      <c r="A106" s="1"/>
      <c r="B106" s="1"/>
      <c r="C106" s="1"/>
      <c r="D106" s="1"/>
      <c r="E106" s="1"/>
      <c r="F106" s="1"/>
      <c r="G106" s="1"/>
      <c r="H106" s="1"/>
      <c r="I106" s="1"/>
      <c r="J106" s="1"/>
      <c r="K106" s="1"/>
      <c r="L106" s="1"/>
      <c r="M106" s="1"/>
      <c r="N106" s="1"/>
      <c r="O106" s="1"/>
      <c r="P106" s="1"/>
      <c r="Q106" s="1"/>
    </row>
    <row r="107" spans="1:17">
      <c r="A107" s="1"/>
      <c r="B107" s="1"/>
      <c r="C107" s="1"/>
      <c r="D107" s="1"/>
      <c r="E107" s="1"/>
      <c r="F107" s="1"/>
      <c r="G107" s="1"/>
      <c r="H107" s="1"/>
      <c r="I107" s="1"/>
      <c r="J107" s="1"/>
      <c r="K107" s="1"/>
      <c r="L107" s="1"/>
      <c r="M107" s="1"/>
      <c r="N107" s="1"/>
      <c r="O107" s="1"/>
      <c r="P107" s="1"/>
      <c r="Q107" s="1"/>
    </row>
    <row r="108" spans="1:17">
      <c r="A108" s="1"/>
      <c r="B108" s="1"/>
      <c r="C108" s="1"/>
      <c r="D108" s="1"/>
      <c r="E108" s="1"/>
      <c r="F108" s="1"/>
      <c r="G108" s="1"/>
      <c r="H108" s="1"/>
      <c r="I108" s="1"/>
      <c r="J108" s="1"/>
      <c r="K108" s="1"/>
      <c r="L108" s="1"/>
      <c r="M108" s="1"/>
      <c r="N108" s="1"/>
      <c r="O108" s="1"/>
      <c r="P108" s="1"/>
      <c r="Q108" s="1"/>
    </row>
    <row r="109" spans="1:17">
      <c r="A109" s="1"/>
      <c r="B109" s="1"/>
      <c r="C109" s="1"/>
      <c r="D109" s="1"/>
      <c r="E109" s="1"/>
      <c r="F109" s="1"/>
      <c r="G109" s="1"/>
      <c r="H109" s="1"/>
      <c r="I109" s="1"/>
      <c r="J109" s="1"/>
      <c r="K109" s="1"/>
      <c r="L109" s="1"/>
      <c r="M109" s="1"/>
      <c r="N109" s="1"/>
      <c r="O109" s="1"/>
      <c r="P109" s="1"/>
      <c r="Q109" s="1"/>
    </row>
  </sheetData>
  <hyperlinks>
    <hyperlink ref="I1" location="innehåll!A1" display="Tillbaka till innehållsförteckning"/>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81"/>
  <sheetViews>
    <sheetView zoomScaleNormal="100" workbookViewId="0">
      <selection activeCell="P1" sqref="P1"/>
    </sheetView>
  </sheetViews>
  <sheetFormatPr defaultRowHeight="15"/>
  <cols>
    <col min="1" max="1" width="4.85546875" customWidth="1"/>
    <col min="2" max="2" width="3.140625" customWidth="1"/>
    <col min="3" max="3" width="24.7109375" customWidth="1"/>
    <col min="4" max="7" width="10.5703125" customWidth="1"/>
    <col min="8" max="8" width="10.5703125" style="494" customWidth="1"/>
    <col min="9" max="12" width="10.5703125" customWidth="1"/>
    <col min="13" max="13" width="10.5703125" style="494" customWidth="1"/>
    <col min="14" max="17" width="10.5703125" customWidth="1"/>
    <col min="18" max="18" width="10.5703125" style="494" customWidth="1"/>
    <col min="19" max="22" width="10.5703125" customWidth="1"/>
    <col min="23" max="23" width="10.5703125" style="494" customWidth="1"/>
    <col min="24" max="27" width="10.5703125" customWidth="1"/>
    <col min="28" max="28" width="10.5703125" style="494" customWidth="1"/>
    <col min="29" max="32" width="10.5703125" customWidth="1"/>
    <col min="33" max="33" width="10.5703125" style="494" customWidth="1"/>
    <col min="34" max="53" width="10.5703125" customWidth="1"/>
  </cols>
  <sheetData>
    <row r="1" spans="1:64">
      <c r="A1" s="1"/>
      <c r="B1" s="1"/>
      <c r="C1" s="1"/>
      <c r="D1" s="1"/>
      <c r="E1" s="1"/>
      <c r="F1" s="1"/>
      <c r="G1" s="1"/>
      <c r="H1" s="1"/>
      <c r="I1" s="1"/>
      <c r="J1" s="1"/>
      <c r="K1" s="1"/>
      <c r="L1" s="1"/>
      <c r="M1" s="1"/>
      <c r="N1" s="1"/>
      <c r="O1" s="1"/>
      <c r="P1" s="70" t="s">
        <v>173</v>
      </c>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row>
    <row r="2" spans="1:64">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70" t="s">
        <v>173</v>
      </c>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row>
    <row r="3" spans="1:64">
      <c r="A3" s="1"/>
      <c r="B3" s="1"/>
      <c r="C3" s="367"/>
      <c r="D3" s="364" t="s">
        <v>1248</v>
      </c>
      <c r="E3" s="364"/>
      <c r="F3" s="364"/>
      <c r="G3" s="364"/>
      <c r="H3" s="623"/>
      <c r="I3" s="587"/>
      <c r="J3" s="587"/>
      <c r="K3" s="587"/>
      <c r="L3" s="587"/>
      <c r="M3" s="673"/>
      <c r="N3" s="587"/>
      <c r="O3" s="587"/>
      <c r="P3" s="587"/>
      <c r="Q3" s="587"/>
      <c r="R3" s="673"/>
      <c r="S3" s="587"/>
      <c r="T3" s="587"/>
      <c r="U3" s="587"/>
      <c r="V3" s="587"/>
      <c r="W3" s="673"/>
      <c r="X3" s="587"/>
      <c r="Y3" s="587"/>
      <c r="Z3" s="587"/>
      <c r="AA3" s="587"/>
      <c r="AB3" s="673"/>
      <c r="AC3" s="587"/>
      <c r="AD3" s="587"/>
      <c r="AE3" s="587"/>
      <c r="AF3" s="587"/>
      <c r="AG3" s="673"/>
      <c r="AH3" s="587"/>
      <c r="AI3" s="587"/>
      <c r="AJ3" s="535"/>
      <c r="AK3" s="587"/>
      <c r="AL3" s="653"/>
      <c r="AM3" s="1"/>
      <c r="AN3" s="1"/>
      <c r="AO3" s="1"/>
      <c r="AP3" s="1"/>
      <c r="AQ3" s="1"/>
      <c r="AR3" s="1"/>
      <c r="AS3" s="1"/>
      <c r="AT3" s="1"/>
      <c r="AU3" s="1"/>
      <c r="AV3" s="1"/>
      <c r="AW3" s="1"/>
      <c r="AX3" s="1"/>
      <c r="AY3" s="1"/>
      <c r="AZ3" s="1"/>
      <c r="BA3" s="1"/>
      <c r="BB3" s="1"/>
      <c r="BC3" s="1"/>
      <c r="BD3" s="1"/>
      <c r="BE3" s="1"/>
      <c r="BF3" s="1"/>
      <c r="BG3" s="1"/>
      <c r="BH3" s="1"/>
      <c r="BI3" s="1"/>
      <c r="BJ3" s="1"/>
      <c r="BK3" s="1"/>
      <c r="BL3" s="1"/>
    </row>
    <row r="4" spans="1:64">
      <c r="A4" s="1"/>
      <c r="B4" s="1"/>
      <c r="C4" s="694"/>
      <c r="D4" s="625" t="s">
        <v>1266</v>
      </c>
      <c r="E4" s="625"/>
      <c r="F4" s="625"/>
      <c r="G4" s="625"/>
      <c r="H4" s="660"/>
      <c r="I4" s="514"/>
      <c r="J4" s="514"/>
      <c r="K4" s="514"/>
      <c r="L4" s="514"/>
      <c r="M4" s="675"/>
      <c r="N4" s="514"/>
      <c r="O4" s="514"/>
      <c r="P4" s="514"/>
      <c r="Q4" s="514"/>
      <c r="R4" s="675"/>
      <c r="S4" s="514"/>
      <c r="T4" s="514"/>
      <c r="U4" s="514"/>
      <c r="V4" s="514"/>
      <c r="W4" s="675"/>
      <c r="X4" s="514"/>
      <c r="Y4" s="514"/>
      <c r="Z4" s="514"/>
      <c r="AA4" s="514"/>
      <c r="AB4" s="675"/>
      <c r="AC4" s="514"/>
      <c r="AD4" s="514"/>
      <c r="AE4" s="514"/>
      <c r="AF4" s="514"/>
      <c r="AG4" s="675"/>
      <c r="AH4" s="514"/>
      <c r="AI4" s="514"/>
      <c r="AJ4" s="372"/>
      <c r="AK4" s="514"/>
      <c r="AL4" s="710"/>
      <c r="AM4" s="1"/>
      <c r="AN4" s="1"/>
      <c r="AO4" s="1"/>
      <c r="AP4" s="1"/>
      <c r="AQ4" s="1"/>
      <c r="AR4" s="1"/>
      <c r="AS4" s="1"/>
      <c r="AT4" s="1"/>
      <c r="AU4" s="1"/>
      <c r="AV4" s="1"/>
      <c r="AW4" s="1"/>
      <c r="AX4" s="1"/>
      <c r="AY4" s="1"/>
      <c r="AZ4" s="1"/>
      <c r="BA4" s="1"/>
      <c r="BB4" s="1"/>
      <c r="BC4" s="1"/>
      <c r="BD4" s="1"/>
      <c r="BE4" s="1"/>
      <c r="BF4" s="1"/>
      <c r="BG4" s="1"/>
      <c r="BH4" s="1"/>
      <c r="BI4" s="1"/>
      <c r="BJ4" s="1"/>
      <c r="BK4" s="1"/>
      <c r="BL4" s="1"/>
    </row>
    <row r="5" spans="1:64">
      <c r="A5" s="1"/>
      <c r="B5" s="1"/>
      <c r="C5" s="298"/>
      <c r="D5" s="54"/>
      <c r="E5" s="54"/>
      <c r="F5" s="54"/>
      <c r="G5" s="54"/>
      <c r="H5" s="54"/>
      <c r="I5" s="299"/>
      <c r="J5" s="299"/>
      <c r="K5" s="299"/>
      <c r="L5" s="299"/>
      <c r="M5" s="612"/>
      <c r="N5" s="299"/>
      <c r="O5" s="299"/>
      <c r="P5" s="299"/>
      <c r="Q5" s="299"/>
      <c r="R5" s="612"/>
      <c r="S5" s="299"/>
      <c r="T5" s="299"/>
      <c r="U5" s="299"/>
      <c r="V5" s="299"/>
      <c r="W5" s="612"/>
      <c r="X5" s="299"/>
      <c r="Y5" s="299"/>
      <c r="Z5" s="299"/>
      <c r="AA5" s="299"/>
      <c r="AB5" s="612"/>
      <c r="AC5" s="299"/>
      <c r="AD5" s="299"/>
      <c r="AE5" s="299"/>
      <c r="AF5" s="299"/>
      <c r="AG5" s="17"/>
      <c r="AH5" s="17"/>
      <c r="AI5" s="17"/>
      <c r="AJ5" s="1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row>
    <row r="6" spans="1:64" ht="39">
      <c r="A6" s="1"/>
      <c r="B6" s="1"/>
      <c r="C6" s="296" t="s">
        <v>39</v>
      </c>
      <c r="D6" s="639" t="s">
        <v>0</v>
      </c>
      <c r="E6" s="638"/>
      <c r="F6" s="638"/>
      <c r="G6" s="636"/>
      <c r="H6" s="637"/>
      <c r="I6" s="639" t="s">
        <v>286</v>
      </c>
      <c r="J6" s="638"/>
      <c r="K6" s="638"/>
      <c r="L6" s="636"/>
      <c r="M6" s="637"/>
      <c r="N6" s="639" t="s">
        <v>2</v>
      </c>
      <c r="O6" s="638"/>
      <c r="P6" s="638"/>
      <c r="Q6" s="636"/>
      <c r="R6" s="637"/>
      <c r="S6" s="639" t="s">
        <v>3</v>
      </c>
      <c r="T6" s="638"/>
      <c r="U6" s="638"/>
      <c r="V6" s="636"/>
      <c r="W6" s="637"/>
      <c r="X6" s="639" t="s">
        <v>4</v>
      </c>
      <c r="Y6" s="638"/>
      <c r="Z6" s="638"/>
      <c r="AA6" s="636"/>
      <c r="AB6" s="637"/>
      <c r="AC6" s="639" t="s">
        <v>5</v>
      </c>
      <c r="AD6" s="638"/>
      <c r="AE6" s="638"/>
      <c r="AF6" s="636"/>
      <c r="AG6" s="637"/>
      <c r="AH6" s="639" t="s">
        <v>6</v>
      </c>
      <c r="AI6" s="638"/>
      <c r="AJ6" s="638"/>
      <c r="AK6" s="636"/>
      <c r="AL6" s="636"/>
      <c r="AM6" s="465" t="s">
        <v>99</v>
      </c>
      <c r="AN6" s="731"/>
      <c r="AO6" s="732"/>
      <c r="AP6" s="732"/>
      <c r="AQ6" s="619"/>
      <c r="AR6" s="755" t="s">
        <v>1095</v>
      </c>
      <c r="AS6" s="731"/>
      <c r="AT6" s="732"/>
      <c r="AU6" s="732"/>
      <c r="AV6" s="619"/>
      <c r="AW6" s="731"/>
      <c r="AX6" s="732"/>
      <c r="AY6" s="732"/>
      <c r="AZ6" s="732"/>
      <c r="BA6" s="619"/>
      <c r="BB6" s="1"/>
      <c r="BC6" s="1"/>
      <c r="BD6" s="1"/>
      <c r="BE6" s="1"/>
      <c r="BF6" s="1"/>
      <c r="BG6" s="1"/>
      <c r="BH6" s="1"/>
      <c r="BI6" s="1"/>
      <c r="BJ6" s="1"/>
      <c r="BK6" s="1"/>
      <c r="BL6" s="1"/>
    </row>
    <row r="7" spans="1:64" ht="39">
      <c r="A7" s="1"/>
      <c r="B7" s="1"/>
      <c r="C7" s="297"/>
      <c r="D7" s="145" t="s">
        <v>1460</v>
      </c>
      <c r="E7" s="145" t="s">
        <v>257</v>
      </c>
      <c r="F7" s="145" t="s">
        <v>417</v>
      </c>
      <c r="G7" s="145" t="s">
        <v>1052</v>
      </c>
      <c r="H7" s="145" t="s">
        <v>996</v>
      </c>
      <c r="I7" s="145" t="s">
        <v>1460</v>
      </c>
      <c r="J7" s="145" t="s">
        <v>257</v>
      </c>
      <c r="K7" s="145" t="s">
        <v>417</v>
      </c>
      <c r="L7" s="145" t="s">
        <v>1052</v>
      </c>
      <c r="M7" s="145" t="s">
        <v>996</v>
      </c>
      <c r="N7" s="145" t="s">
        <v>1460</v>
      </c>
      <c r="O7" s="145" t="s">
        <v>257</v>
      </c>
      <c r="P7" s="145" t="s">
        <v>417</v>
      </c>
      <c r="Q7" s="145" t="s">
        <v>1052</v>
      </c>
      <c r="R7" s="145" t="s">
        <v>996</v>
      </c>
      <c r="S7" s="145" t="s">
        <v>1460</v>
      </c>
      <c r="T7" s="145" t="s">
        <v>257</v>
      </c>
      <c r="U7" s="145" t="s">
        <v>417</v>
      </c>
      <c r="V7" s="145" t="s">
        <v>1052</v>
      </c>
      <c r="W7" s="145" t="s">
        <v>997</v>
      </c>
      <c r="X7" s="145" t="s">
        <v>1460</v>
      </c>
      <c r="Y7" s="145" t="s">
        <v>257</v>
      </c>
      <c r="Z7" s="145" t="s">
        <v>417</v>
      </c>
      <c r="AA7" s="145" t="s">
        <v>1052</v>
      </c>
      <c r="AB7" s="145" t="s">
        <v>997</v>
      </c>
      <c r="AC7" s="145" t="s">
        <v>1460</v>
      </c>
      <c r="AD7" s="145" t="s">
        <v>257</v>
      </c>
      <c r="AE7" s="145" t="s">
        <v>417</v>
      </c>
      <c r="AF7" s="145" t="s">
        <v>1052</v>
      </c>
      <c r="AG7" s="145" t="s">
        <v>997</v>
      </c>
      <c r="AH7" s="145" t="s">
        <v>1460</v>
      </c>
      <c r="AI7" s="145" t="s">
        <v>257</v>
      </c>
      <c r="AJ7" s="145" t="s">
        <v>417</v>
      </c>
      <c r="AK7" s="145" t="s">
        <v>1052</v>
      </c>
      <c r="AL7" s="145" t="s">
        <v>997</v>
      </c>
      <c r="AM7" s="145" t="s">
        <v>1460</v>
      </c>
      <c r="AN7" s="145" t="s">
        <v>257</v>
      </c>
      <c r="AO7" s="145" t="s">
        <v>417</v>
      </c>
      <c r="AP7" s="145" t="s">
        <v>1052</v>
      </c>
      <c r="AQ7" s="145" t="s">
        <v>997</v>
      </c>
      <c r="AR7" s="145" t="s">
        <v>1460</v>
      </c>
      <c r="AS7" s="145" t="s">
        <v>257</v>
      </c>
      <c r="AT7" s="145" t="s">
        <v>417</v>
      </c>
      <c r="AU7" s="145" t="s">
        <v>1052</v>
      </c>
      <c r="AV7" s="145" t="s">
        <v>997</v>
      </c>
      <c r="AW7" s="145" t="s">
        <v>1460</v>
      </c>
      <c r="AX7" s="145" t="s">
        <v>257</v>
      </c>
      <c r="AY7" s="145" t="s">
        <v>417</v>
      </c>
      <c r="AZ7" s="145" t="s">
        <v>1052</v>
      </c>
      <c r="BA7" s="145" t="s">
        <v>997</v>
      </c>
      <c r="BB7" s="1"/>
      <c r="BC7" s="1"/>
      <c r="BD7" s="1"/>
      <c r="BE7" s="1"/>
      <c r="BF7" s="1"/>
      <c r="BG7" s="1"/>
      <c r="BH7" s="1"/>
      <c r="BI7" s="1"/>
      <c r="BJ7" s="1"/>
      <c r="BK7" s="1"/>
      <c r="BL7" s="1"/>
    </row>
    <row r="8" spans="1:64">
      <c r="A8" s="1"/>
      <c r="B8" s="1"/>
      <c r="C8" s="161" t="s">
        <v>418</v>
      </c>
      <c r="D8" s="264">
        <v>67.900000000000006</v>
      </c>
      <c r="E8" s="264">
        <v>68.13</v>
      </c>
      <c r="F8" s="264">
        <v>68</v>
      </c>
      <c r="G8" s="264">
        <v>65</v>
      </c>
      <c r="H8" s="264">
        <v>66</v>
      </c>
      <c r="I8" s="264">
        <v>25.9</v>
      </c>
      <c r="J8" s="264">
        <v>25.86</v>
      </c>
      <c r="K8" s="264">
        <v>25</v>
      </c>
      <c r="L8" s="264">
        <v>27</v>
      </c>
      <c r="M8" s="264">
        <v>26</v>
      </c>
      <c r="N8" s="264">
        <v>6.2</v>
      </c>
      <c r="O8" s="264">
        <v>6.01</v>
      </c>
      <c r="P8" s="264">
        <v>7</v>
      </c>
      <c r="Q8" s="264">
        <v>8</v>
      </c>
      <c r="R8" s="611">
        <v>8</v>
      </c>
      <c r="S8" s="264">
        <v>12.9</v>
      </c>
      <c r="T8" s="264">
        <v>10.89</v>
      </c>
      <c r="U8" s="264">
        <v>11</v>
      </c>
      <c r="V8" s="264">
        <v>14</v>
      </c>
      <c r="W8" s="640">
        <v>14</v>
      </c>
      <c r="X8" s="264">
        <v>39.1</v>
      </c>
      <c r="Y8" s="264">
        <v>41.83</v>
      </c>
      <c r="Z8" s="264">
        <v>40</v>
      </c>
      <c r="AA8" s="264">
        <v>38</v>
      </c>
      <c r="AB8" s="640">
        <v>38</v>
      </c>
      <c r="AC8" s="264">
        <v>16.899999999999999</v>
      </c>
      <c r="AD8" s="264">
        <v>18.16</v>
      </c>
      <c r="AE8" s="264">
        <v>19</v>
      </c>
      <c r="AF8" s="264">
        <v>21</v>
      </c>
      <c r="AG8" s="640">
        <v>23</v>
      </c>
      <c r="AH8" s="264">
        <v>11.6</v>
      </c>
      <c r="AI8" s="264">
        <v>10.9</v>
      </c>
      <c r="AJ8" s="264">
        <v>9</v>
      </c>
      <c r="AK8" s="264">
        <v>8</v>
      </c>
      <c r="AL8" s="264">
        <v>10</v>
      </c>
      <c r="AM8" s="181" t="s">
        <v>292</v>
      </c>
      <c r="AN8" s="181" t="s">
        <v>292</v>
      </c>
      <c r="AO8" s="181" t="s">
        <v>292</v>
      </c>
      <c r="AP8" s="181"/>
      <c r="AQ8" s="181"/>
      <c r="AR8" s="181" t="s">
        <v>292</v>
      </c>
      <c r="AS8" s="181" t="s">
        <v>292</v>
      </c>
      <c r="AT8" s="181" t="s">
        <v>292</v>
      </c>
      <c r="AU8" s="181">
        <v>35</v>
      </c>
      <c r="AV8" s="181"/>
      <c r="AW8" s="181" t="s">
        <v>292</v>
      </c>
      <c r="AX8" s="181" t="s">
        <v>292</v>
      </c>
      <c r="AY8" s="181" t="s">
        <v>292</v>
      </c>
      <c r="AZ8" s="181">
        <v>7</v>
      </c>
      <c r="BA8" s="181"/>
      <c r="BB8" s="1"/>
      <c r="BC8" s="1"/>
      <c r="BD8" s="1"/>
      <c r="BE8" s="1"/>
      <c r="BF8" s="1"/>
      <c r="BG8" s="1"/>
      <c r="BH8" s="1"/>
      <c r="BI8" s="1"/>
      <c r="BJ8" s="1"/>
      <c r="BK8" s="1"/>
      <c r="BL8" s="1"/>
    </row>
    <row r="9" spans="1:64">
      <c r="A9" s="1"/>
      <c r="B9" s="1"/>
      <c r="C9" s="179" t="s">
        <v>28</v>
      </c>
      <c r="D9" s="263">
        <v>70.900000000000006</v>
      </c>
      <c r="E9" s="263">
        <v>70.06</v>
      </c>
      <c r="F9" s="263">
        <v>70</v>
      </c>
      <c r="G9" s="263">
        <v>69</v>
      </c>
      <c r="H9" s="263">
        <v>70</v>
      </c>
      <c r="I9" s="263">
        <v>22.8</v>
      </c>
      <c r="J9" s="263">
        <v>24.09</v>
      </c>
      <c r="K9" s="263">
        <v>25</v>
      </c>
      <c r="L9" s="263">
        <v>26</v>
      </c>
      <c r="M9" s="263">
        <v>25</v>
      </c>
      <c r="N9" s="263">
        <v>6.3</v>
      </c>
      <c r="O9" s="263">
        <v>5.85</v>
      </c>
      <c r="P9" s="263">
        <v>5</v>
      </c>
      <c r="Q9" s="263">
        <v>5</v>
      </c>
      <c r="R9" s="492">
        <v>5</v>
      </c>
      <c r="S9" s="263">
        <v>13.7</v>
      </c>
      <c r="T9" s="263">
        <v>14.78</v>
      </c>
      <c r="U9" s="263">
        <v>15</v>
      </c>
      <c r="V9" s="263">
        <v>15</v>
      </c>
      <c r="W9" s="580">
        <v>13</v>
      </c>
      <c r="X9" s="263">
        <v>39.200000000000003</v>
      </c>
      <c r="Y9" s="263">
        <v>37.19</v>
      </c>
      <c r="Z9" s="263">
        <v>34</v>
      </c>
      <c r="AA9" s="263">
        <v>34</v>
      </c>
      <c r="AB9" s="580">
        <v>33</v>
      </c>
      <c r="AC9" s="263">
        <v>12.4</v>
      </c>
      <c r="AD9" s="263">
        <v>13.83</v>
      </c>
      <c r="AE9" s="263">
        <v>16</v>
      </c>
      <c r="AF9" s="263">
        <v>16</v>
      </c>
      <c r="AG9" s="580">
        <v>16</v>
      </c>
      <c r="AH9" s="263">
        <v>10.199999999999999</v>
      </c>
      <c r="AI9" s="263">
        <v>9.8800000000000008</v>
      </c>
      <c r="AJ9" s="263">
        <v>9</v>
      </c>
      <c r="AK9" s="263">
        <v>9</v>
      </c>
      <c r="AL9" s="263">
        <v>10</v>
      </c>
      <c r="AM9" s="167" t="s">
        <v>292</v>
      </c>
      <c r="AN9" s="167" t="s">
        <v>292</v>
      </c>
      <c r="AO9" s="167" t="s">
        <v>292</v>
      </c>
      <c r="AP9" s="167"/>
      <c r="AQ9" s="167"/>
      <c r="AR9" s="167" t="s">
        <v>292</v>
      </c>
      <c r="AS9" s="167" t="s">
        <v>292</v>
      </c>
      <c r="AT9" s="167" t="s">
        <v>292</v>
      </c>
      <c r="AU9" s="167">
        <v>32</v>
      </c>
      <c r="AV9" s="167"/>
      <c r="AW9" s="167" t="s">
        <v>292</v>
      </c>
      <c r="AX9" s="167" t="s">
        <v>292</v>
      </c>
      <c r="AY9" s="167" t="s">
        <v>292</v>
      </c>
      <c r="AZ9" s="167">
        <v>7</v>
      </c>
      <c r="BA9" s="167"/>
      <c r="BB9" s="1"/>
      <c r="BC9" s="1"/>
      <c r="BD9" s="1"/>
      <c r="BE9" s="1"/>
      <c r="BF9" s="1"/>
      <c r="BG9" s="1"/>
      <c r="BH9" s="1"/>
      <c r="BI9" s="1"/>
      <c r="BJ9" s="1"/>
      <c r="BK9" s="1"/>
      <c r="BL9" s="1"/>
    </row>
    <row r="10" spans="1:64">
      <c r="A10" s="1"/>
      <c r="B10" s="1"/>
      <c r="C10" s="161" t="s">
        <v>60</v>
      </c>
      <c r="D10" s="264">
        <v>68.5</v>
      </c>
      <c r="E10" s="264">
        <v>70.13</v>
      </c>
      <c r="F10" s="264">
        <v>70</v>
      </c>
      <c r="G10" s="264">
        <v>66</v>
      </c>
      <c r="H10" s="264">
        <v>63</v>
      </c>
      <c r="I10" s="264">
        <v>27.8</v>
      </c>
      <c r="J10" s="264">
        <v>26.17</v>
      </c>
      <c r="K10" s="264">
        <v>26</v>
      </c>
      <c r="L10" s="264">
        <v>28</v>
      </c>
      <c r="M10" s="264">
        <v>29</v>
      </c>
      <c r="N10" s="264">
        <v>3.8</v>
      </c>
      <c r="O10" s="264">
        <v>3.7</v>
      </c>
      <c r="P10" s="264">
        <v>5</v>
      </c>
      <c r="Q10" s="264">
        <v>6</v>
      </c>
      <c r="R10" s="611">
        <v>7</v>
      </c>
      <c r="S10" s="264">
        <v>10.1</v>
      </c>
      <c r="T10" s="264">
        <v>11.36</v>
      </c>
      <c r="U10" s="264">
        <v>12</v>
      </c>
      <c r="V10" s="264">
        <v>11</v>
      </c>
      <c r="W10" s="640">
        <v>16</v>
      </c>
      <c r="X10" s="264">
        <v>35.9</v>
      </c>
      <c r="Y10" s="264">
        <v>37.28</v>
      </c>
      <c r="Z10" s="264">
        <v>37</v>
      </c>
      <c r="AA10" s="264">
        <v>39</v>
      </c>
      <c r="AB10" s="640">
        <v>39</v>
      </c>
      <c r="AC10" s="264">
        <v>19.8</v>
      </c>
      <c r="AD10" s="264">
        <v>19.73</v>
      </c>
      <c r="AE10" s="264">
        <v>21</v>
      </c>
      <c r="AF10" s="264">
        <v>22</v>
      </c>
      <c r="AG10" s="640">
        <v>21</v>
      </c>
      <c r="AH10" s="264">
        <v>10.8</v>
      </c>
      <c r="AI10" s="264">
        <v>9.27</v>
      </c>
      <c r="AJ10" s="264">
        <v>9</v>
      </c>
      <c r="AK10" s="264">
        <v>9</v>
      </c>
      <c r="AL10" s="264">
        <v>12</v>
      </c>
      <c r="AM10" s="181" t="s">
        <v>292</v>
      </c>
      <c r="AN10" s="181" t="s">
        <v>292</v>
      </c>
      <c r="AO10" s="181" t="s">
        <v>292</v>
      </c>
      <c r="AP10" s="181"/>
      <c r="AQ10" s="181"/>
      <c r="AR10" s="181" t="s">
        <v>292</v>
      </c>
      <c r="AS10" s="181" t="s">
        <v>292</v>
      </c>
      <c r="AT10" s="181" t="s">
        <v>292</v>
      </c>
      <c r="AU10" s="181">
        <v>31</v>
      </c>
      <c r="AV10" s="181"/>
      <c r="AW10" s="181" t="s">
        <v>292</v>
      </c>
      <c r="AX10" s="181" t="s">
        <v>292</v>
      </c>
      <c r="AY10" s="181" t="s">
        <v>292</v>
      </c>
      <c r="AZ10" s="181">
        <v>6</v>
      </c>
      <c r="BA10" s="181"/>
      <c r="BB10" s="1"/>
      <c r="BC10" s="1"/>
      <c r="BD10" s="1"/>
      <c r="BE10" s="1"/>
      <c r="BF10" s="1"/>
      <c r="BG10" s="1"/>
      <c r="BH10" s="1"/>
      <c r="BI10" s="1"/>
      <c r="BJ10" s="1"/>
      <c r="BK10" s="1"/>
      <c r="BL10" s="1"/>
    </row>
    <row r="11" spans="1:64">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row>
    <row r="12" spans="1:64">
      <c r="A12" s="1"/>
      <c r="B12" s="1"/>
      <c r="C12" s="4" t="s">
        <v>18</v>
      </c>
      <c r="D12" s="16"/>
      <c r="E12" s="16"/>
      <c r="F12" s="16"/>
      <c r="G12" s="16"/>
      <c r="H12" s="16"/>
      <c r="I12" s="16"/>
      <c r="K12" s="16"/>
      <c r="L12" s="16"/>
      <c r="M12" s="16"/>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row>
    <row r="13" spans="1:64">
      <c r="A13" s="1"/>
      <c r="B13" s="1"/>
      <c r="C13" s="1"/>
      <c r="D13" s="144" t="s">
        <v>1151</v>
      </c>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row>
    <row r="14" spans="1:64">
      <c r="A14" s="1"/>
      <c r="B14" s="1"/>
      <c r="C14" s="1"/>
      <c r="D14" s="753" t="s">
        <v>97</v>
      </c>
      <c r="E14" s="740"/>
      <c r="F14" s="740"/>
      <c r="G14" s="740"/>
      <c r="H14" s="740"/>
      <c r="I14" s="740"/>
      <c r="J14" s="740"/>
      <c r="K14" s="740"/>
      <c r="L14" s="740"/>
      <c r="M14" s="740"/>
      <c r="N14" s="740"/>
      <c r="O14" s="740"/>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row>
    <row r="15" spans="1:64">
      <c r="A15" s="1"/>
      <c r="B15" s="1"/>
      <c r="C15" s="1"/>
      <c r="D15" s="740" t="s">
        <v>1250</v>
      </c>
      <c r="E15" s="740"/>
      <c r="F15" s="740"/>
      <c r="G15" s="740"/>
      <c r="H15" s="740"/>
      <c r="I15" s="740"/>
      <c r="J15" s="740"/>
      <c r="K15" s="740"/>
      <c r="L15" s="740"/>
      <c r="M15" s="740"/>
      <c r="N15" s="740"/>
      <c r="O15" s="740"/>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row>
    <row r="16" spans="1:64">
      <c r="A16" s="1"/>
      <c r="B16" s="1"/>
      <c r="C16" s="1"/>
      <c r="D16" s="753" t="s">
        <v>1107</v>
      </c>
      <c r="E16" s="740"/>
      <c r="F16" s="740"/>
      <c r="G16" s="740"/>
      <c r="H16" s="740"/>
      <c r="I16" s="740"/>
      <c r="J16" s="740"/>
      <c r="K16" s="740"/>
      <c r="L16" s="740"/>
      <c r="M16" s="740"/>
      <c r="N16" s="740"/>
      <c r="O16" s="740"/>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row>
    <row r="17" spans="1:64">
      <c r="A17" s="1"/>
      <c r="B17" s="1"/>
      <c r="C17" s="1"/>
      <c r="D17" s="740" t="s">
        <v>1261</v>
      </c>
      <c r="E17" s="740"/>
      <c r="F17" s="740"/>
      <c r="G17" s="740"/>
      <c r="H17" s="740"/>
      <c r="I17" s="740"/>
      <c r="J17" s="740"/>
      <c r="K17" s="740"/>
      <c r="L17" s="740"/>
      <c r="M17" s="740"/>
      <c r="N17" s="740"/>
      <c r="O17" s="740"/>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row>
    <row r="18" spans="1:64">
      <c r="A18" s="1"/>
      <c r="B18" s="1"/>
      <c r="C18" s="1"/>
      <c r="D18" s="753" t="s">
        <v>98</v>
      </c>
      <c r="E18" s="740"/>
      <c r="F18" s="740"/>
      <c r="G18" s="740"/>
      <c r="H18" s="740"/>
      <c r="I18" s="740"/>
      <c r="J18" s="740"/>
      <c r="K18" s="740"/>
      <c r="L18" s="740"/>
      <c r="M18" s="740"/>
      <c r="N18" s="740"/>
      <c r="O18" s="740"/>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row>
    <row r="19" spans="1:64">
      <c r="A19" s="1"/>
      <c r="B19" s="1"/>
      <c r="C19" s="1"/>
      <c r="D19" s="740" t="s">
        <v>1249</v>
      </c>
      <c r="E19" s="740"/>
      <c r="F19" s="740"/>
      <c r="G19" s="740"/>
      <c r="H19" s="740"/>
      <c r="I19" s="740"/>
      <c r="J19" s="740"/>
      <c r="K19" s="740"/>
      <c r="L19" s="740"/>
      <c r="M19" s="740"/>
      <c r="N19" s="740"/>
      <c r="O19" s="740"/>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row>
    <row r="20" spans="1:6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row>
    <row r="21" spans="1:64">
      <c r="A21" s="1"/>
      <c r="B21" s="1"/>
      <c r="C21" s="1"/>
      <c r="D21" s="1" t="s">
        <v>1159</v>
      </c>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row>
    <row r="22" spans="1:64">
      <c r="A22" s="1"/>
      <c r="B22" s="1"/>
      <c r="C22" s="1"/>
      <c r="D22" s="1" t="s">
        <v>1166</v>
      </c>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row>
    <row r="23" spans="1:6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row>
    <row r="24" spans="1:6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row>
    <row r="25" spans="1:6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row>
    <row r="26" spans="1:6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row>
    <row r="27" spans="1:6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row>
    <row r="28" spans="1:6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row>
    <row r="29" spans="1:6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row>
    <row r="30" spans="1:6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row>
    <row r="31" spans="1:6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row>
    <row r="32" spans="1:6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row>
    <row r="33" spans="1:6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row>
    <row r="34" spans="1:6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row>
    <row r="35" spans="1:6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row>
    <row r="36" spans="1:6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row>
    <row r="37" spans="1:6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row>
    <row r="38" spans="1:6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row>
    <row r="39" spans="1:64">
      <c r="AZ39" s="1"/>
      <c r="BA39" s="1"/>
      <c r="BB39" s="1"/>
      <c r="BC39" s="1"/>
      <c r="BD39" s="1"/>
      <c r="BE39" s="1"/>
      <c r="BF39" s="1"/>
      <c r="BG39" s="1"/>
      <c r="BH39" s="1"/>
      <c r="BI39" s="1"/>
      <c r="BJ39" s="1"/>
      <c r="BK39" s="1"/>
      <c r="BL39" s="1"/>
    </row>
    <row r="40" spans="1:64">
      <c r="AZ40" s="1"/>
      <c r="BA40" s="1"/>
      <c r="BB40" s="1"/>
      <c r="BC40" s="1"/>
      <c r="BD40" s="1"/>
      <c r="BE40" s="1"/>
      <c r="BF40" s="1"/>
      <c r="BG40" s="1"/>
      <c r="BH40" s="1"/>
      <c r="BI40" s="1"/>
      <c r="BJ40" s="1"/>
      <c r="BK40" s="1"/>
      <c r="BL40" s="1"/>
    </row>
    <row r="41" spans="1:64">
      <c r="AZ41" s="1"/>
      <c r="BA41" s="1"/>
      <c r="BB41" s="1"/>
      <c r="BC41" s="1"/>
      <c r="BD41" s="1"/>
      <c r="BE41" s="1"/>
      <c r="BF41" s="1"/>
      <c r="BG41" s="1"/>
      <c r="BH41" s="1"/>
      <c r="BI41" s="1"/>
      <c r="BJ41" s="1"/>
      <c r="BK41" s="1"/>
      <c r="BL41" s="1"/>
    </row>
    <row r="42" spans="1:64">
      <c r="AZ42" s="1"/>
      <c r="BA42" s="1"/>
      <c r="BB42" s="1"/>
      <c r="BC42" s="1"/>
      <c r="BD42" s="1"/>
      <c r="BE42" s="1"/>
      <c r="BF42" s="1"/>
      <c r="BG42" s="1"/>
      <c r="BH42" s="1"/>
      <c r="BI42" s="1"/>
      <c r="BJ42" s="1"/>
      <c r="BK42" s="1"/>
      <c r="BL42" s="1"/>
    </row>
    <row r="43" spans="1:64">
      <c r="AZ43" s="1"/>
      <c r="BA43" s="1"/>
      <c r="BB43" s="1"/>
      <c r="BC43" s="1"/>
      <c r="BD43" s="1"/>
      <c r="BE43" s="1"/>
      <c r="BF43" s="1"/>
      <c r="BG43" s="1"/>
      <c r="BH43" s="1"/>
      <c r="BI43" s="1"/>
      <c r="BJ43" s="1"/>
      <c r="BK43" s="1"/>
      <c r="BL43" s="1"/>
    </row>
    <row r="44" spans="1:64">
      <c r="AZ44" s="1"/>
      <c r="BA44" s="1"/>
      <c r="BB44" s="1"/>
      <c r="BC44" s="1"/>
      <c r="BD44" s="1"/>
      <c r="BE44" s="1"/>
      <c r="BF44" s="1"/>
      <c r="BG44" s="1"/>
      <c r="BH44" s="1"/>
      <c r="BI44" s="1"/>
      <c r="BJ44" s="1"/>
      <c r="BK44" s="1"/>
      <c r="BL44" s="1"/>
    </row>
    <row r="45" spans="1:64">
      <c r="AZ45" s="1"/>
      <c r="BA45" s="1"/>
      <c r="BB45" s="1"/>
      <c r="BC45" s="1"/>
      <c r="BD45" s="1"/>
      <c r="BE45" s="1"/>
      <c r="BF45" s="1"/>
      <c r="BG45" s="1"/>
      <c r="BH45" s="1"/>
      <c r="BI45" s="1"/>
      <c r="BJ45" s="1"/>
      <c r="BK45" s="1"/>
      <c r="BL45" s="1"/>
    </row>
    <row r="46" spans="1:64">
      <c r="AZ46" s="1"/>
      <c r="BA46" s="1"/>
      <c r="BB46" s="1"/>
      <c r="BC46" s="1"/>
      <c r="BD46" s="1"/>
      <c r="BE46" s="1"/>
      <c r="BF46" s="1"/>
      <c r="BG46" s="1"/>
      <c r="BH46" s="1"/>
      <c r="BI46" s="1"/>
      <c r="BJ46" s="1"/>
      <c r="BK46" s="1"/>
      <c r="BL46" s="1"/>
    </row>
    <row r="47" spans="1:64">
      <c r="AZ47" s="1"/>
      <c r="BA47" s="1"/>
      <c r="BB47" s="1"/>
      <c r="BC47" s="1"/>
      <c r="BD47" s="1"/>
      <c r="BE47" s="1"/>
      <c r="BF47" s="1"/>
      <c r="BG47" s="1"/>
      <c r="BH47" s="1"/>
      <c r="BI47" s="1"/>
      <c r="BJ47" s="1"/>
      <c r="BK47" s="1"/>
      <c r="BL47" s="1"/>
    </row>
    <row r="48" spans="1:64">
      <c r="AZ48" s="1"/>
      <c r="BA48" s="1"/>
      <c r="BB48" s="1"/>
      <c r="BC48" s="1"/>
      <c r="BD48" s="1"/>
      <c r="BE48" s="1"/>
      <c r="BF48" s="1"/>
      <c r="BG48" s="1"/>
      <c r="BH48" s="1"/>
      <c r="BI48" s="1"/>
      <c r="BJ48" s="1"/>
      <c r="BK48" s="1"/>
      <c r="BL48" s="1"/>
    </row>
    <row r="49" spans="52:64">
      <c r="AZ49" s="1"/>
      <c r="BA49" s="1"/>
      <c r="BB49" s="1"/>
      <c r="BC49" s="1"/>
      <c r="BD49" s="1"/>
      <c r="BE49" s="1"/>
      <c r="BF49" s="1"/>
      <c r="BG49" s="1"/>
      <c r="BH49" s="1"/>
      <c r="BI49" s="1"/>
      <c r="BJ49" s="1"/>
      <c r="BK49" s="1"/>
      <c r="BL49" s="1"/>
    </row>
    <row r="50" spans="52:64">
      <c r="AZ50" s="1"/>
      <c r="BA50" s="1"/>
      <c r="BB50" s="1"/>
      <c r="BC50" s="1"/>
      <c r="BD50" s="1"/>
      <c r="BE50" s="1"/>
      <c r="BF50" s="1"/>
      <c r="BG50" s="1"/>
      <c r="BH50" s="1"/>
      <c r="BI50" s="1"/>
      <c r="BJ50" s="1"/>
      <c r="BK50" s="1"/>
      <c r="BL50" s="1"/>
    </row>
    <row r="51" spans="52:64">
      <c r="AZ51" s="1"/>
      <c r="BA51" s="1"/>
      <c r="BB51" s="1"/>
      <c r="BC51" s="1"/>
      <c r="BD51" s="1"/>
      <c r="BE51" s="1"/>
      <c r="BF51" s="1"/>
      <c r="BG51" s="1"/>
      <c r="BH51" s="1"/>
      <c r="BI51" s="1"/>
      <c r="BJ51" s="1"/>
      <c r="BK51" s="1"/>
      <c r="BL51" s="1"/>
    </row>
    <row r="52" spans="52:64">
      <c r="AZ52" s="1"/>
      <c r="BA52" s="1"/>
      <c r="BB52" s="1"/>
      <c r="BC52" s="1"/>
      <c r="BD52" s="1"/>
      <c r="BE52" s="1"/>
      <c r="BF52" s="1"/>
      <c r="BG52" s="1"/>
      <c r="BH52" s="1"/>
      <c r="BI52" s="1"/>
      <c r="BJ52" s="1"/>
      <c r="BK52" s="1"/>
      <c r="BL52" s="1"/>
    </row>
    <row r="53" spans="52:64">
      <c r="AZ53" s="1"/>
      <c r="BA53" s="1"/>
      <c r="BB53" s="1"/>
      <c r="BC53" s="1"/>
      <c r="BD53" s="1"/>
      <c r="BE53" s="1"/>
      <c r="BF53" s="1"/>
      <c r="BG53" s="1"/>
      <c r="BH53" s="1"/>
      <c r="BI53" s="1"/>
      <c r="BJ53" s="1"/>
      <c r="BK53" s="1"/>
      <c r="BL53" s="1"/>
    </row>
    <row r="54" spans="52:64">
      <c r="AZ54" s="1"/>
      <c r="BA54" s="1"/>
      <c r="BB54" s="1"/>
      <c r="BC54" s="1"/>
      <c r="BD54" s="1"/>
      <c r="BE54" s="1"/>
      <c r="BF54" s="1"/>
      <c r="BG54" s="1"/>
      <c r="BH54" s="1"/>
      <c r="BI54" s="1"/>
      <c r="BJ54" s="1"/>
      <c r="BK54" s="1"/>
      <c r="BL54" s="1"/>
    </row>
    <row r="55" spans="52:64">
      <c r="AZ55" s="1"/>
      <c r="BA55" s="1"/>
      <c r="BB55" s="1"/>
      <c r="BC55" s="1"/>
      <c r="BD55" s="1"/>
      <c r="BE55" s="1"/>
      <c r="BF55" s="1"/>
      <c r="BG55" s="1"/>
      <c r="BH55" s="1"/>
      <c r="BI55" s="1"/>
      <c r="BJ55" s="1"/>
      <c r="BK55" s="1"/>
      <c r="BL55" s="1"/>
    </row>
    <row r="56" spans="52:64">
      <c r="AZ56" s="1"/>
      <c r="BA56" s="1"/>
      <c r="BB56" s="1"/>
      <c r="BC56" s="1"/>
      <c r="BD56" s="1"/>
      <c r="BE56" s="1"/>
      <c r="BF56" s="1"/>
      <c r="BG56" s="1"/>
      <c r="BH56" s="1"/>
      <c r="BI56" s="1"/>
      <c r="BJ56" s="1"/>
      <c r="BK56" s="1"/>
      <c r="BL56" s="1"/>
    </row>
    <row r="57" spans="52:64">
      <c r="AZ57" s="1"/>
      <c r="BA57" s="1"/>
      <c r="BB57" s="1"/>
      <c r="BC57" s="1"/>
      <c r="BD57" s="1"/>
      <c r="BE57" s="1"/>
      <c r="BF57" s="1"/>
      <c r="BG57" s="1"/>
      <c r="BH57" s="1"/>
      <c r="BI57" s="1"/>
      <c r="BJ57" s="1"/>
      <c r="BK57" s="1"/>
      <c r="BL57" s="1"/>
    </row>
    <row r="58" spans="52:64">
      <c r="AZ58" s="1"/>
      <c r="BA58" s="1"/>
      <c r="BB58" s="1"/>
      <c r="BC58" s="1"/>
      <c r="BD58" s="1"/>
      <c r="BE58" s="1"/>
      <c r="BF58" s="1"/>
      <c r="BG58" s="1"/>
      <c r="BH58" s="1"/>
      <c r="BI58" s="1"/>
      <c r="BJ58" s="1"/>
      <c r="BK58" s="1"/>
      <c r="BL58" s="1"/>
    </row>
    <row r="59" spans="52:64">
      <c r="AZ59" s="1"/>
      <c r="BA59" s="1"/>
      <c r="BB59" s="1"/>
      <c r="BC59" s="1"/>
      <c r="BD59" s="1"/>
      <c r="BE59" s="1"/>
      <c r="BF59" s="1"/>
      <c r="BG59" s="1"/>
      <c r="BH59" s="1"/>
      <c r="BI59" s="1"/>
      <c r="BJ59" s="1"/>
      <c r="BK59" s="1"/>
      <c r="BL59" s="1"/>
    </row>
    <row r="60" spans="52:64">
      <c r="AZ60" s="1"/>
      <c r="BA60" s="1"/>
      <c r="BB60" s="1"/>
      <c r="BC60" s="1"/>
      <c r="BD60" s="1"/>
      <c r="BE60" s="1"/>
      <c r="BF60" s="1"/>
      <c r="BG60" s="1"/>
      <c r="BH60" s="1"/>
      <c r="BI60" s="1"/>
      <c r="BJ60" s="1"/>
      <c r="BK60" s="1"/>
      <c r="BL60" s="1"/>
    </row>
    <row r="61" spans="52:64">
      <c r="AZ61" s="1"/>
      <c r="BA61" s="1"/>
      <c r="BB61" s="1"/>
      <c r="BC61" s="1"/>
      <c r="BD61" s="1"/>
      <c r="BE61" s="1"/>
      <c r="BF61" s="1"/>
      <c r="BG61" s="1"/>
      <c r="BH61" s="1"/>
      <c r="BI61" s="1"/>
      <c r="BJ61" s="1"/>
      <c r="BK61" s="1"/>
      <c r="BL61" s="1"/>
    </row>
    <row r="62" spans="52:64">
      <c r="AZ62" s="1"/>
      <c r="BA62" s="1"/>
      <c r="BB62" s="1"/>
      <c r="BC62" s="1"/>
      <c r="BD62" s="1"/>
      <c r="BE62" s="1"/>
      <c r="BF62" s="1"/>
      <c r="BG62" s="1"/>
      <c r="BH62" s="1"/>
      <c r="BI62" s="1"/>
      <c r="BJ62" s="1"/>
      <c r="BK62" s="1"/>
      <c r="BL62" s="1"/>
    </row>
    <row r="63" spans="52:64">
      <c r="AZ63" s="1"/>
      <c r="BA63" s="1"/>
      <c r="BB63" s="1"/>
      <c r="BC63" s="1"/>
      <c r="BD63" s="1"/>
      <c r="BE63" s="1"/>
      <c r="BF63" s="1"/>
      <c r="BG63" s="1"/>
      <c r="BH63" s="1"/>
      <c r="BI63" s="1"/>
      <c r="BJ63" s="1"/>
      <c r="BK63" s="1"/>
      <c r="BL63" s="1"/>
    </row>
    <row r="64" spans="52:64">
      <c r="AZ64" s="1"/>
      <c r="BA64" s="1"/>
      <c r="BB64" s="1"/>
      <c r="BC64" s="1"/>
      <c r="BD64" s="1"/>
      <c r="BE64" s="1"/>
      <c r="BF64" s="1"/>
      <c r="BG64" s="1"/>
      <c r="BH64" s="1"/>
      <c r="BI64" s="1"/>
      <c r="BJ64" s="1"/>
      <c r="BK64" s="1"/>
      <c r="BL64" s="1"/>
    </row>
    <row r="65" spans="52:64">
      <c r="AZ65" s="1"/>
      <c r="BA65" s="1"/>
      <c r="BB65" s="1"/>
      <c r="BC65" s="1"/>
      <c r="BD65" s="1"/>
      <c r="BE65" s="1"/>
      <c r="BF65" s="1"/>
      <c r="BG65" s="1"/>
      <c r="BH65" s="1"/>
      <c r="BI65" s="1"/>
      <c r="BJ65" s="1"/>
      <c r="BK65" s="1"/>
      <c r="BL65" s="1"/>
    </row>
    <row r="66" spans="52:64">
      <c r="AZ66" s="1"/>
      <c r="BA66" s="1"/>
      <c r="BB66" s="1"/>
      <c r="BC66" s="1"/>
      <c r="BD66" s="1"/>
      <c r="BE66" s="1"/>
      <c r="BF66" s="1"/>
      <c r="BG66" s="1"/>
      <c r="BH66" s="1"/>
      <c r="BI66" s="1"/>
      <c r="BJ66" s="1"/>
      <c r="BK66" s="1"/>
      <c r="BL66" s="1"/>
    </row>
    <row r="67" spans="52:64">
      <c r="AZ67" s="1"/>
      <c r="BA67" s="1"/>
      <c r="BB67" s="1"/>
      <c r="BC67" s="1"/>
      <c r="BD67" s="1"/>
      <c r="BE67" s="1"/>
      <c r="BF67" s="1"/>
      <c r="BG67" s="1"/>
      <c r="BH67" s="1"/>
      <c r="BI67" s="1"/>
      <c r="BJ67" s="1"/>
      <c r="BK67" s="1"/>
      <c r="BL67" s="1"/>
    </row>
    <row r="68" spans="52:64">
      <c r="AZ68" s="1"/>
      <c r="BA68" s="1"/>
      <c r="BB68" s="1"/>
      <c r="BC68" s="1"/>
      <c r="BD68" s="1"/>
      <c r="BE68" s="1"/>
      <c r="BF68" s="1"/>
      <c r="BG68" s="1"/>
      <c r="BH68" s="1"/>
      <c r="BI68" s="1"/>
      <c r="BJ68" s="1"/>
      <c r="BK68" s="1"/>
      <c r="BL68" s="1"/>
    </row>
    <row r="69" spans="52:64">
      <c r="AZ69" s="1"/>
      <c r="BA69" s="1"/>
      <c r="BB69" s="1"/>
      <c r="BC69" s="1"/>
      <c r="BD69" s="1"/>
      <c r="BE69" s="1"/>
      <c r="BF69" s="1"/>
      <c r="BG69" s="1"/>
      <c r="BH69" s="1"/>
      <c r="BI69" s="1"/>
      <c r="BJ69" s="1"/>
      <c r="BK69" s="1"/>
      <c r="BL69" s="1"/>
    </row>
    <row r="70" spans="52:64">
      <c r="AZ70" s="1"/>
      <c r="BA70" s="1"/>
      <c r="BB70" s="1"/>
      <c r="BC70" s="1"/>
      <c r="BD70" s="1"/>
      <c r="BE70" s="1"/>
      <c r="BF70" s="1"/>
      <c r="BG70" s="1"/>
      <c r="BH70" s="1"/>
      <c r="BI70" s="1"/>
      <c r="BJ70" s="1"/>
      <c r="BK70" s="1"/>
      <c r="BL70" s="1"/>
    </row>
    <row r="71" spans="52:64">
      <c r="AZ71" s="1"/>
      <c r="BA71" s="1"/>
      <c r="BB71" s="1"/>
      <c r="BC71" s="1"/>
      <c r="BD71" s="1"/>
      <c r="BE71" s="1"/>
      <c r="BF71" s="1"/>
      <c r="BG71" s="1"/>
      <c r="BH71" s="1"/>
      <c r="BI71" s="1"/>
      <c r="BJ71" s="1"/>
      <c r="BK71" s="1"/>
      <c r="BL71" s="1"/>
    </row>
    <row r="72" spans="52:64">
      <c r="AZ72" s="1"/>
      <c r="BA72" s="1"/>
      <c r="BB72" s="1"/>
      <c r="BC72" s="1"/>
      <c r="BD72" s="1"/>
      <c r="BE72" s="1"/>
      <c r="BF72" s="1"/>
      <c r="BG72" s="1"/>
      <c r="BH72" s="1"/>
      <c r="BI72" s="1"/>
      <c r="BJ72" s="1"/>
      <c r="BK72" s="1"/>
      <c r="BL72" s="1"/>
    </row>
    <row r="73" spans="52:64">
      <c r="AZ73" s="1"/>
      <c r="BA73" s="1"/>
      <c r="BB73" s="1"/>
      <c r="BC73" s="1"/>
      <c r="BD73" s="1"/>
      <c r="BE73" s="1"/>
      <c r="BF73" s="1"/>
      <c r="BG73" s="1"/>
      <c r="BH73" s="1"/>
      <c r="BI73" s="1"/>
      <c r="BJ73" s="1"/>
      <c r="BK73" s="1"/>
      <c r="BL73" s="1"/>
    </row>
    <row r="74" spans="52:64">
      <c r="AZ74" s="1"/>
      <c r="BA74" s="1"/>
      <c r="BB74" s="1"/>
      <c r="BC74" s="1"/>
      <c r="BD74" s="1"/>
      <c r="BE74" s="1"/>
      <c r="BF74" s="1"/>
      <c r="BG74" s="1"/>
      <c r="BH74" s="1"/>
      <c r="BI74" s="1"/>
      <c r="BJ74" s="1"/>
      <c r="BK74" s="1"/>
      <c r="BL74" s="1"/>
    </row>
    <row r="75" spans="52:64">
      <c r="AZ75" s="1"/>
      <c r="BA75" s="1"/>
      <c r="BB75" s="1"/>
      <c r="BC75" s="1"/>
      <c r="BD75" s="1"/>
      <c r="BE75" s="1"/>
      <c r="BF75" s="1"/>
      <c r="BG75" s="1"/>
      <c r="BH75" s="1"/>
      <c r="BI75" s="1"/>
      <c r="BJ75" s="1"/>
      <c r="BK75" s="1"/>
      <c r="BL75" s="1"/>
    </row>
    <row r="76" spans="52:64">
      <c r="AZ76" s="1"/>
      <c r="BA76" s="1"/>
      <c r="BB76" s="1"/>
      <c r="BC76" s="1"/>
      <c r="BD76" s="1"/>
      <c r="BE76" s="1"/>
      <c r="BF76" s="1"/>
      <c r="BG76" s="1"/>
      <c r="BH76" s="1"/>
      <c r="BI76" s="1"/>
      <c r="BJ76" s="1"/>
      <c r="BK76" s="1"/>
      <c r="BL76" s="1"/>
    </row>
    <row r="77" spans="52:64">
      <c r="AZ77" s="1"/>
      <c r="BA77" s="1"/>
      <c r="BB77" s="1"/>
      <c r="BC77" s="1"/>
      <c r="BD77" s="1"/>
      <c r="BE77" s="1"/>
      <c r="BF77" s="1"/>
      <c r="BG77" s="1"/>
      <c r="BH77" s="1"/>
      <c r="BI77" s="1"/>
      <c r="BJ77" s="1"/>
      <c r="BK77" s="1"/>
      <c r="BL77" s="1"/>
    </row>
    <row r="78" spans="52:64">
      <c r="AZ78" s="1"/>
      <c r="BA78" s="1"/>
      <c r="BB78" s="1"/>
      <c r="BC78" s="1"/>
      <c r="BD78" s="1"/>
      <c r="BE78" s="1"/>
      <c r="BF78" s="1"/>
      <c r="BG78" s="1"/>
      <c r="BH78" s="1"/>
      <c r="BI78" s="1"/>
      <c r="BJ78" s="1"/>
      <c r="BK78" s="1"/>
      <c r="BL78" s="1"/>
    </row>
    <row r="79" spans="52:64">
      <c r="AZ79" s="1"/>
      <c r="BA79" s="1"/>
      <c r="BB79" s="1"/>
      <c r="BC79" s="1"/>
      <c r="BD79" s="1"/>
      <c r="BE79" s="1"/>
      <c r="BF79" s="1"/>
      <c r="BG79" s="1"/>
      <c r="BH79" s="1"/>
      <c r="BI79" s="1"/>
      <c r="BJ79" s="1"/>
      <c r="BK79" s="1"/>
      <c r="BL79" s="1"/>
    </row>
    <row r="80" spans="52:64">
      <c r="AZ80" s="1"/>
      <c r="BA80" s="1"/>
      <c r="BB80" s="1"/>
      <c r="BC80" s="1"/>
      <c r="BD80" s="1"/>
      <c r="BE80" s="1"/>
      <c r="BF80" s="1"/>
      <c r="BG80" s="1"/>
      <c r="BH80" s="1"/>
      <c r="BI80" s="1"/>
      <c r="BJ80" s="1"/>
      <c r="BK80" s="1"/>
      <c r="BL80" s="1"/>
    </row>
    <row r="81" spans="52:64">
      <c r="AZ81" s="1"/>
      <c r="BA81" s="1"/>
      <c r="BB81" s="1"/>
      <c r="BC81" s="1"/>
      <c r="BD81" s="1"/>
      <c r="BE81" s="1"/>
      <c r="BF81" s="1"/>
      <c r="BG81" s="1"/>
      <c r="BH81" s="1"/>
      <c r="BI81" s="1"/>
      <c r="BJ81" s="1"/>
      <c r="BK81" s="1"/>
      <c r="BL81" s="1"/>
    </row>
    <row r="82" spans="52:64">
      <c r="AZ82" s="1"/>
      <c r="BA82" s="1"/>
      <c r="BB82" s="1"/>
      <c r="BC82" s="1"/>
      <c r="BD82" s="1"/>
      <c r="BE82" s="1"/>
      <c r="BF82" s="1"/>
      <c r="BG82" s="1"/>
      <c r="BH82" s="1"/>
      <c r="BI82" s="1"/>
      <c r="BJ82" s="1"/>
      <c r="BK82" s="1"/>
      <c r="BL82" s="1"/>
    </row>
    <row r="83" spans="52:64">
      <c r="AZ83" s="1"/>
      <c r="BA83" s="1"/>
      <c r="BB83" s="1"/>
      <c r="BC83" s="1"/>
      <c r="BD83" s="1"/>
      <c r="BE83" s="1"/>
      <c r="BF83" s="1"/>
      <c r="BG83" s="1"/>
      <c r="BH83" s="1"/>
      <c r="BI83" s="1"/>
      <c r="BJ83" s="1"/>
      <c r="BK83" s="1"/>
      <c r="BL83" s="1"/>
    </row>
    <row r="84" spans="52:64">
      <c r="AZ84" s="1"/>
      <c r="BA84" s="1"/>
      <c r="BB84" s="1"/>
      <c r="BC84" s="1"/>
      <c r="BD84" s="1"/>
      <c r="BE84" s="1"/>
      <c r="BF84" s="1"/>
      <c r="BG84" s="1"/>
      <c r="BH84" s="1"/>
      <c r="BI84" s="1"/>
      <c r="BJ84" s="1"/>
      <c r="BK84" s="1"/>
      <c r="BL84" s="1"/>
    </row>
    <row r="85" spans="52:64">
      <c r="AZ85" s="1"/>
      <c r="BA85" s="1"/>
      <c r="BB85" s="1"/>
      <c r="BC85" s="1"/>
      <c r="BD85" s="1"/>
      <c r="BE85" s="1"/>
      <c r="BF85" s="1"/>
      <c r="BG85" s="1"/>
      <c r="BH85" s="1"/>
      <c r="BI85" s="1"/>
      <c r="BJ85" s="1"/>
      <c r="BK85" s="1"/>
      <c r="BL85" s="1"/>
    </row>
    <row r="86" spans="52:64">
      <c r="AZ86" s="1"/>
      <c r="BA86" s="1"/>
      <c r="BB86" s="1"/>
      <c r="BC86" s="1"/>
      <c r="BD86" s="1"/>
      <c r="BE86" s="1"/>
      <c r="BF86" s="1"/>
      <c r="BG86" s="1"/>
      <c r="BH86" s="1"/>
      <c r="BI86" s="1"/>
      <c r="BJ86" s="1"/>
      <c r="BK86" s="1"/>
      <c r="BL86" s="1"/>
    </row>
    <row r="87" spans="52:64">
      <c r="AZ87" s="1"/>
      <c r="BA87" s="1"/>
      <c r="BB87" s="1"/>
      <c r="BC87" s="1"/>
      <c r="BD87" s="1"/>
      <c r="BE87" s="1"/>
      <c r="BF87" s="1"/>
      <c r="BG87" s="1"/>
      <c r="BH87" s="1"/>
      <c r="BI87" s="1"/>
      <c r="BJ87" s="1"/>
      <c r="BK87" s="1"/>
      <c r="BL87" s="1"/>
    </row>
    <row r="88" spans="52:64">
      <c r="AZ88" s="1"/>
      <c r="BA88" s="1"/>
      <c r="BB88" s="1"/>
      <c r="BC88" s="1"/>
      <c r="BD88" s="1"/>
      <c r="BE88" s="1"/>
      <c r="BF88" s="1"/>
      <c r="BG88" s="1"/>
      <c r="BH88" s="1"/>
      <c r="BI88" s="1"/>
      <c r="BJ88" s="1"/>
      <c r="BK88" s="1"/>
      <c r="BL88" s="1"/>
    </row>
    <row r="89" spans="52:64">
      <c r="AZ89" s="1"/>
      <c r="BA89" s="1"/>
      <c r="BB89" s="1"/>
      <c r="BC89" s="1"/>
      <c r="BD89" s="1"/>
      <c r="BE89" s="1"/>
      <c r="BF89" s="1"/>
      <c r="BG89" s="1"/>
      <c r="BH89" s="1"/>
      <c r="BI89" s="1"/>
      <c r="BJ89" s="1"/>
      <c r="BK89" s="1"/>
      <c r="BL89" s="1"/>
    </row>
    <row r="90" spans="52:64">
      <c r="AZ90" s="1"/>
      <c r="BA90" s="1"/>
      <c r="BB90" s="1"/>
      <c r="BC90" s="1"/>
      <c r="BD90" s="1"/>
      <c r="BE90" s="1"/>
      <c r="BF90" s="1"/>
      <c r="BG90" s="1"/>
      <c r="BH90" s="1"/>
      <c r="BI90" s="1"/>
      <c r="BJ90" s="1"/>
      <c r="BK90" s="1"/>
      <c r="BL90" s="1"/>
    </row>
    <row r="91" spans="52:64">
      <c r="AZ91" s="1"/>
      <c r="BA91" s="1"/>
      <c r="BB91" s="1"/>
      <c r="BC91" s="1"/>
      <c r="BD91" s="1"/>
      <c r="BE91" s="1"/>
      <c r="BF91" s="1"/>
      <c r="BG91" s="1"/>
      <c r="BH91" s="1"/>
      <c r="BI91" s="1"/>
      <c r="BJ91" s="1"/>
      <c r="BK91" s="1"/>
      <c r="BL91" s="1"/>
    </row>
    <row r="92" spans="52:64">
      <c r="AZ92" s="1"/>
      <c r="BA92" s="1"/>
      <c r="BB92" s="1"/>
      <c r="BC92" s="1"/>
      <c r="BD92" s="1"/>
      <c r="BE92" s="1"/>
      <c r="BF92" s="1"/>
      <c r="BG92" s="1"/>
      <c r="BH92" s="1"/>
      <c r="BI92" s="1"/>
      <c r="BJ92" s="1"/>
      <c r="BK92" s="1"/>
      <c r="BL92" s="1"/>
    </row>
    <row r="93" spans="52:64">
      <c r="AZ93" s="1"/>
      <c r="BA93" s="1"/>
      <c r="BB93" s="1"/>
      <c r="BC93" s="1"/>
      <c r="BD93" s="1"/>
      <c r="BE93" s="1"/>
      <c r="BF93" s="1"/>
      <c r="BG93" s="1"/>
      <c r="BH93" s="1"/>
      <c r="BI93" s="1"/>
      <c r="BJ93" s="1"/>
      <c r="BK93" s="1"/>
      <c r="BL93" s="1"/>
    </row>
    <row r="94" spans="52:64">
      <c r="AZ94" s="1"/>
      <c r="BA94" s="1"/>
      <c r="BB94" s="1"/>
      <c r="BC94" s="1"/>
      <c r="BD94" s="1"/>
      <c r="BE94" s="1"/>
      <c r="BF94" s="1"/>
      <c r="BG94" s="1"/>
      <c r="BH94" s="1"/>
      <c r="BI94" s="1"/>
      <c r="BJ94" s="1"/>
      <c r="BK94" s="1"/>
      <c r="BL94" s="1"/>
    </row>
    <row r="95" spans="52:64">
      <c r="AZ95" s="1"/>
      <c r="BA95" s="1"/>
      <c r="BB95" s="1"/>
      <c r="BC95" s="1"/>
      <c r="BD95" s="1"/>
      <c r="BE95" s="1"/>
      <c r="BF95" s="1"/>
      <c r="BG95" s="1"/>
      <c r="BH95" s="1"/>
      <c r="BI95" s="1"/>
      <c r="BJ95" s="1"/>
      <c r="BK95" s="1"/>
      <c r="BL95" s="1"/>
    </row>
    <row r="96" spans="52:64">
      <c r="AZ96" s="1"/>
      <c r="BA96" s="1"/>
      <c r="BB96" s="1"/>
      <c r="BC96" s="1"/>
      <c r="BD96" s="1"/>
      <c r="BE96" s="1"/>
      <c r="BF96" s="1"/>
      <c r="BG96" s="1"/>
      <c r="BH96" s="1"/>
      <c r="BI96" s="1"/>
      <c r="BJ96" s="1"/>
      <c r="BK96" s="1"/>
      <c r="BL96" s="1"/>
    </row>
    <row r="97" spans="52:64">
      <c r="AZ97" s="1"/>
      <c r="BA97" s="1"/>
      <c r="BB97" s="1"/>
      <c r="BC97" s="1"/>
      <c r="BD97" s="1"/>
      <c r="BE97" s="1"/>
      <c r="BF97" s="1"/>
      <c r="BG97" s="1"/>
      <c r="BH97" s="1"/>
      <c r="BI97" s="1"/>
      <c r="BJ97" s="1"/>
      <c r="BK97" s="1"/>
      <c r="BL97" s="1"/>
    </row>
    <row r="98" spans="52:64">
      <c r="AZ98" s="1"/>
      <c r="BA98" s="1"/>
      <c r="BB98" s="1"/>
      <c r="BC98" s="1"/>
      <c r="BD98" s="1"/>
      <c r="BE98" s="1"/>
      <c r="BF98" s="1"/>
      <c r="BG98" s="1"/>
      <c r="BH98" s="1"/>
      <c r="BI98" s="1"/>
      <c r="BJ98" s="1"/>
      <c r="BK98" s="1"/>
      <c r="BL98" s="1"/>
    </row>
    <row r="99" spans="52:64">
      <c r="AZ99" s="1"/>
      <c r="BA99" s="1"/>
      <c r="BB99" s="1"/>
      <c r="BC99" s="1"/>
      <c r="BD99" s="1"/>
      <c r="BE99" s="1"/>
      <c r="BF99" s="1"/>
      <c r="BG99" s="1"/>
      <c r="BH99" s="1"/>
      <c r="BI99" s="1"/>
      <c r="BJ99" s="1"/>
      <c r="BK99" s="1"/>
      <c r="BL99" s="1"/>
    </row>
    <row r="100" spans="52:64">
      <c r="AZ100" s="1"/>
      <c r="BA100" s="1"/>
      <c r="BB100" s="1"/>
      <c r="BC100" s="1"/>
      <c r="BD100" s="1"/>
      <c r="BE100" s="1"/>
      <c r="BF100" s="1"/>
      <c r="BG100" s="1"/>
      <c r="BH100" s="1"/>
      <c r="BI100" s="1"/>
      <c r="BJ100" s="1"/>
      <c r="BK100" s="1"/>
      <c r="BL100" s="1"/>
    </row>
    <row r="101" spans="52:64">
      <c r="AZ101" s="1"/>
      <c r="BA101" s="1"/>
      <c r="BB101" s="1"/>
      <c r="BC101" s="1"/>
      <c r="BD101" s="1"/>
      <c r="BE101" s="1"/>
      <c r="BF101" s="1"/>
      <c r="BG101" s="1"/>
      <c r="BH101" s="1"/>
      <c r="BI101" s="1"/>
      <c r="BJ101" s="1"/>
      <c r="BK101" s="1"/>
      <c r="BL101" s="1"/>
    </row>
    <row r="102" spans="52:64">
      <c r="AZ102" s="1"/>
      <c r="BA102" s="1"/>
      <c r="BB102" s="1"/>
      <c r="BC102" s="1"/>
      <c r="BD102" s="1"/>
      <c r="BE102" s="1"/>
      <c r="BF102" s="1"/>
      <c r="BG102" s="1"/>
      <c r="BH102" s="1"/>
      <c r="BI102" s="1"/>
      <c r="BJ102" s="1"/>
      <c r="BK102" s="1"/>
      <c r="BL102" s="1"/>
    </row>
    <row r="103" spans="52:64">
      <c r="AZ103" s="1"/>
      <c r="BA103" s="1"/>
      <c r="BB103" s="1"/>
      <c r="BC103" s="1"/>
      <c r="BD103" s="1"/>
      <c r="BE103" s="1"/>
      <c r="BF103" s="1"/>
      <c r="BG103" s="1"/>
      <c r="BH103" s="1"/>
      <c r="BI103" s="1"/>
      <c r="BJ103" s="1"/>
      <c r="BK103" s="1"/>
      <c r="BL103" s="1"/>
    </row>
    <row r="104" spans="52:64">
      <c r="AZ104" s="1"/>
      <c r="BA104" s="1"/>
      <c r="BB104" s="1"/>
      <c r="BC104" s="1"/>
      <c r="BD104" s="1"/>
      <c r="BE104" s="1"/>
      <c r="BF104" s="1"/>
      <c r="BG104" s="1"/>
      <c r="BH104" s="1"/>
      <c r="BI104" s="1"/>
      <c r="BJ104" s="1"/>
      <c r="BK104" s="1"/>
      <c r="BL104" s="1"/>
    </row>
    <row r="105" spans="52:64">
      <c r="AZ105" s="1"/>
      <c r="BA105" s="1"/>
      <c r="BB105" s="1"/>
      <c r="BC105" s="1"/>
      <c r="BD105" s="1"/>
      <c r="BE105" s="1"/>
      <c r="BF105" s="1"/>
      <c r="BG105" s="1"/>
      <c r="BH105" s="1"/>
      <c r="BI105" s="1"/>
      <c r="BJ105" s="1"/>
      <c r="BK105" s="1"/>
      <c r="BL105" s="1"/>
    </row>
    <row r="106" spans="52:64">
      <c r="AZ106" s="1"/>
      <c r="BA106" s="1"/>
      <c r="BB106" s="1"/>
      <c r="BC106" s="1"/>
      <c r="BD106" s="1"/>
      <c r="BE106" s="1"/>
      <c r="BF106" s="1"/>
      <c r="BG106" s="1"/>
      <c r="BH106" s="1"/>
      <c r="BI106" s="1"/>
      <c r="BJ106" s="1"/>
      <c r="BK106" s="1"/>
      <c r="BL106" s="1"/>
    </row>
    <row r="107" spans="52:64">
      <c r="AZ107" s="1"/>
      <c r="BA107" s="1"/>
      <c r="BB107" s="1"/>
      <c r="BC107" s="1"/>
      <c r="BD107" s="1"/>
      <c r="BE107" s="1"/>
      <c r="BF107" s="1"/>
      <c r="BG107" s="1"/>
      <c r="BH107" s="1"/>
      <c r="BI107" s="1"/>
      <c r="BJ107" s="1"/>
      <c r="BK107" s="1"/>
      <c r="BL107" s="1"/>
    </row>
    <row r="108" spans="52:64">
      <c r="AZ108" s="1"/>
      <c r="BA108" s="1"/>
      <c r="BB108" s="1"/>
      <c r="BC108" s="1"/>
      <c r="BD108" s="1"/>
      <c r="BE108" s="1"/>
      <c r="BF108" s="1"/>
      <c r="BG108" s="1"/>
      <c r="BH108" s="1"/>
      <c r="BI108" s="1"/>
      <c r="BJ108" s="1"/>
      <c r="BK108" s="1"/>
      <c r="BL108" s="1"/>
    </row>
    <row r="109" spans="52:64">
      <c r="AZ109" s="1"/>
      <c r="BA109" s="1"/>
      <c r="BB109" s="1"/>
      <c r="BC109" s="1"/>
      <c r="BD109" s="1"/>
      <c r="BE109" s="1"/>
      <c r="BF109" s="1"/>
      <c r="BG109" s="1"/>
      <c r="BH109" s="1"/>
      <c r="BI109" s="1"/>
      <c r="BJ109" s="1"/>
      <c r="BK109" s="1"/>
      <c r="BL109" s="1"/>
    </row>
    <row r="110" spans="52:64">
      <c r="AZ110" s="1"/>
      <c r="BA110" s="1"/>
      <c r="BB110" s="1"/>
      <c r="BC110" s="1"/>
      <c r="BD110" s="1"/>
      <c r="BE110" s="1"/>
      <c r="BF110" s="1"/>
      <c r="BG110" s="1"/>
      <c r="BH110" s="1"/>
      <c r="BI110" s="1"/>
      <c r="BJ110" s="1"/>
      <c r="BK110" s="1"/>
      <c r="BL110" s="1"/>
    </row>
    <row r="111" spans="52:64">
      <c r="AZ111" s="1"/>
      <c r="BA111" s="1"/>
      <c r="BB111" s="1"/>
      <c r="BC111" s="1"/>
      <c r="BD111" s="1"/>
      <c r="BE111" s="1"/>
      <c r="BF111" s="1"/>
      <c r="BG111" s="1"/>
      <c r="BH111" s="1"/>
      <c r="BI111" s="1"/>
      <c r="BJ111" s="1"/>
      <c r="BK111" s="1"/>
      <c r="BL111" s="1"/>
    </row>
    <row r="112" spans="52:64">
      <c r="AZ112" s="1"/>
      <c r="BA112" s="1"/>
      <c r="BB112" s="1"/>
      <c r="BC112" s="1"/>
      <c r="BD112" s="1"/>
      <c r="BE112" s="1"/>
      <c r="BF112" s="1"/>
      <c r="BG112" s="1"/>
      <c r="BH112" s="1"/>
      <c r="BI112" s="1"/>
      <c r="BJ112" s="1"/>
      <c r="BK112" s="1"/>
      <c r="BL112" s="1"/>
    </row>
    <row r="113" spans="52:64">
      <c r="AZ113" s="1"/>
      <c r="BA113" s="1"/>
      <c r="BB113" s="1"/>
      <c r="BC113" s="1"/>
      <c r="BD113" s="1"/>
      <c r="BE113" s="1"/>
      <c r="BF113" s="1"/>
      <c r="BG113" s="1"/>
      <c r="BH113" s="1"/>
      <c r="BI113" s="1"/>
      <c r="BJ113" s="1"/>
      <c r="BK113" s="1"/>
      <c r="BL113" s="1"/>
    </row>
    <row r="114" spans="52:64">
      <c r="AZ114" s="1"/>
      <c r="BA114" s="1"/>
      <c r="BB114" s="1"/>
      <c r="BC114" s="1"/>
      <c r="BD114" s="1"/>
      <c r="BE114" s="1"/>
      <c r="BF114" s="1"/>
      <c r="BG114" s="1"/>
      <c r="BH114" s="1"/>
      <c r="BI114" s="1"/>
      <c r="BJ114" s="1"/>
      <c r="BK114" s="1"/>
      <c r="BL114" s="1"/>
    </row>
    <row r="115" spans="52:64">
      <c r="AZ115" s="1"/>
      <c r="BA115" s="1"/>
      <c r="BB115" s="1"/>
      <c r="BC115" s="1"/>
      <c r="BD115" s="1"/>
      <c r="BE115" s="1"/>
      <c r="BF115" s="1"/>
      <c r="BG115" s="1"/>
      <c r="BH115" s="1"/>
      <c r="BI115" s="1"/>
      <c r="BJ115" s="1"/>
      <c r="BK115" s="1"/>
      <c r="BL115" s="1"/>
    </row>
    <row r="116" spans="52:64">
      <c r="AZ116" s="1"/>
      <c r="BA116" s="1"/>
      <c r="BB116" s="1"/>
      <c r="BC116" s="1"/>
      <c r="BD116" s="1"/>
      <c r="BE116" s="1"/>
      <c r="BF116" s="1"/>
      <c r="BG116" s="1"/>
      <c r="BH116" s="1"/>
      <c r="BI116" s="1"/>
      <c r="BJ116" s="1"/>
      <c r="BK116" s="1"/>
      <c r="BL116" s="1"/>
    </row>
    <row r="117" spans="52:64">
      <c r="AZ117" s="1"/>
      <c r="BA117" s="1"/>
      <c r="BB117" s="1"/>
      <c r="BC117" s="1"/>
      <c r="BD117" s="1"/>
      <c r="BE117" s="1"/>
      <c r="BF117" s="1"/>
      <c r="BG117" s="1"/>
      <c r="BH117" s="1"/>
      <c r="BI117" s="1"/>
      <c r="BJ117" s="1"/>
      <c r="BK117" s="1"/>
      <c r="BL117" s="1"/>
    </row>
    <row r="118" spans="52:64">
      <c r="AZ118" s="1"/>
      <c r="BA118" s="1"/>
      <c r="BB118" s="1"/>
      <c r="BC118" s="1"/>
      <c r="BD118" s="1"/>
      <c r="BE118" s="1"/>
      <c r="BF118" s="1"/>
      <c r="BG118" s="1"/>
      <c r="BH118" s="1"/>
      <c r="BI118" s="1"/>
      <c r="BJ118" s="1"/>
      <c r="BK118" s="1"/>
      <c r="BL118" s="1"/>
    </row>
    <row r="119" spans="52:64">
      <c r="AZ119" s="1"/>
      <c r="BA119" s="1"/>
      <c r="BB119" s="1"/>
      <c r="BC119" s="1"/>
      <c r="BD119" s="1"/>
      <c r="BE119" s="1"/>
      <c r="BF119" s="1"/>
      <c r="BG119" s="1"/>
      <c r="BH119" s="1"/>
      <c r="BI119" s="1"/>
      <c r="BJ119" s="1"/>
      <c r="BK119" s="1"/>
      <c r="BL119" s="1"/>
    </row>
    <row r="120" spans="52:64">
      <c r="AZ120" s="1"/>
      <c r="BA120" s="1"/>
      <c r="BB120" s="1"/>
      <c r="BC120" s="1"/>
      <c r="BD120" s="1"/>
      <c r="BE120" s="1"/>
      <c r="BF120" s="1"/>
      <c r="BG120" s="1"/>
      <c r="BH120" s="1"/>
      <c r="BI120" s="1"/>
      <c r="BJ120" s="1"/>
      <c r="BK120" s="1"/>
      <c r="BL120" s="1"/>
    </row>
    <row r="121" spans="52:64">
      <c r="AZ121" s="1"/>
      <c r="BA121" s="1"/>
      <c r="BB121" s="1"/>
      <c r="BC121" s="1"/>
      <c r="BD121" s="1"/>
      <c r="BE121" s="1"/>
      <c r="BF121" s="1"/>
      <c r="BG121" s="1"/>
      <c r="BH121" s="1"/>
      <c r="BI121" s="1"/>
      <c r="BJ121" s="1"/>
      <c r="BK121" s="1"/>
      <c r="BL121" s="1"/>
    </row>
    <row r="122" spans="52:64">
      <c r="AZ122" s="1"/>
      <c r="BA122" s="1"/>
      <c r="BB122" s="1"/>
      <c r="BC122" s="1"/>
      <c r="BD122" s="1"/>
      <c r="BE122" s="1"/>
      <c r="BF122" s="1"/>
      <c r="BG122" s="1"/>
      <c r="BH122" s="1"/>
      <c r="BI122" s="1"/>
      <c r="BJ122" s="1"/>
      <c r="BK122" s="1"/>
      <c r="BL122" s="1"/>
    </row>
    <row r="123" spans="52:64">
      <c r="AZ123" s="1"/>
      <c r="BA123" s="1"/>
      <c r="BB123" s="1"/>
      <c r="BC123" s="1"/>
      <c r="BD123" s="1"/>
      <c r="BE123" s="1"/>
      <c r="BF123" s="1"/>
      <c r="BG123" s="1"/>
      <c r="BH123" s="1"/>
      <c r="BI123" s="1"/>
      <c r="BJ123" s="1"/>
      <c r="BK123" s="1"/>
      <c r="BL123" s="1"/>
    </row>
    <row r="124" spans="52:64">
      <c r="AZ124" s="1"/>
      <c r="BA124" s="1"/>
      <c r="BB124" s="1"/>
      <c r="BC124" s="1"/>
      <c r="BD124" s="1"/>
      <c r="BE124" s="1"/>
      <c r="BF124" s="1"/>
      <c r="BG124" s="1"/>
      <c r="BH124" s="1"/>
      <c r="BI124" s="1"/>
      <c r="BJ124" s="1"/>
      <c r="BK124" s="1"/>
      <c r="BL124" s="1"/>
    </row>
    <row r="125" spans="52:64">
      <c r="AZ125" s="1"/>
      <c r="BA125" s="1"/>
      <c r="BB125" s="1"/>
      <c r="BC125" s="1"/>
      <c r="BD125" s="1"/>
      <c r="BE125" s="1"/>
      <c r="BF125" s="1"/>
      <c r="BG125" s="1"/>
      <c r="BH125" s="1"/>
      <c r="BI125" s="1"/>
      <c r="BJ125" s="1"/>
      <c r="BK125" s="1"/>
      <c r="BL125" s="1"/>
    </row>
    <row r="126" spans="52:64">
      <c r="AZ126" s="1"/>
      <c r="BA126" s="1"/>
      <c r="BB126" s="1"/>
      <c r="BC126" s="1"/>
      <c r="BD126" s="1"/>
      <c r="BE126" s="1"/>
      <c r="BF126" s="1"/>
      <c r="BG126" s="1"/>
      <c r="BH126" s="1"/>
      <c r="BI126" s="1"/>
      <c r="BJ126" s="1"/>
      <c r="BK126" s="1"/>
      <c r="BL126" s="1"/>
    </row>
    <row r="127" spans="52:64">
      <c r="AZ127" s="1"/>
      <c r="BA127" s="1"/>
      <c r="BB127" s="1"/>
      <c r="BC127" s="1"/>
      <c r="BD127" s="1"/>
      <c r="BE127" s="1"/>
      <c r="BF127" s="1"/>
      <c r="BG127" s="1"/>
      <c r="BH127" s="1"/>
      <c r="BI127" s="1"/>
      <c r="BJ127" s="1"/>
      <c r="BK127" s="1"/>
      <c r="BL127" s="1"/>
    </row>
    <row r="128" spans="52:64">
      <c r="AZ128" s="1"/>
      <c r="BA128" s="1"/>
      <c r="BB128" s="1"/>
      <c r="BC128" s="1"/>
      <c r="BD128" s="1"/>
      <c r="BE128" s="1"/>
      <c r="BF128" s="1"/>
      <c r="BG128" s="1"/>
      <c r="BH128" s="1"/>
      <c r="BI128" s="1"/>
      <c r="BJ128" s="1"/>
      <c r="BK128" s="1"/>
      <c r="BL128" s="1"/>
    </row>
    <row r="129" spans="52:64">
      <c r="AZ129" s="1"/>
      <c r="BA129" s="1"/>
      <c r="BB129" s="1"/>
      <c r="BC129" s="1"/>
      <c r="BD129" s="1"/>
      <c r="BE129" s="1"/>
      <c r="BF129" s="1"/>
      <c r="BG129" s="1"/>
      <c r="BH129" s="1"/>
      <c r="BI129" s="1"/>
      <c r="BJ129" s="1"/>
      <c r="BK129" s="1"/>
      <c r="BL129" s="1"/>
    </row>
    <row r="130" spans="52:64">
      <c r="AZ130" s="1"/>
      <c r="BA130" s="1"/>
      <c r="BB130" s="1"/>
      <c r="BC130" s="1"/>
      <c r="BD130" s="1"/>
      <c r="BE130" s="1"/>
      <c r="BF130" s="1"/>
      <c r="BG130" s="1"/>
      <c r="BH130" s="1"/>
      <c r="BI130" s="1"/>
      <c r="BJ130" s="1"/>
      <c r="BK130" s="1"/>
      <c r="BL130" s="1"/>
    </row>
    <row r="131" spans="52:64">
      <c r="AZ131" s="1"/>
      <c r="BA131" s="1"/>
      <c r="BB131" s="1"/>
      <c r="BC131" s="1"/>
      <c r="BD131" s="1"/>
      <c r="BE131" s="1"/>
      <c r="BF131" s="1"/>
      <c r="BG131" s="1"/>
      <c r="BH131" s="1"/>
      <c r="BI131" s="1"/>
      <c r="BJ131" s="1"/>
      <c r="BK131" s="1"/>
      <c r="BL131" s="1"/>
    </row>
    <row r="132" spans="52:64">
      <c r="AZ132" s="1"/>
      <c r="BA132" s="1"/>
      <c r="BB132" s="1"/>
      <c r="BC132" s="1"/>
      <c r="BD132" s="1"/>
      <c r="BE132" s="1"/>
      <c r="BF132" s="1"/>
      <c r="BG132" s="1"/>
      <c r="BH132" s="1"/>
      <c r="BI132" s="1"/>
      <c r="BJ132" s="1"/>
      <c r="BK132" s="1"/>
      <c r="BL132" s="1"/>
    </row>
    <row r="133" spans="52:64">
      <c r="AZ133" s="1"/>
      <c r="BA133" s="1"/>
      <c r="BB133" s="1"/>
      <c r="BC133" s="1"/>
      <c r="BD133" s="1"/>
      <c r="BE133" s="1"/>
      <c r="BF133" s="1"/>
      <c r="BG133" s="1"/>
      <c r="BH133" s="1"/>
      <c r="BI133" s="1"/>
      <c r="BJ133" s="1"/>
      <c r="BK133" s="1"/>
      <c r="BL133" s="1"/>
    </row>
    <row r="134" spans="52:64">
      <c r="AZ134" s="1"/>
      <c r="BA134" s="1"/>
      <c r="BB134" s="1"/>
      <c r="BC134" s="1"/>
      <c r="BD134" s="1"/>
      <c r="BE134" s="1"/>
      <c r="BF134" s="1"/>
      <c r="BG134" s="1"/>
      <c r="BH134" s="1"/>
      <c r="BI134" s="1"/>
      <c r="BJ134" s="1"/>
      <c r="BK134" s="1"/>
      <c r="BL134" s="1"/>
    </row>
    <row r="135" spans="52:64">
      <c r="AZ135" s="1"/>
      <c r="BA135" s="1"/>
      <c r="BB135" s="1"/>
      <c r="BC135" s="1"/>
      <c r="BD135" s="1"/>
      <c r="BE135" s="1"/>
      <c r="BF135" s="1"/>
      <c r="BG135" s="1"/>
      <c r="BH135" s="1"/>
      <c r="BI135" s="1"/>
      <c r="BJ135" s="1"/>
      <c r="BK135" s="1"/>
      <c r="BL135" s="1"/>
    </row>
    <row r="136" spans="52:64">
      <c r="AZ136" s="1"/>
      <c r="BA136" s="1"/>
      <c r="BB136" s="1"/>
      <c r="BC136" s="1"/>
      <c r="BD136" s="1"/>
      <c r="BE136" s="1"/>
      <c r="BF136" s="1"/>
      <c r="BG136" s="1"/>
      <c r="BH136" s="1"/>
      <c r="BI136" s="1"/>
      <c r="BJ136" s="1"/>
      <c r="BK136" s="1"/>
      <c r="BL136" s="1"/>
    </row>
    <row r="137" spans="52:64">
      <c r="AZ137" s="1"/>
      <c r="BA137" s="1"/>
      <c r="BB137" s="1"/>
      <c r="BC137" s="1"/>
      <c r="BD137" s="1"/>
      <c r="BE137" s="1"/>
      <c r="BF137" s="1"/>
      <c r="BG137" s="1"/>
      <c r="BH137" s="1"/>
      <c r="BI137" s="1"/>
      <c r="BJ137" s="1"/>
      <c r="BK137" s="1"/>
      <c r="BL137" s="1"/>
    </row>
    <row r="138" spans="52:64">
      <c r="AZ138" s="1"/>
      <c r="BA138" s="1"/>
      <c r="BB138" s="1"/>
      <c r="BC138" s="1"/>
      <c r="BD138" s="1"/>
      <c r="BE138" s="1"/>
      <c r="BF138" s="1"/>
      <c r="BG138" s="1"/>
      <c r="BH138" s="1"/>
      <c r="BI138" s="1"/>
      <c r="BJ138" s="1"/>
      <c r="BK138" s="1"/>
      <c r="BL138" s="1"/>
    </row>
    <row r="139" spans="52:64">
      <c r="AZ139" s="1"/>
      <c r="BA139" s="1"/>
      <c r="BB139" s="1"/>
      <c r="BC139" s="1"/>
      <c r="BD139" s="1"/>
      <c r="BE139" s="1"/>
      <c r="BF139" s="1"/>
      <c r="BG139" s="1"/>
      <c r="BH139" s="1"/>
      <c r="BI139" s="1"/>
      <c r="BJ139" s="1"/>
      <c r="BK139" s="1"/>
      <c r="BL139" s="1"/>
    </row>
    <row r="140" spans="52:64">
      <c r="AZ140" s="1"/>
      <c r="BA140" s="1"/>
      <c r="BB140" s="1"/>
      <c r="BC140" s="1"/>
      <c r="BD140" s="1"/>
      <c r="BE140" s="1"/>
      <c r="BF140" s="1"/>
      <c r="BG140" s="1"/>
      <c r="BH140" s="1"/>
      <c r="BI140" s="1"/>
      <c r="BJ140" s="1"/>
      <c r="BK140" s="1"/>
      <c r="BL140" s="1"/>
    </row>
    <row r="141" spans="52:64">
      <c r="AZ141" s="1"/>
      <c r="BA141" s="1"/>
      <c r="BB141" s="1"/>
      <c r="BC141" s="1"/>
      <c r="BD141" s="1"/>
      <c r="BE141" s="1"/>
      <c r="BF141" s="1"/>
      <c r="BG141" s="1"/>
      <c r="BH141" s="1"/>
      <c r="BI141" s="1"/>
      <c r="BJ141" s="1"/>
      <c r="BK141" s="1"/>
      <c r="BL141" s="1"/>
    </row>
    <row r="142" spans="52:64">
      <c r="AZ142" s="1"/>
      <c r="BA142" s="1"/>
      <c r="BB142" s="1"/>
      <c r="BC142" s="1"/>
      <c r="BD142" s="1"/>
      <c r="BE142" s="1"/>
      <c r="BF142" s="1"/>
      <c r="BG142" s="1"/>
      <c r="BH142" s="1"/>
      <c r="BI142" s="1"/>
      <c r="BJ142" s="1"/>
      <c r="BK142" s="1"/>
      <c r="BL142" s="1"/>
    </row>
    <row r="143" spans="52:64">
      <c r="AZ143" s="1"/>
      <c r="BA143" s="1"/>
      <c r="BB143" s="1"/>
      <c r="BC143" s="1"/>
      <c r="BD143" s="1"/>
      <c r="BE143" s="1"/>
      <c r="BF143" s="1"/>
      <c r="BG143" s="1"/>
      <c r="BH143" s="1"/>
      <c r="BI143" s="1"/>
      <c r="BJ143" s="1"/>
      <c r="BK143" s="1"/>
      <c r="BL143" s="1"/>
    </row>
    <row r="144" spans="52:64">
      <c r="AZ144" s="1"/>
      <c r="BA144" s="1"/>
      <c r="BB144" s="1"/>
      <c r="BC144" s="1"/>
      <c r="BD144" s="1"/>
      <c r="BE144" s="1"/>
      <c r="BF144" s="1"/>
      <c r="BG144" s="1"/>
      <c r="BH144" s="1"/>
      <c r="BI144" s="1"/>
      <c r="BJ144" s="1"/>
      <c r="BK144" s="1"/>
      <c r="BL144" s="1"/>
    </row>
    <row r="145" spans="52:64">
      <c r="AZ145" s="1"/>
      <c r="BA145" s="1"/>
      <c r="BB145" s="1"/>
      <c r="BC145" s="1"/>
      <c r="BD145" s="1"/>
      <c r="BE145" s="1"/>
      <c r="BF145" s="1"/>
      <c r="BG145" s="1"/>
      <c r="BH145" s="1"/>
      <c r="BI145" s="1"/>
      <c r="BJ145" s="1"/>
      <c r="BK145" s="1"/>
      <c r="BL145" s="1"/>
    </row>
    <row r="146" spans="52:64">
      <c r="AZ146" s="1"/>
      <c r="BA146" s="1"/>
      <c r="BB146" s="1"/>
      <c r="BC146" s="1"/>
      <c r="BD146" s="1"/>
      <c r="BE146" s="1"/>
      <c r="BF146" s="1"/>
      <c r="BG146" s="1"/>
      <c r="BH146" s="1"/>
      <c r="BI146" s="1"/>
      <c r="BJ146" s="1"/>
      <c r="BK146" s="1"/>
      <c r="BL146" s="1"/>
    </row>
    <row r="147" spans="52:64">
      <c r="AZ147" s="1"/>
      <c r="BA147" s="1"/>
      <c r="BB147" s="1"/>
      <c r="BC147" s="1"/>
      <c r="BD147" s="1"/>
      <c r="BE147" s="1"/>
      <c r="BF147" s="1"/>
      <c r="BG147" s="1"/>
      <c r="BH147" s="1"/>
      <c r="BI147" s="1"/>
      <c r="BJ147" s="1"/>
      <c r="BK147" s="1"/>
      <c r="BL147" s="1"/>
    </row>
    <row r="148" spans="52:64">
      <c r="AZ148" s="1"/>
      <c r="BA148" s="1"/>
      <c r="BB148" s="1"/>
      <c r="BC148" s="1"/>
      <c r="BD148" s="1"/>
      <c r="BE148" s="1"/>
      <c r="BF148" s="1"/>
      <c r="BG148" s="1"/>
      <c r="BH148" s="1"/>
      <c r="BI148" s="1"/>
      <c r="BJ148" s="1"/>
      <c r="BK148" s="1"/>
      <c r="BL148" s="1"/>
    </row>
    <row r="149" spans="52:64">
      <c r="AZ149" s="1"/>
      <c r="BA149" s="1"/>
      <c r="BB149" s="1"/>
      <c r="BC149" s="1"/>
      <c r="BD149" s="1"/>
      <c r="BE149" s="1"/>
      <c r="BF149" s="1"/>
      <c r="BG149" s="1"/>
      <c r="BH149" s="1"/>
      <c r="BI149" s="1"/>
      <c r="BJ149" s="1"/>
      <c r="BK149" s="1"/>
      <c r="BL149" s="1"/>
    </row>
    <row r="150" spans="52:64">
      <c r="AZ150" s="1"/>
      <c r="BA150" s="1"/>
      <c r="BB150" s="1"/>
      <c r="BC150" s="1"/>
      <c r="BD150" s="1"/>
      <c r="BE150" s="1"/>
      <c r="BF150" s="1"/>
      <c r="BG150" s="1"/>
      <c r="BH150" s="1"/>
      <c r="BI150" s="1"/>
      <c r="BJ150" s="1"/>
      <c r="BK150" s="1"/>
      <c r="BL150" s="1"/>
    </row>
    <row r="151" spans="52:64">
      <c r="AZ151" s="1"/>
      <c r="BA151" s="1"/>
      <c r="BB151" s="1"/>
      <c r="BC151" s="1"/>
      <c r="BD151" s="1"/>
      <c r="BE151" s="1"/>
      <c r="BF151" s="1"/>
      <c r="BG151" s="1"/>
      <c r="BH151" s="1"/>
      <c r="BI151" s="1"/>
      <c r="BJ151" s="1"/>
      <c r="BK151" s="1"/>
      <c r="BL151" s="1"/>
    </row>
    <row r="152" spans="52:64">
      <c r="AZ152" s="1"/>
      <c r="BA152" s="1"/>
      <c r="BB152" s="1"/>
      <c r="BC152" s="1"/>
      <c r="BD152" s="1"/>
      <c r="BE152" s="1"/>
      <c r="BF152" s="1"/>
      <c r="BG152" s="1"/>
      <c r="BH152" s="1"/>
      <c r="BI152" s="1"/>
      <c r="BJ152" s="1"/>
      <c r="BK152" s="1"/>
      <c r="BL152" s="1"/>
    </row>
    <row r="153" spans="52:64">
      <c r="AZ153" s="1"/>
      <c r="BA153" s="1"/>
      <c r="BB153" s="1"/>
      <c r="BC153" s="1"/>
      <c r="BD153" s="1"/>
      <c r="BE153" s="1"/>
      <c r="BF153" s="1"/>
      <c r="BG153" s="1"/>
      <c r="BH153" s="1"/>
      <c r="BI153" s="1"/>
      <c r="BJ153" s="1"/>
      <c r="BK153" s="1"/>
      <c r="BL153" s="1"/>
    </row>
    <row r="154" spans="52:64">
      <c r="AZ154" s="1"/>
      <c r="BA154" s="1"/>
      <c r="BB154" s="1"/>
      <c r="BC154" s="1"/>
      <c r="BD154" s="1"/>
      <c r="BE154" s="1"/>
      <c r="BF154" s="1"/>
      <c r="BG154" s="1"/>
      <c r="BH154" s="1"/>
      <c r="BI154" s="1"/>
      <c r="BJ154" s="1"/>
      <c r="BK154" s="1"/>
      <c r="BL154" s="1"/>
    </row>
    <row r="155" spans="52:64">
      <c r="AZ155" s="1"/>
      <c r="BA155" s="1"/>
      <c r="BB155" s="1"/>
      <c r="BC155" s="1"/>
      <c r="BD155" s="1"/>
      <c r="BE155" s="1"/>
      <c r="BF155" s="1"/>
      <c r="BG155" s="1"/>
      <c r="BH155" s="1"/>
      <c r="BI155" s="1"/>
      <c r="BJ155" s="1"/>
      <c r="BK155" s="1"/>
      <c r="BL155" s="1"/>
    </row>
    <row r="156" spans="52:64">
      <c r="AZ156" s="1"/>
      <c r="BA156" s="1"/>
      <c r="BB156" s="1"/>
      <c r="BC156" s="1"/>
      <c r="BD156" s="1"/>
      <c r="BE156" s="1"/>
      <c r="BF156" s="1"/>
      <c r="BG156" s="1"/>
      <c r="BH156" s="1"/>
      <c r="BI156" s="1"/>
      <c r="BJ156" s="1"/>
      <c r="BK156" s="1"/>
      <c r="BL156" s="1"/>
    </row>
    <row r="157" spans="52:64">
      <c r="AZ157" s="1"/>
      <c r="BA157" s="1"/>
      <c r="BB157" s="1"/>
      <c r="BC157" s="1"/>
      <c r="BD157" s="1"/>
      <c r="BE157" s="1"/>
      <c r="BF157" s="1"/>
      <c r="BG157" s="1"/>
      <c r="BH157" s="1"/>
      <c r="BI157" s="1"/>
      <c r="BJ157" s="1"/>
      <c r="BK157" s="1"/>
      <c r="BL157" s="1"/>
    </row>
    <row r="158" spans="52:64">
      <c r="AZ158" s="1"/>
      <c r="BA158" s="1"/>
      <c r="BB158" s="1"/>
      <c r="BC158" s="1"/>
      <c r="BD158" s="1"/>
      <c r="BE158" s="1"/>
      <c r="BF158" s="1"/>
      <c r="BG158" s="1"/>
      <c r="BH158" s="1"/>
      <c r="BI158" s="1"/>
      <c r="BJ158" s="1"/>
      <c r="BK158" s="1"/>
      <c r="BL158" s="1"/>
    </row>
    <row r="159" spans="52:64">
      <c r="AZ159" s="1"/>
      <c r="BA159" s="1"/>
      <c r="BB159" s="1"/>
      <c r="BC159" s="1"/>
      <c r="BD159" s="1"/>
      <c r="BE159" s="1"/>
      <c r="BF159" s="1"/>
      <c r="BG159" s="1"/>
      <c r="BH159" s="1"/>
      <c r="BI159" s="1"/>
      <c r="BJ159" s="1"/>
      <c r="BK159" s="1"/>
      <c r="BL159" s="1"/>
    </row>
    <row r="160" spans="52:64">
      <c r="AZ160" s="1"/>
      <c r="BA160" s="1"/>
      <c r="BB160" s="1"/>
      <c r="BC160" s="1"/>
      <c r="BD160" s="1"/>
      <c r="BE160" s="1"/>
      <c r="BF160" s="1"/>
      <c r="BG160" s="1"/>
      <c r="BH160" s="1"/>
      <c r="BI160" s="1"/>
      <c r="BJ160" s="1"/>
      <c r="BK160" s="1"/>
      <c r="BL160" s="1"/>
    </row>
    <row r="161" spans="52:64">
      <c r="AZ161" s="1"/>
      <c r="BA161" s="1"/>
      <c r="BB161" s="1"/>
      <c r="BC161" s="1"/>
      <c r="BD161" s="1"/>
      <c r="BE161" s="1"/>
      <c r="BF161" s="1"/>
      <c r="BG161" s="1"/>
      <c r="BH161" s="1"/>
      <c r="BI161" s="1"/>
      <c r="BJ161" s="1"/>
      <c r="BK161" s="1"/>
      <c r="BL161" s="1"/>
    </row>
    <row r="162" spans="52:64">
      <c r="AZ162" s="1"/>
      <c r="BA162" s="1"/>
      <c r="BB162" s="1"/>
      <c r="BC162" s="1"/>
      <c r="BD162" s="1"/>
      <c r="BE162" s="1"/>
      <c r="BF162" s="1"/>
      <c r="BG162" s="1"/>
      <c r="BH162" s="1"/>
      <c r="BI162" s="1"/>
      <c r="BJ162" s="1"/>
      <c r="BK162" s="1"/>
      <c r="BL162" s="1"/>
    </row>
    <row r="163" spans="52:64">
      <c r="AZ163" s="1"/>
      <c r="BA163" s="1"/>
      <c r="BB163" s="1"/>
      <c r="BC163" s="1"/>
      <c r="BD163" s="1"/>
      <c r="BE163" s="1"/>
      <c r="BF163" s="1"/>
      <c r="BG163" s="1"/>
      <c r="BH163" s="1"/>
      <c r="BI163" s="1"/>
      <c r="BJ163" s="1"/>
      <c r="BK163" s="1"/>
      <c r="BL163" s="1"/>
    </row>
    <row r="164" spans="52:64">
      <c r="AZ164" s="1"/>
      <c r="BA164" s="1"/>
      <c r="BB164" s="1"/>
      <c r="BC164" s="1"/>
      <c r="BD164" s="1"/>
      <c r="BE164" s="1"/>
      <c r="BF164" s="1"/>
      <c r="BG164" s="1"/>
      <c r="BH164" s="1"/>
      <c r="BI164" s="1"/>
      <c r="BJ164" s="1"/>
      <c r="BK164" s="1"/>
      <c r="BL164" s="1"/>
    </row>
    <row r="165" spans="52:64">
      <c r="AZ165" s="1"/>
      <c r="BA165" s="1"/>
      <c r="BB165" s="1"/>
      <c r="BC165" s="1"/>
      <c r="BD165" s="1"/>
      <c r="BE165" s="1"/>
      <c r="BF165" s="1"/>
      <c r="BG165" s="1"/>
      <c r="BH165" s="1"/>
      <c r="BI165" s="1"/>
      <c r="BJ165" s="1"/>
      <c r="BK165" s="1"/>
      <c r="BL165" s="1"/>
    </row>
    <row r="166" spans="52:64">
      <c r="AZ166" s="1"/>
      <c r="BA166" s="1"/>
      <c r="BB166" s="1"/>
      <c r="BC166" s="1"/>
      <c r="BD166" s="1"/>
      <c r="BE166" s="1"/>
      <c r="BF166" s="1"/>
      <c r="BG166" s="1"/>
      <c r="BH166" s="1"/>
      <c r="BI166" s="1"/>
      <c r="BJ166" s="1"/>
      <c r="BK166" s="1"/>
      <c r="BL166" s="1"/>
    </row>
    <row r="167" spans="52:64">
      <c r="AZ167" s="1"/>
      <c r="BA167" s="1"/>
      <c r="BB167" s="1"/>
      <c r="BC167" s="1"/>
      <c r="BD167" s="1"/>
      <c r="BE167" s="1"/>
      <c r="BF167" s="1"/>
      <c r="BG167" s="1"/>
      <c r="BH167" s="1"/>
      <c r="BI167" s="1"/>
      <c r="BJ167" s="1"/>
      <c r="BK167" s="1"/>
      <c r="BL167" s="1"/>
    </row>
    <row r="168" spans="52:64">
      <c r="AZ168" s="1"/>
      <c r="BA168" s="1"/>
      <c r="BB168" s="1"/>
      <c r="BC168" s="1"/>
      <c r="BD168" s="1"/>
      <c r="BE168" s="1"/>
      <c r="BF168" s="1"/>
      <c r="BG168" s="1"/>
      <c r="BH168" s="1"/>
      <c r="BI168" s="1"/>
      <c r="BJ168" s="1"/>
      <c r="BK168" s="1"/>
      <c r="BL168" s="1"/>
    </row>
    <row r="169" spans="52:64">
      <c r="AZ169" s="1"/>
      <c r="BA169" s="1"/>
      <c r="BB169" s="1"/>
      <c r="BC169" s="1"/>
      <c r="BD169" s="1"/>
      <c r="BE169" s="1"/>
      <c r="BF169" s="1"/>
      <c r="BG169" s="1"/>
      <c r="BH169" s="1"/>
      <c r="BI169" s="1"/>
      <c r="BJ169" s="1"/>
      <c r="BK169" s="1"/>
      <c r="BL169" s="1"/>
    </row>
    <row r="170" spans="52:64">
      <c r="AZ170" s="1"/>
      <c r="BA170" s="1"/>
      <c r="BB170" s="1"/>
      <c r="BC170" s="1"/>
      <c r="BD170" s="1"/>
      <c r="BE170" s="1"/>
      <c r="BF170" s="1"/>
      <c r="BG170" s="1"/>
      <c r="BH170" s="1"/>
      <c r="BI170" s="1"/>
      <c r="BJ170" s="1"/>
      <c r="BK170" s="1"/>
      <c r="BL170" s="1"/>
    </row>
    <row r="171" spans="52:64">
      <c r="AZ171" s="1"/>
      <c r="BA171" s="1"/>
      <c r="BB171" s="1"/>
      <c r="BC171" s="1"/>
      <c r="BD171" s="1"/>
      <c r="BE171" s="1"/>
      <c r="BF171" s="1"/>
      <c r="BG171" s="1"/>
      <c r="BH171" s="1"/>
      <c r="BI171" s="1"/>
      <c r="BJ171" s="1"/>
      <c r="BK171" s="1"/>
      <c r="BL171" s="1"/>
    </row>
    <row r="172" spans="52:64">
      <c r="AZ172" s="1"/>
      <c r="BA172" s="1"/>
      <c r="BB172" s="1"/>
      <c r="BC172" s="1"/>
      <c r="BD172" s="1"/>
      <c r="BE172" s="1"/>
      <c r="BF172" s="1"/>
      <c r="BG172" s="1"/>
      <c r="BH172" s="1"/>
      <c r="BI172" s="1"/>
      <c r="BJ172" s="1"/>
      <c r="BK172" s="1"/>
      <c r="BL172" s="1"/>
    </row>
    <row r="173" spans="52:64">
      <c r="AZ173" s="1"/>
      <c r="BA173" s="1"/>
      <c r="BB173" s="1"/>
      <c r="BC173" s="1"/>
      <c r="BD173" s="1"/>
      <c r="BE173" s="1"/>
      <c r="BF173" s="1"/>
      <c r="BG173" s="1"/>
      <c r="BH173" s="1"/>
      <c r="BI173" s="1"/>
      <c r="BJ173" s="1"/>
      <c r="BK173" s="1"/>
      <c r="BL173" s="1"/>
    </row>
    <row r="174" spans="52:64">
      <c r="AZ174" s="1"/>
      <c r="BA174" s="1"/>
      <c r="BB174" s="1"/>
      <c r="BC174" s="1"/>
      <c r="BD174" s="1"/>
      <c r="BE174" s="1"/>
      <c r="BF174" s="1"/>
      <c r="BG174" s="1"/>
      <c r="BH174" s="1"/>
      <c r="BI174" s="1"/>
      <c r="BJ174" s="1"/>
      <c r="BK174" s="1"/>
      <c r="BL174" s="1"/>
    </row>
    <row r="175" spans="52:64">
      <c r="AZ175" s="1"/>
      <c r="BA175" s="1"/>
      <c r="BB175" s="1"/>
      <c r="BC175" s="1"/>
      <c r="BD175" s="1"/>
      <c r="BE175" s="1"/>
      <c r="BF175" s="1"/>
      <c r="BG175" s="1"/>
      <c r="BH175" s="1"/>
      <c r="BI175" s="1"/>
      <c r="BJ175" s="1"/>
      <c r="BK175" s="1"/>
      <c r="BL175" s="1"/>
    </row>
    <row r="176" spans="52:64">
      <c r="AZ176" s="1"/>
      <c r="BA176" s="1"/>
      <c r="BB176" s="1"/>
      <c r="BC176" s="1"/>
      <c r="BD176" s="1"/>
      <c r="BE176" s="1"/>
      <c r="BF176" s="1"/>
      <c r="BG176" s="1"/>
      <c r="BH176" s="1"/>
      <c r="BI176" s="1"/>
      <c r="BJ176" s="1"/>
      <c r="BK176" s="1"/>
      <c r="BL176" s="1"/>
    </row>
    <row r="177" spans="52:64">
      <c r="AZ177" s="1"/>
      <c r="BA177" s="1"/>
      <c r="BB177" s="1"/>
      <c r="BC177" s="1"/>
      <c r="BD177" s="1"/>
      <c r="BE177" s="1"/>
      <c r="BF177" s="1"/>
      <c r="BG177" s="1"/>
      <c r="BH177" s="1"/>
      <c r="BI177" s="1"/>
      <c r="BJ177" s="1"/>
      <c r="BK177" s="1"/>
      <c r="BL177" s="1"/>
    </row>
    <row r="178" spans="52:64">
      <c r="AZ178" s="1"/>
      <c r="BA178" s="1"/>
      <c r="BB178" s="1"/>
      <c r="BC178" s="1"/>
      <c r="BD178" s="1"/>
      <c r="BE178" s="1"/>
      <c r="BF178" s="1"/>
      <c r="BG178" s="1"/>
      <c r="BH178" s="1"/>
      <c r="BI178" s="1"/>
      <c r="BJ178" s="1"/>
      <c r="BK178" s="1"/>
      <c r="BL178" s="1"/>
    </row>
    <row r="179" spans="52:64">
      <c r="AZ179" s="1"/>
      <c r="BA179" s="1"/>
      <c r="BB179" s="1"/>
      <c r="BC179" s="1"/>
      <c r="BD179" s="1"/>
      <c r="BE179" s="1"/>
      <c r="BF179" s="1"/>
      <c r="BG179" s="1"/>
      <c r="BH179" s="1"/>
      <c r="BI179" s="1"/>
      <c r="BJ179" s="1"/>
      <c r="BK179" s="1"/>
      <c r="BL179" s="1"/>
    </row>
    <row r="180" spans="52:64">
      <c r="AZ180" s="1"/>
      <c r="BA180" s="1"/>
      <c r="BB180" s="1"/>
      <c r="BC180" s="1"/>
      <c r="BD180" s="1"/>
      <c r="BE180" s="1"/>
      <c r="BF180" s="1"/>
      <c r="BG180" s="1"/>
      <c r="BH180" s="1"/>
      <c r="BI180" s="1"/>
      <c r="BJ180" s="1"/>
      <c r="BK180" s="1"/>
      <c r="BL180" s="1"/>
    </row>
    <row r="181" spans="52:64">
      <c r="AZ181" s="1"/>
      <c r="BA181" s="1"/>
      <c r="BB181" s="1"/>
      <c r="BC181" s="1"/>
      <c r="BD181" s="1"/>
      <c r="BE181" s="1"/>
      <c r="BF181" s="1"/>
      <c r="BG181" s="1"/>
      <c r="BH181" s="1"/>
      <c r="BI181" s="1"/>
      <c r="BJ181" s="1"/>
      <c r="BK181" s="1"/>
      <c r="BL181" s="1"/>
    </row>
  </sheetData>
  <hyperlinks>
    <hyperlink ref="AI2" location="innehåll!A1" display="Tillbaka till innehållsförteckning"/>
    <hyperlink ref="P1" location="innehåll!A1" display="Tillbaka till innehållsförteckning"/>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6"/>
  <sheetViews>
    <sheetView workbookViewId="0">
      <selection activeCell="O1" sqref="O1"/>
    </sheetView>
  </sheetViews>
  <sheetFormatPr defaultColWidth="9.140625" defaultRowHeight="15"/>
  <cols>
    <col min="1" max="1" width="9.140625" style="494"/>
    <col min="2" max="2" width="34.85546875" style="494" customWidth="1"/>
    <col min="3" max="3" width="15.28515625" style="494" customWidth="1"/>
    <col min="4" max="5" width="15.28515625" style="723" customWidth="1"/>
    <col min="6" max="14" width="9.140625" style="494"/>
    <col min="15" max="15" width="12.28515625" style="494" customWidth="1"/>
    <col min="16" max="16" width="12.5703125" style="494" customWidth="1"/>
    <col min="17" max="17" width="21.5703125" style="494" customWidth="1"/>
    <col min="18" max="16384" width="9.140625" style="494"/>
  </cols>
  <sheetData>
    <row r="1" spans="1:24">
      <c r="A1" s="1"/>
      <c r="B1" s="1"/>
      <c r="C1" s="1"/>
      <c r="D1" s="1"/>
      <c r="E1" s="1"/>
      <c r="F1" s="1"/>
      <c r="G1" s="1"/>
      <c r="H1" s="1"/>
      <c r="I1" s="1"/>
      <c r="J1" s="1"/>
      <c r="K1" s="1"/>
      <c r="L1" s="1"/>
      <c r="M1" s="1"/>
      <c r="N1" s="1"/>
      <c r="O1" s="70" t="s">
        <v>173</v>
      </c>
      <c r="P1" s="1"/>
      <c r="Q1" s="1"/>
      <c r="R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88" t="s">
        <v>1252</v>
      </c>
      <c r="C3" s="189"/>
      <c r="D3" s="756"/>
      <c r="E3" s="756"/>
      <c r="F3" s="190"/>
      <c r="G3" s="189"/>
      <c r="H3" s="189"/>
      <c r="I3" s="189"/>
      <c r="J3" s="189"/>
      <c r="K3" s="189"/>
      <c r="L3" s="190"/>
      <c r="M3" s="190"/>
      <c r="N3" s="190"/>
      <c r="O3" s="190"/>
      <c r="P3" s="190"/>
      <c r="Q3" s="190"/>
      <c r="R3" s="1"/>
      <c r="S3" s="1"/>
      <c r="T3" s="1"/>
      <c r="U3" s="1"/>
      <c r="V3" s="1"/>
      <c r="W3" s="1"/>
      <c r="X3" s="1"/>
    </row>
    <row r="4" spans="1:24">
      <c r="A4" s="1"/>
      <c r="B4" s="564"/>
      <c r="C4" s="72"/>
      <c r="D4" s="72"/>
      <c r="E4" s="72"/>
      <c r="F4" s="82"/>
      <c r="G4" s="194"/>
      <c r="H4" s="194"/>
      <c r="I4" s="194"/>
      <c r="J4" s="194"/>
      <c r="K4" s="82"/>
      <c r="L4" s="82"/>
      <c r="M4" s="82"/>
      <c r="N4" s="82"/>
      <c r="O4" s="82"/>
      <c r="P4" s="82"/>
      <c r="Q4" s="82"/>
      <c r="R4" s="1"/>
      <c r="S4" s="1"/>
      <c r="T4" s="1"/>
      <c r="U4" s="1"/>
      <c r="V4" s="1"/>
      <c r="W4" s="1"/>
      <c r="X4" s="1"/>
    </row>
    <row r="5" spans="1:24">
      <c r="A5" s="1"/>
      <c r="B5" s="201"/>
      <c r="C5" s="119"/>
      <c r="D5" s="757"/>
      <c r="E5" s="757"/>
      <c r="F5" s="192"/>
      <c r="G5" s="202"/>
      <c r="H5" s="202"/>
      <c r="I5" s="202"/>
      <c r="J5" s="202"/>
      <c r="K5" s="192"/>
      <c r="L5" s="192"/>
      <c r="M5" s="192"/>
      <c r="N5" s="192"/>
      <c r="O5" s="192"/>
      <c r="P5" s="192"/>
      <c r="Q5" s="192"/>
      <c r="R5" s="1"/>
      <c r="S5" s="1"/>
      <c r="T5" s="1"/>
      <c r="U5" s="1"/>
      <c r="V5" s="1"/>
      <c r="W5" s="1"/>
      <c r="X5" s="1"/>
    </row>
    <row r="6" spans="1:24">
      <c r="A6" s="1"/>
      <c r="B6" s="1"/>
      <c r="C6" s="1"/>
      <c r="D6" s="1"/>
      <c r="E6" s="1"/>
      <c r="F6" s="1"/>
      <c r="G6" s="141"/>
      <c r="H6" s="141"/>
      <c r="I6" s="141"/>
      <c r="J6" s="141"/>
      <c r="K6" s="140"/>
      <c r="L6" s="140"/>
      <c r="M6" s="140"/>
      <c r="N6" s="140"/>
      <c r="O6" s="140"/>
      <c r="P6" s="140"/>
      <c r="Q6" s="1"/>
      <c r="R6" s="1"/>
      <c r="S6" s="1"/>
      <c r="T6" s="1"/>
      <c r="U6" s="1"/>
      <c r="V6" s="1"/>
      <c r="W6" s="1"/>
      <c r="X6" s="1"/>
    </row>
    <row r="7" spans="1:24">
      <c r="A7" s="1"/>
      <c r="B7" s="142"/>
      <c r="C7" s="143" t="s">
        <v>1253</v>
      </c>
      <c r="D7" s="143" t="s">
        <v>1251</v>
      </c>
      <c r="E7" s="143" t="s">
        <v>1254</v>
      </c>
      <c r="F7" s="1"/>
      <c r="G7" s="742" t="s">
        <v>1151</v>
      </c>
      <c r="H7" s="740"/>
      <c r="I7" s="740"/>
      <c r="J7" s="740"/>
      <c r="K7" s="740"/>
      <c r="L7" s="740"/>
      <c r="M7" s="740"/>
      <c r="N7" s="740"/>
      <c r="O7" s="740"/>
      <c r="P7" s="740"/>
      <c r="Q7" s="1"/>
      <c r="R7" s="1"/>
      <c r="S7" s="1"/>
      <c r="T7" s="1"/>
      <c r="U7" s="1"/>
      <c r="V7" s="1"/>
      <c r="W7" s="1"/>
      <c r="X7" s="1"/>
    </row>
    <row r="8" spans="1:24">
      <c r="A8" s="1"/>
      <c r="B8" s="161" t="s">
        <v>1416</v>
      </c>
      <c r="C8" s="758">
        <v>60</v>
      </c>
      <c r="D8" s="758">
        <v>32</v>
      </c>
      <c r="E8" s="758">
        <v>8</v>
      </c>
      <c r="F8" s="1"/>
      <c r="G8" s="740" t="s">
        <v>1258</v>
      </c>
      <c r="H8" s="740"/>
      <c r="I8" s="740"/>
      <c r="J8" s="740"/>
      <c r="K8" s="740"/>
      <c r="L8" s="740"/>
      <c r="M8" s="740"/>
      <c r="N8" s="740"/>
      <c r="O8" s="740"/>
      <c r="P8" s="740"/>
      <c r="Q8" s="1"/>
      <c r="R8" s="1"/>
      <c r="S8" s="1"/>
      <c r="T8" s="1"/>
      <c r="U8" s="1"/>
      <c r="V8" s="1"/>
      <c r="W8" s="1"/>
      <c r="X8" s="1"/>
    </row>
    <row r="9" spans="1:24" s="723" customFormat="1">
      <c r="A9" s="1"/>
      <c r="B9" s="163" t="s">
        <v>1417</v>
      </c>
      <c r="C9" s="759">
        <v>73</v>
      </c>
      <c r="D9" s="759">
        <v>22</v>
      </c>
      <c r="E9" s="759">
        <v>5</v>
      </c>
      <c r="F9" s="1"/>
      <c r="G9" s="740" t="s">
        <v>1257</v>
      </c>
      <c r="H9" s="740"/>
      <c r="I9" s="740"/>
      <c r="J9" s="740"/>
      <c r="K9" s="740"/>
      <c r="L9" s="740"/>
      <c r="M9" s="740"/>
      <c r="N9" s="740"/>
      <c r="O9" s="740"/>
      <c r="P9" s="740"/>
      <c r="Q9" s="1"/>
      <c r="R9" s="1"/>
      <c r="S9" s="1"/>
      <c r="T9" s="1"/>
      <c r="U9" s="1"/>
      <c r="V9" s="1"/>
      <c r="W9" s="1"/>
      <c r="X9" s="1"/>
    </row>
    <row r="10" spans="1:24" s="723" customFormat="1">
      <c r="A10" s="1"/>
      <c r="B10" s="161" t="s">
        <v>1418</v>
      </c>
      <c r="C10" s="758">
        <v>77</v>
      </c>
      <c r="D10" s="758">
        <v>21</v>
      </c>
      <c r="E10" s="758">
        <v>2</v>
      </c>
      <c r="F10" s="1"/>
      <c r="G10" s="740" t="s">
        <v>1259</v>
      </c>
      <c r="H10" s="740"/>
      <c r="I10" s="740"/>
      <c r="J10" s="740"/>
      <c r="K10" s="740"/>
      <c r="L10" s="740"/>
      <c r="M10" s="740"/>
      <c r="N10" s="740"/>
      <c r="O10" s="740"/>
      <c r="P10" s="740"/>
      <c r="Q10" s="1"/>
      <c r="R10" s="1"/>
      <c r="S10" s="1"/>
      <c r="T10" s="1"/>
      <c r="U10" s="1"/>
      <c r="V10" s="1"/>
      <c r="W10" s="1"/>
      <c r="X10" s="1"/>
    </row>
    <row r="11" spans="1:24">
      <c r="A11" s="1"/>
      <c r="B11" s="1"/>
      <c r="C11" s="1"/>
      <c r="D11" s="1"/>
      <c r="E11" s="1"/>
      <c r="F11" s="1"/>
      <c r="G11" s="740" t="s">
        <v>1260</v>
      </c>
      <c r="H11" s="740"/>
      <c r="I11" s="740"/>
      <c r="J11" s="740"/>
      <c r="K11" s="740"/>
      <c r="L11" s="740"/>
      <c r="M11" s="740"/>
      <c r="N11" s="740"/>
      <c r="O11" s="740"/>
      <c r="P11" s="740"/>
      <c r="Q11" s="1"/>
      <c r="R11" s="1"/>
      <c r="S11" s="1"/>
      <c r="T11" s="1"/>
      <c r="U11" s="1"/>
      <c r="V11" s="1"/>
      <c r="W11" s="1"/>
      <c r="X11" s="1"/>
    </row>
    <row r="12" spans="1:24" s="723" customFormat="1">
      <c r="A12" s="1"/>
      <c r="B12" s="4" t="s">
        <v>916</v>
      </c>
      <c r="C12" s="1"/>
      <c r="D12" s="1"/>
      <c r="E12" s="1"/>
      <c r="F12" s="1"/>
      <c r="G12" s="11"/>
      <c r="H12" s="11"/>
      <c r="I12" s="11"/>
      <c r="J12" s="11"/>
      <c r="K12" s="11"/>
      <c r="L12" s="11"/>
      <c r="M12" s="11"/>
      <c r="N12" s="11"/>
      <c r="O12" s="11"/>
      <c r="P12" s="11"/>
      <c r="Q12" s="11"/>
      <c r="R12" s="1"/>
      <c r="S12" s="1"/>
      <c r="T12" s="1"/>
      <c r="U12" s="1"/>
      <c r="V12" s="1"/>
      <c r="W12" s="1"/>
      <c r="X12" s="1"/>
    </row>
    <row r="13" spans="1:24" s="723" customFormat="1">
      <c r="A13" s="1"/>
      <c r="B13" s="1"/>
      <c r="C13" s="1"/>
      <c r="D13" s="1"/>
      <c r="E13" s="1"/>
      <c r="F13" s="1"/>
      <c r="G13" s="11"/>
      <c r="H13" s="11"/>
      <c r="I13" s="11"/>
      <c r="J13" s="11"/>
      <c r="K13" s="11"/>
      <c r="L13" s="11"/>
      <c r="M13" s="11"/>
      <c r="N13" s="11"/>
      <c r="O13" s="11"/>
      <c r="P13" s="11"/>
      <c r="Q13" s="11"/>
      <c r="R13" s="1"/>
      <c r="S13" s="1"/>
      <c r="T13" s="1"/>
      <c r="U13" s="1"/>
      <c r="V13" s="1"/>
      <c r="W13" s="1"/>
      <c r="X13" s="1"/>
    </row>
    <row r="14" spans="1:24">
      <c r="A14" s="1"/>
      <c r="B14" s="1"/>
      <c r="C14" s="1"/>
      <c r="D14" s="1"/>
      <c r="E14" s="1"/>
      <c r="F14" s="1"/>
      <c r="G14" s="11"/>
      <c r="H14" s="11"/>
      <c r="I14" s="11"/>
      <c r="J14" s="11"/>
      <c r="K14" s="11"/>
      <c r="L14" s="11"/>
      <c r="M14" s="11"/>
      <c r="N14" s="11"/>
      <c r="O14" s="11"/>
      <c r="P14" s="11"/>
      <c r="Q14" s="1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s="723" customFormat="1">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44"/>
      <c r="H18" s="1"/>
      <c r="I18" s="1"/>
      <c r="J18" s="1"/>
      <c r="K18" s="1"/>
      <c r="L18" s="1"/>
      <c r="M18" s="1"/>
      <c r="N18" s="1"/>
      <c r="O18" s="1"/>
      <c r="P18" s="1"/>
      <c r="Q18" s="1"/>
      <c r="R18" s="1"/>
      <c r="S18" s="1"/>
      <c r="T18" s="1"/>
      <c r="U18" s="1"/>
      <c r="V18" s="1"/>
      <c r="W18" s="1"/>
      <c r="X18" s="1"/>
    </row>
    <row r="19" spans="1:24">
      <c r="A19" s="1"/>
      <c r="B19" s="144"/>
      <c r="C19" s="144"/>
      <c r="D19" s="144"/>
      <c r="E19" s="144"/>
      <c r="F19" s="144"/>
      <c r="G19" s="1"/>
      <c r="H19" s="1"/>
      <c r="I19" s="1"/>
      <c r="J19" s="1"/>
      <c r="K19" s="1"/>
      <c r="L19" s="1"/>
      <c r="M19" s="1"/>
      <c r="N19" s="1"/>
      <c r="O19" s="1"/>
      <c r="P19" s="1"/>
      <c r="Q19" s="1"/>
      <c r="R19" s="1"/>
      <c r="S19" s="1"/>
      <c r="T19" s="1"/>
      <c r="U19" s="1"/>
      <c r="V19" s="1"/>
      <c r="W19" s="1"/>
      <c r="X19" s="1"/>
    </row>
    <row r="20" spans="1:24">
      <c r="A20" s="1"/>
      <c r="C20" s="1"/>
      <c r="D20" s="1"/>
      <c r="E20" s="1"/>
      <c r="F20" s="1"/>
      <c r="H20" s="1"/>
      <c r="I20" s="1"/>
      <c r="J20" s="1"/>
      <c r="K20" s="1"/>
      <c r="L20" s="1"/>
      <c r="M20" s="1"/>
      <c r="N20" s="1"/>
      <c r="O20" s="1"/>
      <c r="P20" s="1"/>
      <c r="Q20" s="1"/>
      <c r="R20" s="1"/>
      <c r="S20" s="1"/>
      <c r="T20" s="1"/>
      <c r="U20" s="1"/>
      <c r="V20" s="1"/>
      <c r="W20" s="1"/>
      <c r="X20" s="1"/>
    </row>
    <row r="21" spans="1:24">
      <c r="A21" s="1"/>
      <c r="B21" s="11"/>
      <c r="C21" s="1"/>
      <c r="D21" s="1"/>
      <c r="E21" s="1"/>
      <c r="F21" s="11"/>
      <c r="G21" s="1"/>
      <c r="H21" s="1"/>
      <c r="I21" s="1"/>
      <c r="J21" s="1"/>
      <c r="K21" s="1"/>
      <c r="L21" s="1"/>
      <c r="M21" s="1"/>
      <c r="N21" s="1"/>
      <c r="O21" s="1"/>
      <c r="P21" s="1"/>
      <c r="Q21" s="1"/>
      <c r="R21" s="1"/>
      <c r="S21" s="1"/>
      <c r="T21" s="1"/>
      <c r="U21" s="1"/>
      <c r="V21" s="1"/>
      <c r="W21" s="1"/>
      <c r="X21" s="1"/>
    </row>
    <row r="22" spans="1:24" ht="15.75">
      <c r="A22" s="1"/>
      <c r="B22" s="197"/>
      <c r="C22" s="198"/>
      <c r="D22" s="198"/>
      <c r="E22" s="198"/>
      <c r="F22" s="199"/>
      <c r="G22" s="1"/>
      <c r="H22" s="197"/>
      <c r="I22" s="198"/>
      <c r="J22" s="1"/>
      <c r="K22" s="1"/>
      <c r="L22" s="1"/>
      <c r="M22" s="1"/>
      <c r="N22" s="1"/>
      <c r="O22" s="1"/>
      <c r="P22" s="1"/>
      <c r="Q22" s="1"/>
      <c r="R22" s="1"/>
      <c r="S22" s="1"/>
      <c r="T22" s="1"/>
      <c r="U22" s="1"/>
      <c r="V22" s="1"/>
      <c r="W22" s="1"/>
      <c r="X22" s="1"/>
    </row>
    <row r="23" spans="1:24" ht="15.75">
      <c r="A23" s="1"/>
      <c r="B23" s="200"/>
      <c r="C23" s="198"/>
      <c r="D23" s="198"/>
      <c r="E23" s="198"/>
      <c r="F23" s="199"/>
      <c r="G23" s="1"/>
      <c r="H23" s="197"/>
      <c r="I23" s="198"/>
      <c r="J23" s="1"/>
      <c r="K23" s="1"/>
      <c r="L23" s="1"/>
      <c r="M23" s="1"/>
      <c r="N23" s="1"/>
      <c r="O23" s="1"/>
      <c r="P23" s="1"/>
      <c r="Q23" s="1"/>
      <c r="R23" s="1"/>
      <c r="S23" s="1"/>
      <c r="T23" s="1"/>
      <c r="U23" s="1"/>
      <c r="V23" s="1"/>
      <c r="W23" s="1"/>
      <c r="X23" s="1"/>
    </row>
    <row r="24" spans="1:24">
      <c r="A24" s="1"/>
      <c r="B24" s="13"/>
      <c r="C24" s="13"/>
      <c r="D24" s="13"/>
      <c r="E24" s="13"/>
      <c r="F24" s="14"/>
      <c r="G24" s="14"/>
      <c r="H24" s="13"/>
      <c r="I24" s="13"/>
      <c r="J24" s="11"/>
      <c r="K24" s="11"/>
      <c r="L24" s="11"/>
      <c r="M24" s="11"/>
      <c r="N24" s="11"/>
      <c r="O24" s="11"/>
      <c r="P24" s="11"/>
      <c r="Q24" s="1"/>
      <c r="R24" s="1"/>
      <c r="S24" s="1"/>
      <c r="T24" s="1"/>
      <c r="U24" s="1"/>
      <c r="V24" s="1"/>
      <c r="W24" s="1"/>
      <c r="X24" s="1"/>
    </row>
    <row r="25" spans="1:24">
      <c r="A25" s="1"/>
      <c r="B25" s="11"/>
      <c r="C25" s="11"/>
      <c r="D25" s="11"/>
      <c r="E25" s="11"/>
      <c r="F25" s="11"/>
      <c r="G25" s="144"/>
      <c r="H25" s="11"/>
      <c r="I25" s="11"/>
      <c r="J25" s="11"/>
      <c r="K25" s="11"/>
      <c r="L25" s="11"/>
      <c r="M25" s="11"/>
      <c r="N25" s="11"/>
      <c r="O25" s="11"/>
      <c r="P25" s="11"/>
      <c r="Q25" s="1"/>
      <c r="R25" s="1"/>
      <c r="S25" s="1"/>
      <c r="T25" s="1"/>
      <c r="U25" s="1"/>
      <c r="V25" s="1"/>
      <c r="W25" s="1"/>
      <c r="X25" s="1"/>
    </row>
    <row r="26" spans="1:24">
      <c r="A26" s="1"/>
      <c r="B26" s="11"/>
      <c r="C26" s="11"/>
      <c r="D26" s="11"/>
      <c r="E26" s="11"/>
      <c r="F26" s="11"/>
      <c r="G26" s="144"/>
      <c r="H26" s="11"/>
      <c r="I26" s="11"/>
      <c r="J26" s="11"/>
      <c r="K26" s="11"/>
      <c r="L26" s="11"/>
      <c r="M26" s="11"/>
      <c r="N26" s="11"/>
      <c r="O26" s="11"/>
      <c r="P26" s="11"/>
      <c r="Q26" s="11"/>
      <c r="R26" s="1"/>
      <c r="S26" s="1"/>
      <c r="T26" s="1"/>
      <c r="U26" s="1"/>
      <c r="V26" s="1"/>
      <c r="W26" s="1"/>
      <c r="X26" s="1"/>
    </row>
    <row r="27" spans="1:24">
      <c r="A27" s="1"/>
      <c r="B27" s="11"/>
      <c r="C27" s="11"/>
      <c r="D27" s="11"/>
      <c r="E27" s="11"/>
      <c r="F27" s="11"/>
      <c r="G27" s="144"/>
      <c r="H27" s="11"/>
      <c r="I27" s="11"/>
      <c r="J27" s="11"/>
      <c r="K27" s="11"/>
      <c r="L27" s="11"/>
      <c r="M27" s="11"/>
      <c r="N27" s="11"/>
      <c r="O27" s="11"/>
      <c r="P27" s="11"/>
      <c r="Q27" s="11"/>
      <c r="R27" s="1"/>
      <c r="S27" s="1"/>
      <c r="T27" s="1"/>
      <c r="U27" s="1"/>
      <c r="V27" s="1"/>
      <c r="W27" s="1"/>
      <c r="X27" s="1"/>
    </row>
    <row r="28" spans="1:24">
      <c r="A28" s="1"/>
      <c r="B28" s="11"/>
      <c r="C28" s="40"/>
      <c r="D28" s="40"/>
      <c r="E28" s="40"/>
      <c r="F28" s="11"/>
      <c r="G28" s="144"/>
      <c r="H28" s="11"/>
      <c r="I28" s="11"/>
      <c r="J28" s="11"/>
      <c r="K28" s="11"/>
      <c r="L28" s="11"/>
      <c r="M28" s="11"/>
      <c r="N28" s="11"/>
      <c r="O28" s="11"/>
      <c r="P28" s="11"/>
      <c r="Q28" s="11"/>
      <c r="R28" s="1"/>
      <c r="S28" s="1"/>
      <c r="T28" s="1"/>
      <c r="U28" s="1"/>
      <c r="V28" s="1"/>
      <c r="W28" s="1"/>
      <c r="X28" s="1"/>
    </row>
    <row r="29" spans="1:24">
      <c r="A29" s="1"/>
      <c r="B29" s="11"/>
      <c r="C29" s="11"/>
      <c r="D29" s="11"/>
      <c r="E29" s="11"/>
      <c r="F29" s="11"/>
      <c r="G29" s="11"/>
      <c r="H29" s="11"/>
      <c r="I29" s="11"/>
      <c r="J29" s="11"/>
      <c r="K29" s="11"/>
      <c r="L29" s="11"/>
      <c r="M29" s="11"/>
      <c r="N29" s="11"/>
      <c r="O29" s="11"/>
      <c r="P29" s="11"/>
      <c r="Q29" s="11"/>
      <c r="R29" s="1"/>
      <c r="S29" s="1"/>
      <c r="T29" s="1"/>
      <c r="U29" s="1"/>
      <c r="V29" s="1"/>
      <c r="W29" s="1"/>
      <c r="X29" s="1"/>
    </row>
    <row r="30" spans="1:24">
      <c r="A30" s="1"/>
      <c r="B30" s="11"/>
      <c r="C30" s="11"/>
      <c r="D30" s="11"/>
      <c r="E30" s="11"/>
      <c r="F30" s="11"/>
      <c r="G30" s="11"/>
      <c r="H30" s="11"/>
      <c r="I30" s="11"/>
      <c r="J30" s="11"/>
      <c r="K30" s="11"/>
      <c r="L30" s="1"/>
      <c r="M30" s="1"/>
      <c r="N30" s="1"/>
      <c r="O30" s="1"/>
      <c r="P30" s="1"/>
      <c r="Q30" s="1"/>
      <c r="R30" s="1"/>
      <c r="S30" s="1"/>
      <c r="T30" s="1"/>
      <c r="U30" s="1"/>
      <c r="V30" s="1"/>
      <c r="W30" s="1"/>
      <c r="X30" s="1"/>
    </row>
    <row r="31" spans="1:24">
      <c r="A31" s="1"/>
      <c r="B31" s="11"/>
      <c r="C31" s="11"/>
      <c r="D31" s="11"/>
      <c r="E31" s="11"/>
      <c r="F31" s="11"/>
      <c r="G31" s="11"/>
      <c r="H31" s="11"/>
      <c r="I31" s="11"/>
      <c r="J31" s="11"/>
      <c r="K31" s="1"/>
      <c r="M31" s="44"/>
      <c r="N31" s="44"/>
      <c r="O31" s="44"/>
      <c r="P31" s="44"/>
      <c r="Q31" s="44"/>
      <c r="R31" s="44"/>
      <c r="S31" s="44"/>
      <c r="T31" s="44"/>
      <c r="U31" s="44"/>
      <c r="V31" s="44"/>
      <c r="W31" s="44"/>
      <c r="X31" s="44"/>
    </row>
    <row r="32" spans="1:24">
      <c r="A32" s="1"/>
      <c r="B32" s="11"/>
      <c r="C32" s="11"/>
      <c r="D32" s="11"/>
      <c r="E32" s="11"/>
      <c r="F32" s="11"/>
      <c r="G32" s="11"/>
      <c r="H32" s="11"/>
      <c r="I32" s="11"/>
      <c r="J32" s="11"/>
      <c r="K32" s="1"/>
      <c r="L32" s="1"/>
      <c r="M32" s="1"/>
      <c r="N32" s="1"/>
      <c r="O32" s="1"/>
      <c r="P32" s="1"/>
      <c r="Q32" s="1"/>
      <c r="R32" s="1"/>
      <c r="S32" s="1"/>
      <c r="T32" s="1"/>
      <c r="U32" s="1"/>
      <c r="V32" s="1"/>
      <c r="W32" s="1"/>
      <c r="X32" s="1"/>
    </row>
    <row r="33" spans="1:24">
      <c r="A33" s="1"/>
      <c r="B33" s="11"/>
      <c r="C33" s="11"/>
      <c r="D33" s="11"/>
      <c r="E33" s="11"/>
      <c r="F33" s="11"/>
      <c r="G33" s="11"/>
      <c r="H33" s="11"/>
      <c r="I33" s="11"/>
      <c r="J33" s="11"/>
      <c r="K33" s="11"/>
      <c r="L33" s="1"/>
      <c r="M33" s="1"/>
      <c r="N33" s="1"/>
      <c r="O33" s="1"/>
      <c r="P33" s="1"/>
      <c r="Q33" s="1"/>
      <c r="R33" s="1"/>
      <c r="S33" s="1"/>
      <c r="T33" s="1"/>
      <c r="U33" s="1"/>
      <c r="V33" s="1"/>
      <c r="W33" s="1"/>
      <c r="X33" s="1"/>
    </row>
    <row r="34" spans="1:24">
      <c r="A34" s="1"/>
      <c r="B34" s="11"/>
      <c r="C34" s="11"/>
      <c r="D34" s="11"/>
      <c r="E34" s="11"/>
      <c r="F34" s="11"/>
      <c r="G34" s="11"/>
      <c r="H34" s="11"/>
      <c r="I34" s="11"/>
      <c r="J34" s="11"/>
      <c r="K34" s="11"/>
      <c r="L34" s="1"/>
      <c r="M34" s="1"/>
      <c r="N34" s="1"/>
      <c r="O34" s="1"/>
      <c r="P34" s="1"/>
      <c r="Q34" s="1"/>
      <c r="R34" s="1"/>
      <c r="S34" s="1"/>
      <c r="T34" s="1"/>
      <c r="U34" s="1"/>
      <c r="V34" s="1"/>
      <c r="W34" s="1"/>
      <c r="X34" s="1"/>
    </row>
    <row r="35" spans="1:24">
      <c r="A35" s="1"/>
      <c r="B35" s="11"/>
      <c r="C35" s="11"/>
      <c r="D35" s="11"/>
      <c r="E35" s="11"/>
      <c r="F35" s="11"/>
      <c r="G35" s="11"/>
      <c r="H35" s="11"/>
      <c r="I35" s="11"/>
      <c r="J35" s="11"/>
      <c r="K35" s="11"/>
      <c r="L35" s="11"/>
      <c r="M35" s="11"/>
      <c r="N35" s="1"/>
      <c r="O35" s="1"/>
      <c r="P35" s="1"/>
      <c r="Q35" s="1"/>
      <c r="R35" s="1"/>
      <c r="S35" s="1"/>
      <c r="T35" s="1"/>
      <c r="U35" s="1"/>
      <c r="V35" s="1"/>
      <c r="W35" s="1"/>
      <c r="X35" s="1"/>
    </row>
    <row r="36" spans="1:24">
      <c r="A36" s="1"/>
      <c r="B36" s="11"/>
      <c r="C36" s="11"/>
      <c r="D36" s="11"/>
      <c r="E36" s="11"/>
      <c r="F36" s="11"/>
      <c r="G36" s="11"/>
      <c r="H36" s="11"/>
      <c r="I36" s="11"/>
      <c r="J36" s="11"/>
      <c r="K36" s="11"/>
      <c r="L36" s="11"/>
      <c r="M36" s="11"/>
      <c r="N36" s="1"/>
      <c r="O36" s="1"/>
      <c r="P36" s="1"/>
      <c r="Q36" s="1"/>
      <c r="R36" s="1"/>
      <c r="S36" s="1"/>
      <c r="T36" s="1"/>
      <c r="U36" s="1"/>
      <c r="V36" s="1"/>
      <c r="W36" s="1"/>
      <c r="X36" s="1"/>
    </row>
    <row r="37" spans="1:24">
      <c r="A37" s="1"/>
      <c r="B37" s="11"/>
      <c r="C37" s="11"/>
      <c r="D37" s="11"/>
      <c r="E37" s="11"/>
      <c r="F37" s="11"/>
      <c r="G37" s="11"/>
      <c r="H37" s="11"/>
      <c r="I37" s="11"/>
      <c r="J37" s="11"/>
      <c r="K37" s="74"/>
      <c r="L37" s="74"/>
      <c r="M37" s="195"/>
      <c r="N37" s="1"/>
      <c r="O37" s="1"/>
      <c r="P37" s="1"/>
      <c r="Q37" s="1"/>
      <c r="R37" s="1"/>
      <c r="S37" s="1"/>
      <c r="T37" s="1"/>
      <c r="U37" s="1"/>
      <c r="V37" s="1"/>
      <c r="W37" s="1"/>
      <c r="X37" s="1"/>
    </row>
    <row r="38" spans="1:24">
      <c r="A38" s="1"/>
      <c r="B38" s="11"/>
      <c r="C38" s="11"/>
      <c r="D38" s="11"/>
      <c r="E38" s="11"/>
      <c r="F38" s="11"/>
      <c r="G38" s="11"/>
      <c r="H38" s="11"/>
      <c r="I38" s="11"/>
      <c r="J38" s="11"/>
      <c r="K38" s="74"/>
      <c r="L38" s="74"/>
      <c r="M38" s="196"/>
      <c r="N38" s="1"/>
      <c r="O38" s="1"/>
      <c r="P38" s="1"/>
      <c r="Q38" s="1"/>
      <c r="R38" s="1"/>
      <c r="S38" s="1"/>
      <c r="T38" s="1"/>
      <c r="U38" s="1"/>
      <c r="V38" s="1"/>
      <c r="W38" s="1"/>
      <c r="X38" s="1"/>
    </row>
    <row r="39" spans="1:24">
      <c r="A39" s="1"/>
      <c r="B39" s="11"/>
      <c r="C39" s="11"/>
      <c r="D39" s="11"/>
      <c r="E39" s="11"/>
      <c r="F39" s="11"/>
      <c r="G39" s="11"/>
      <c r="H39" s="11"/>
      <c r="I39" s="11"/>
      <c r="J39" s="11"/>
      <c r="K39" s="11"/>
      <c r="L39" s="73"/>
      <c r="M39" s="11"/>
      <c r="N39" s="1"/>
      <c r="O39" s="1"/>
      <c r="P39" s="1"/>
      <c r="Q39" s="1"/>
      <c r="R39" s="1"/>
      <c r="S39" s="1"/>
      <c r="T39" s="1"/>
      <c r="U39" s="1"/>
      <c r="V39" s="1"/>
      <c r="W39" s="1"/>
      <c r="X39" s="1"/>
    </row>
    <row r="40" spans="1:24">
      <c r="A40" s="1"/>
      <c r="B40" s="11"/>
      <c r="C40" s="11"/>
      <c r="D40" s="11"/>
      <c r="E40" s="11"/>
      <c r="F40" s="11"/>
      <c r="G40" s="11"/>
      <c r="H40" s="11"/>
      <c r="I40" s="11"/>
      <c r="J40" s="11"/>
      <c r="K40" s="11"/>
      <c r="L40" s="74"/>
      <c r="M40" s="1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row>
    <row r="42" spans="1:24">
      <c r="A42" s="1"/>
      <c r="B42" s="1"/>
      <c r="C42" s="1"/>
      <c r="D42" s="1"/>
      <c r="E42" s="1"/>
      <c r="F42" s="1"/>
      <c r="G42" s="1"/>
      <c r="H42" s="1"/>
      <c r="I42" s="1"/>
      <c r="J42" s="1"/>
      <c r="K42" s="1"/>
      <c r="L42" s="1"/>
      <c r="M42" s="1"/>
      <c r="N42" s="1"/>
      <c r="O42" s="1"/>
      <c r="P42" s="1"/>
      <c r="Q42" s="1"/>
      <c r="R42" s="1"/>
      <c r="S42" s="1"/>
      <c r="T42" s="1"/>
      <c r="U42" s="1"/>
    </row>
    <row r="43" spans="1:24">
      <c r="A43" s="1"/>
      <c r="B43" s="1"/>
      <c r="C43" s="1"/>
      <c r="D43" s="1"/>
      <c r="E43" s="1"/>
      <c r="F43" s="1"/>
      <c r="G43" s="1"/>
      <c r="H43" s="1"/>
      <c r="I43" s="1"/>
      <c r="J43" s="1"/>
      <c r="K43" s="1"/>
      <c r="L43" s="1"/>
      <c r="M43" s="1"/>
      <c r="N43" s="1"/>
      <c r="O43" s="1"/>
      <c r="P43" s="1"/>
      <c r="Q43" s="1"/>
      <c r="R43" s="1"/>
      <c r="S43" s="1"/>
      <c r="T43" s="1"/>
      <c r="U43" s="1"/>
    </row>
    <row r="44" spans="1:24">
      <c r="A44" s="1"/>
      <c r="B44" s="1"/>
      <c r="C44" s="1"/>
      <c r="D44" s="1"/>
      <c r="E44" s="1"/>
      <c r="F44" s="1"/>
      <c r="G44" s="1"/>
      <c r="H44" s="1"/>
      <c r="I44" s="1"/>
      <c r="J44" s="1"/>
      <c r="K44" s="1"/>
      <c r="L44" s="1"/>
      <c r="M44" s="1"/>
      <c r="N44" s="1"/>
      <c r="O44" s="1"/>
      <c r="P44" s="1"/>
      <c r="Q44" s="1"/>
      <c r="R44" s="1"/>
      <c r="S44" s="1"/>
      <c r="T44" s="1"/>
      <c r="U44" s="1"/>
    </row>
    <row r="45" spans="1:24">
      <c r="A45" s="1"/>
      <c r="B45" s="1"/>
      <c r="C45" s="1"/>
      <c r="D45" s="1"/>
      <c r="E45" s="1"/>
      <c r="F45" s="1"/>
      <c r="G45" s="1"/>
      <c r="H45" s="1"/>
      <c r="I45" s="1"/>
      <c r="J45" s="1"/>
      <c r="K45" s="1"/>
      <c r="L45" s="1"/>
      <c r="M45" s="1"/>
      <c r="N45" s="1"/>
      <c r="O45" s="1"/>
      <c r="P45" s="1"/>
      <c r="Q45" s="1"/>
      <c r="R45" s="1"/>
      <c r="S45" s="1"/>
      <c r="T45" s="1"/>
      <c r="U45" s="1"/>
    </row>
    <row r="46" spans="1:24">
      <c r="A46" s="1"/>
      <c r="B46" s="1"/>
      <c r="C46" s="1"/>
      <c r="D46" s="1"/>
      <c r="E46" s="1"/>
      <c r="F46" s="1"/>
      <c r="G46" s="1"/>
      <c r="H46" s="1"/>
      <c r="I46" s="1"/>
      <c r="J46" s="1"/>
      <c r="K46" s="1"/>
      <c r="L46" s="1"/>
      <c r="M46" s="1"/>
      <c r="N46" s="1"/>
      <c r="O46" s="1"/>
      <c r="P46" s="1"/>
      <c r="Q46" s="1"/>
      <c r="R46" s="1"/>
      <c r="S46" s="1"/>
      <c r="T46" s="1"/>
      <c r="U46" s="1"/>
    </row>
    <row r="47" spans="1:24">
      <c r="A47" s="1"/>
      <c r="B47" s="1"/>
      <c r="C47" s="1"/>
      <c r="D47" s="1"/>
      <c r="E47" s="1"/>
      <c r="F47" s="1"/>
      <c r="G47" s="1"/>
      <c r="H47" s="1"/>
      <c r="I47" s="1"/>
      <c r="J47" s="1"/>
      <c r="K47" s="1"/>
      <c r="L47" s="1"/>
      <c r="M47" s="1"/>
      <c r="N47" s="1"/>
      <c r="O47" s="1"/>
      <c r="P47" s="1"/>
      <c r="Q47" s="1"/>
      <c r="R47" s="1"/>
      <c r="S47" s="1"/>
      <c r="T47" s="1"/>
      <c r="U47" s="1"/>
    </row>
    <row r="48" spans="1:24">
      <c r="A48" s="1"/>
      <c r="B48" s="1"/>
      <c r="C48" s="1"/>
      <c r="D48" s="1"/>
      <c r="E48" s="1"/>
      <c r="F48" s="1"/>
      <c r="G48" s="1"/>
      <c r="H48" s="1"/>
      <c r="I48" s="1"/>
      <c r="J48" s="1"/>
      <c r="K48" s="1"/>
      <c r="L48" s="1"/>
      <c r="M48" s="1"/>
      <c r="N48" s="1"/>
      <c r="O48" s="1"/>
      <c r="P48" s="1"/>
      <c r="Q48" s="1"/>
      <c r="R48" s="1"/>
      <c r="S48" s="1"/>
      <c r="T48" s="1"/>
      <c r="U48" s="1"/>
    </row>
    <row r="49" spans="1:21">
      <c r="A49" s="1"/>
      <c r="B49" s="1"/>
      <c r="C49" s="1"/>
      <c r="D49" s="1"/>
      <c r="E49" s="1"/>
      <c r="F49" s="1"/>
      <c r="G49" s="1"/>
      <c r="H49" s="1"/>
      <c r="I49" s="1"/>
      <c r="J49" s="1"/>
      <c r="K49" s="1"/>
      <c r="L49" s="1"/>
      <c r="M49" s="1"/>
      <c r="N49" s="1"/>
      <c r="O49" s="1"/>
      <c r="P49" s="1"/>
      <c r="Q49" s="1"/>
      <c r="R49" s="1"/>
      <c r="S49" s="1"/>
      <c r="T49" s="1"/>
      <c r="U49" s="1"/>
    </row>
    <row r="50" spans="1:21">
      <c r="A50" s="1"/>
      <c r="B50" s="1"/>
      <c r="C50" s="1"/>
      <c r="D50" s="1"/>
      <c r="E50" s="1"/>
      <c r="F50" s="1"/>
      <c r="G50" s="1"/>
      <c r="H50" s="1"/>
      <c r="I50" s="1"/>
      <c r="J50" s="1"/>
      <c r="K50" s="1"/>
      <c r="L50" s="1"/>
      <c r="M50" s="1"/>
      <c r="N50" s="1"/>
      <c r="O50" s="1"/>
      <c r="P50" s="1"/>
      <c r="Q50" s="1"/>
      <c r="R50" s="1"/>
      <c r="S50" s="1"/>
      <c r="T50" s="1"/>
      <c r="U50" s="1"/>
    </row>
    <row r="51" spans="1:21">
      <c r="A51" s="1"/>
      <c r="B51" s="1"/>
      <c r="C51" s="1"/>
      <c r="D51" s="1"/>
      <c r="E51" s="1"/>
      <c r="F51" s="1"/>
      <c r="G51" s="1"/>
      <c r="H51" s="1"/>
      <c r="I51" s="1"/>
      <c r="J51" s="1"/>
      <c r="K51" s="1"/>
      <c r="L51" s="1"/>
      <c r="M51" s="1"/>
      <c r="N51" s="1"/>
      <c r="O51" s="1"/>
      <c r="P51" s="1"/>
      <c r="Q51" s="1"/>
      <c r="R51" s="1"/>
      <c r="S51" s="1"/>
      <c r="T51" s="1"/>
      <c r="U51" s="1"/>
    </row>
    <row r="52" spans="1:21">
      <c r="A52" s="1"/>
      <c r="B52" s="1"/>
      <c r="C52" s="1"/>
      <c r="D52" s="1"/>
      <c r="E52" s="1"/>
      <c r="F52" s="1"/>
      <c r="G52" s="1"/>
      <c r="H52" s="1"/>
      <c r="I52" s="1"/>
      <c r="J52" s="1"/>
      <c r="K52" s="1"/>
      <c r="L52" s="1"/>
      <c r="M52" s="1"/>
      <c r="N52" s="1"/>
      <c r="O52" s="1"/>
      <c r="P52" s="1"/>
      <c r="Q52" s="1"/>
      <c r="R52" s="1"/>
      <c r="S52" s="1"/>
      <c r="T52" s="1"/>
      <c r="U52" s="1"/>
    </row>
    <row r="53" spans="1:21">
      <c r="A53" s="1"/>
      <c r="B53" s="1"/>
      <c r="C53" s="1"/>
      <c r="D53" s="1"/>
      <c r="E53" s="1"/>
      <c r="F53" s="1"/>
      <c r="G53" s="1"/>
      <c r="H53" s="1"/>
      <c r="I53" s="1"/>
      <c r="J53" s="1"/>
      <c r="K53" s="1"/>
      <c r="L53" s="1"/>
      <c r="M53" s="1"/>
      <c r="N53" s="1"/>
      <c r="O53" s="1"/>
      <c r="P53" s="1"/>
      <c r="Q53" s="1"/>
      <c r="R53" s="1"/>
      <c r="S53" s="1"/>
      <c r="T53" s="1"/>
      <c r="U53" s="1"/>
    </row>
    <row r="54" spans="1:21">
      <c r="A54" s="1"/>
      <c r="B54" s="1"/>
      <c r="C54" s="1"/>
      <c r="D54" s="1"/>
      <c r="E54" s="1"/>
      <c r="F54" s="1"/>
      <c r="G54" s="1"/>
      <c r="H54" s="1"/>
      <c r="I54" s="1"/>
      <c r="J54" s="1"/>
      <c r="K54" s="1"/>
      <c r="L54" s="1"/>
      <c r="M54" s="1"/>
      <c r="N54" s="1"/>
      <c r="O54" s="1"/>
      <c r="P54" s="1"/>
      <c r="Q54" s="1"/>
      <c r="R54" s="1"/>
      <c r="S54" s="1"/>
      <c r="T54" s="1"/>
      <c r="U54" s="1"/>
    </row>
    <row r="55" spans="1:21">
      <c r="A55" s="1"/>
      <c r="B55" s="1"/>
      <c r="C55" s="1"/>
      <c r="D55" s="1"/>
      <c r="E55" s="1"/>
      <c r="F55" s="1"/>
      <c r="G55" s="1"/>
      <c r="H55" s="1"/>
      <c r="I55" s="1"/>
      <c r="J55" s="1"/>
      <c r="K55" s="1"/>
      <c r="L55" s="1"/>
      <c r="M55" s="1"/>
      <c r="N55" s="1"/>
      <c r="O55" s="1"/>
      <c r="P55" s="1"/>
      <c r="Q55" s="1"/>
      <c r="R55" s="1"/>
      <c r="S55" s="1"/>
      <c r="T55" s="1"/>
      <c r="U55" s="1"/>
    </row>
    <row r="56" spans="1:21">
      <c r="A56" s="1"/>
      <c r="B56" s="1"/>
      <c r="C56" s="1"/>
      <c r="D56" s="1"/>
      <c r="E56" s="1"/>
      <c r="F56" s="1"/>
      <c r="G56" s="1"/>
      <c r="H56" s="1"/>
      <c r="I56" s="1"/>
      <c r="J56" s="1"/>
      <c r="K56" s="1"/>
      <c r="L56" s="1"/>
      <c r="M56" s="1"/>
      <c r="N56" s="1"/>
      <c r="O56" s="1"/>
      <c r="P56" s="1"/>
      <c r="Q56" s="1"/>
      <c r="R56" s="1"/>
      <c r="S56" s="1"/>
      <c r="T56" s="1"/>
      <c r="U56" s="1"/>
    </row>
    <row r="57" spans="1:21">
      <c r="A57" s="1"/>
      <c r="B57" s="1"/>
      <c r="C57" s="1"/>
      <c r="D57" s="1"/>
      <c r="E57" s="1"/>
      <c r="F57" s="1"/>
      <c r="G57" s="1"/>
      <c r="H57" s="1"/>
      <c r="I57" s="1"/>
      <c r="J57" s="1"/>
      <c r="K57" s="1"/>
      <c r="L57" s="1"/>
      <c r="M57" s="1"/>
      <c r="N57" s="1"/>
      <c r="O57" s="1"/>
      <c r="P57" s="1"/>
      <c r="Q57" s="1"/>
      <c r="R57" s="1"/>
      <c r="S57" s="1"/>
      <c r="T57" s="1"/>
      <c r="U57" s="1"/>
    </row>
    <row r="58" spans="1:21">
      <c r="A58" s="1"/>
      <c r="B58" s="1"/>
      <c r="C58" s="1"/>
      <c r="D58" s="1"/>
      <c r="E58" s="1"/>
      <c r="F58" s="1"/>
      <c r="G58" s="1"/>
      <c r="H58" s="1"/>
      <c r="I58" s="1"/>
      <c r="J58" s="1"/>
      <c r="K58" s="1"/>
      <c r="L58" s="1"/>
      <c r="M58" s="1"/>
      <c r="N58" s="1"/>
      <c r="O58" s="1"/>
      <c r="P58" s="1"/>
      <c r="Q58" s="1"/>
      <c r="R58" s="1"/>
      <c r="S58" s="1"/>
      <c r="T58" s="1"/>
      <c r="U58" s="1"/>
    </row>
    <row r="59" spans="1:21">
      <c r="A59" s="1"/>
      <c r="B59" s="1"/>
      <c r="C59" s="1"/>
      <c r="D59" s="1"/>
      <c r="E59" s="1"/>
      <c r="F59" s="1"/>
      <c r="G59" s="1"/>
      <c r="H59" s="1"/>
      <c r="I59" s="1"/>
      <c r="J59" s="1"/>
      <c r="K59" s="1"/>
      <c r="L59" s="1"/>
      <c r="M59" s="1"/>
      <c r="N59" s="1"/>
      <c r="O59" s="1"/>
      <c r="P59" s="1"/>
      <c r="Q59" s="1"/>
      <c r="R59" s="1"/>
      <c r="S59" s="1"/>
      <c r="T59" s="1"/>
      <c r="U59" s="1"/>
    </row>
    <row r="60" spans="1:21">
      <c r="A60" s="1"/>
      <c r="B60" s="1"/>
      <c r="C60" s="1"/>
      <c r="D60" s="1"/>
      <c r="E60" s="1"/>
      <c r="F60" s="1"/>
      <c r="G60" s="1"/>
      <c r="H60" s="1"/>
      <c r="I60" s="1"/>
      <c r="J60" s="1"/>
      <c r="K60" s="1"/>
      <c r="L60" s="1"/>
      <c r="M60" s="1"/>
      <c r="N60" s="1"/>
      <c r="O60" s="1"/>
      <c r="P60" s="1"/>
      <c r="Q60" s="1"/>
      <c r="R60" s="1"/>
      <c r="S60" s="1"/>
      <c r="T60" s="1"/>
      <c r="U60" s="1"/>
    </row>
    <row r="61" spans="1:21">
      <c r="A61" s="1"/>
      <c r="B61" s="1"/>
      <c r="C61" s="1"/>
      <c r="D61" s="1"/>
      <c r="E61" s="1"/>
      <c r="F61" s="1"/>
      <c r="G61" s="1"/>
      <c r="H61" s="1"/>
      <c r="I61" s="1"/>
      <c r="J61" s="1"/>
      <c r="K61" s="1"/>
      <c r="L61" s="1"/>
      <c r="M61" s="1"/>
      <c r="N61" s="1"/>
      <c r="O61" s="1"/>
      <c r="P61" s="1"/>
      <c r="Q61" s="1"/>
      <c r="R61" s="1"/>
      <c r="S61" s="1"/>
      <c r="T61" s="1"/>
      <c r="U61" s="1"/>
    </row>
    <row r="62" spans="1:21">
      <c r="A62" s="1"/>
      <c r="B62" s="1"/>
      <c r="C62" s="1"/>
      <c r="D62" s="1"/>
      <c r="E62" s="1"/>
      <c r="F62" s="1"/>
      <c r="G62" s="1"/>
      <c r="H62" s="1"/>
      <c r="I62" s="1"/>
      <c r="J62" s="1"/>
      <c r="K62" s="1"/>
      <c r="L62" s="1"/>
      <c r="M62" s="1"/>
      <c r="N62" s="1"/>
      <c r="O62" s="1"/>
      <c r="P62" s="1"/>
      <c r="Q62" s="1"/>
      <c r="R62" s="1"/>
      <c r="S62" s="1"/>
      <c r="T62" s="1"/>
      <c r="U62" s="1"/>
    </row>
    <row r="63" spans="1:21">
      <c r="A63" s="1"/>
      <c r="B63" s="1"/>
      <c r="C63" s="1"/>
      <c r="D63" s="1"/>
      <c r="E63" s="1"/>
      <c r="F63" s="1"/>
      <c r="G63" s="1"/>
      <c r="H63" s="1"/>
      <c r="I63" s="1"/>
      <c r="J63" s="1"/>
      <c r="K63" s="1"/>
      <c r="L63" s="1"/>
      <c r="M63" s="1"/>
      <c r="N63" s="1"/>
      <c r="O63" s="1"/>
      <c r="P63" s="1"/>
      <c r="Q63" s="1"/>
      <c r="R63" s="1"/>
      <c r="S63" s="1"/>
      <c r="T63" s="1"/>
      <c r="U63" s="1"/>
    </row>
    <row r="64" spans="1:21">
      <c r="A64" s="1"/>
      <c r="B64" s="1"/>
      <c r="C64" s="1"/>
      <c r="D64" s="1"/>
      <c r="E64" s="1"/>
      <c r="F64" s="1"/>
      <c r="G64" s="1"/>
      <c r="H64" s="1"/>
      <c r="I64" s="1"/>
      <c r="J64" s="1"/>
      <c r="K64" s="1"/>
      <c r="L64" s="1"/>
      <c r="M64" s="1"/>
      <c r="N64" s="1"/>
      <c r="O64" s="1"/>
      <c r="P64" s="1"/>
      <c r="Q64" s="1"/>
      <c r="R64" s="1"/>
      <c r="S64" s="1"/>
      <c r="T64" s="1"/>
      <c r="U64" s="1"/>
    </row>
    <row r="65" spans="1:21">
      <c r="A65" s="1"/>
      <c r="B65" s="1"/>
      <c r="C65" s="1"/>
      <c r="D65" s="1"/>
      <c r="E65" s="1"/>
      <c r="F65" s="1"/>
      <c r="G65" s="1"/>
      <c r="H65" s="1"/>
      <c r="I65" s="1"/>
      <c r="J65" s="1"/>
      <c r="K65" s="1"/>
      <c r="L65" s="1"/>
      <c r="M65" s="1"/>
      <c r="N65" s="1"/>
      <c r="O65" s="1"/>
      <c r="P65" s="1"/>
      <c r="Q65" s="1"/>
      <c r="R65" s="1"/>
      <c r="S65" s="1"/>
      <c r="T65" s="1"/>
      <c r="U65" s="1"/>
    </row>
    <row r="66" spans="1:21">
      <c r="A66" s="1"/>
      <c r="B66" s="1"/>
      <c r="C66" s="1"/>
      <c r="D66" s="1"/>
      <c r="E66" s="1"/>
      <c r="F66" s="1"/>
      <c r="G66" s="1"/>
      <c r="H66" s="1"/>
      <c r="I66" s="1"/>
      <c r="J66" s="1"/>
      <c r="K66" s="1"/>
      <c r="L66" s="1"/>
      <c r="M66" s="1"/>
      <c r="N66" s="1"/>
      <c r="O66" s="1"/>
      <c r="P66" s="1"/>
      <c r="Q66" s="1"/>
      <c r="R66" s="1"/>
      <c r="S66" s="1"/>
      <c r="T66" s="1"/>
      <c r="U66" s="1"/>
    </row>
  </sheetData>
  <hyperlinks>
    <hyperlink ref="O1" location="innehåll!A1" display="Tillbaka till innehållsförteckning"/>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4"/>
  <sheetViews>
    <sheetView workbookViewId="0">
      <selection activeCell="H1" sqref="H1"/>
    </sheetView>
  </sheetViews>
  <sheetFormatPr defaultColWidth="9.140625" defaultRowHeight="15"/>
  <cols>
    <col min="1" max="1" width="9.140625" style="494"/>
    <col min="2" max="2" width="31.5703125" style="494" customWidth="1"/>
    <col min="3" max="3" width="16.28515625" style="494" customWidth="1"/>
    <col min="4" max="4" width="20.7109375" style="494" customWidth="1"/>
    <col min="5" max="8" width="9.140625" style="494"/>
    <col min="9" max="9" width="14.140625" style="494" customWidth="1"/>
    <col min="10" max="16384" width="9.140625" style="494"/>
  </cols>
  <sheetData>
    <row r="1" spans="1:26">
      <c r="A1" s="1"/>
      <c r="B1" s="1"/>
      <c r="C1" s="1"/>
      <c r="D1" s="1"/>
      <c r="E1" s="1"/>
      <c r="F1" s="1"/>
      <c r="G1" s="1"/>
      <c r="H1" s="70" t="s">
        <v>173</v>
      </c>
      <c r="I1" s="1"/>
      <c r="J1" s="1"/>
      <c r="K1" s="1"/>
      <c r="L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2" t="s">
        <v>1408</v>
      </c>
      <c r="C3" s="2"/>
      <c r="D3" s="512"/>
      <c r="E3" s="512"/>
      <c r="F3" s="512"/>
      <c r="G3" s="512"/>
      <c r="H3" s="512"/>
      <c r="I3" s="512"/>
      <c r="J3" s="6"/>
      <c r="K3" s="6"/>
      <c r="L3" s="11"/>
      <c r="M3" s="11"/>
      <c r="N3" s="11"/>
      <c r="O3" s="11"/>
      <c r="P3" s="11"/>
      <c r="Q3" s="1"/>
      <c r="R3" s="1"/>
      <c r="S3" s="1"/>
      <c r="T3" s="1"/>
      <c r="U3" s="1"/>
      <c r="V3" s="1"/>
      <c r="W3" s="1"/>
      <c r="X3" s="1"/>
      <c r="Y3" s="1"/>
      <c r="Z3" s="1"/>
    </row>
    <row r="4" spans="1:26">
      <c r="A4" s="1"/>
      <c r="B4" s="366"/>
      <c r="C4" s="366"/>
      <c r="D4" s="512"/>
      <c r="E4" s="512"/>
      <c r="F4" s="512"/>
      <c r="G4" s="512"/>
      <c r="H4" s="512"/>
      <c r="I4" s="512"/>
      <c r="J4" s="6"/>
      <c r="K4" s="6"/>
      <c r="L4" s="11"/>
      <c r="M4" s="11"/>
      <c r="N4" s="11"/>
      <c r="O4" s="11"/>
      <c r="P4" s="11"/>
      <c r="Q4" s="1"/>
      <c r="R4" s="1"/>
      <c r="S4" s="1"/>
      <c r="T4" s="1"/>
      <c r="U4" s="1"/>
      <c r="V4" s="1"/>
      <c r="W4" s="1"/>
      <c r="X4" s="1"/>
      <c r="Y4" s="1"/>
      <c r="Z4" s="1"/>
    </row>
    <row r="5" spans="1:26">
      <c r="A5" s="1"/>
      <c r="B5" s="54"/>
      <c r="C5" s="54"/>
      <c r="D5" s="17"/>
      <c r="E5" s="17"/>
      <c r="F5" s="1"/>
      <c r="G5" s="1"/>
      <c r="H5" s="1"/>
      <c r="I5" s="1"/>
      <c r="J5" s="1"/>
      <c r="K5" s="1"/>
      <c r="L5" s="1"/>
      <c r="M5" s="1"/>
      <c r="N5" s="1"/>
      <c r="O5" s="1"/>
      <c r="P5" s="1"/>
      <c r="Q5" s="1"/>
      <c r="R5" s="1"/>
      <c r="S5" s="1"/>
      <c r="T5" s="1"/>
      <c r="U5" s="1"/>
      <c r="V5" s="1"/>
      <c r="W5" s="1"/>
      <c r="X5" s="1"/>
      <c r="Y5" s="1"/>
      <c r="Z5" s="1"/>
    </row>
    <row r="6" spans="1:26">
      <c r="A6" s="1"/>
      <c r="B6" s="600"/>
      <c r="C6" s="681"/>
      <c r="D6" s="682"/>
      <c r="E6" s="1"/>
      <c r="F6" s="1"/>
      <c r="G6" s="1"/>
      <c r="H6" s="1"/>
      <c r="I6" s="1"/>
      <c r="J6" s="1"/>
      <c r="K6" s="1"/>
      <c r="L6" s="1"/>
      <c r="M6" s="1"/>
      <c r="N6" s="1"/>
      <c r="O6" s="1"/>
      <c r="P6" s="1"/>
      <c r="Q6" s="1"/>
      <c r="R6" s="1"/>
      <c r="S6" s="1"/>
      <c r="T6" s="1"/>
      <c r="U6" s="1"/>
      <c r="V6" s="1"/>
      <c r="W6" s="1"/>
      <c r="X6" s="1"/>
      <c r="Y6" s="1"/>
      <c r="Z6" s="1"/>
    </row>
    <row r="7" spans="1:26">
      <c r="A7" s="1"/>
      <c r="B7" s="584"/>
      <c r="C7" s="683" t="s">
        <v>1021</v>
      </c>
      <c r="D7" s="684" t="s">
        <v>1022</v>
      </c>
      <c r="E7" s="11"/>
      <c r="F7" s="1"/>
      <c r="G7" s="1"/>
      <c r="H7" s="1"/>
      <c r="I7" s="1"/>
      <c r="J7" s="1"/>
      <c r="K7" s="1"/>
      <c r="L7" s="1"/>
      <c r="M7" s="1"/>
      <c r="N7" s="1"/>
      <c r="O7" s="1"/>
      <c r="P7" s="1"/>
      <c r="Q7" s="1"/>
      <c r="R7" s="1"/>
      <c r="S7" s="1"/>
      <c r="T7" s="1"/>
      <c r="U7" s="1"/>
      <c r="V7" s="1"/>
      <c r="W7" s="1"/>
      <c r="X7" s="1"/>
      <c r="Y7" s="1"/>
      <c r="Z7" s="1"/>
    </row>
    <row r="8" spans="1:26">
      <c r="A8" s="1"/>
      <c r="B8" s="601" t="s">
        <v>218</v>
      </c>
      <c r="C8" s="645">
        <v>67</v>
      </c>
      <c r="D8" s="645">
        <v>65</v>
      </c>
      <c r="E8" s="11"/>
      <c r="F8" s="1"/>
      <c r="G8" s="1"/>
      <c r="H8" s="1"/>
      <c r="I8" s="1"/>
      <c r="J8" s="1"/>
      <c r="K8" s="1"/>
      <c r="L8" s="1"/>
      <c r="M8" s="1"/>
      <c r="N8" s="1"/>
      <c r="O8" s="1"/>
      <c r="P8" s="1"/>
      <c r="Q8" s="1"/>
      <c r="R8" s="1"/>
      <c r="S8" s="1"/>
      <c r="T8" s="1"/>
      <c r="U8" s="1"/>
      <c r="V8" s="1"/>
      <c r="W8" s="1"/>
      <c r="X8" s="1"/>
      <c r="Y8" s="1"/>
      <c r="Z8" s="1"/>
    </row>
    <row r="9" spans="1:26">
      <c r="A9" s="1"/>
      <c r="B9" s="602" t="s">
        <v>219</v>
      </c>
      <c r="C9" s="580">
        <v>27</v>
      </c>
      <c r="D9" s="580">
        <v>33</v>
      </c>
      <c r="E9" s="11"/>
      <c r="F9" s="1"/>
      <c r="G9" s="1"/>
      <c r="H9" s="1"/>
      <c r="I9" s="1"/>
      <c r="J9" s="1"/>
      <c r="K9" s="1"/>
      <c r="L9" s="1"/>
      <c r="M9" s="1"/>
      <c r="N9" s="1"/>
      <c r="O9" s="1"/>
      <c r="P9" s="1"/>
      <c r="Q9" s="1"/>
      <c r="R9" s="1"/>
      <c r="S9" s="1"/>
      <c r="T9" s="1"/>
      <c r="U9" s="1"/>
      <c r="V9" s="1"/>
      <c r="W9" s="1"/>
      <c r="X9" s="1"/>
      <c r="Y9" s="1"/>
      <c r="Z9" s="1"/>
    </row>
    <row r="10" spans="1:26">
      <c r="A10" s="1"/>
      <c r="B10" s="601" t="s">
        <v>220</v>
      </c>
      <c r="C10" s="645">
        <v>6</v>
      </c>
      <c r="D10" s="645">
        <v>2</v>
      </c>
      <c r="E10" s="11"/>
      <c r="F10" s="1"/>
      <c r="G10" s="1"/>
      <c r="H10" s="1"/>
      <c r="I10" s="1"/>
      <c r="J10" s="1"/>
      <c r="K10" s="1"/>
      <c r="L10" s="1"/>
      <c r="M10" s="1"/>
      <c r="N10" s="1"/>
      <c r="O10" s="1"/>
      <c r="P10" s="1"/>
      <c r="Q10" s="1"/>
      <c r="R10" s="1"/>
      <c r="S10" s="1"/>
      <c r="T10" s="1"/>
      <c r="U10" s="1"/>
      <c r="V10" s="1"/>
      <c r="W10" s="1"/>
      <c r="X10" s="1"/>
      <c r="Y10" s="1"/>
      <c r="Z10" s="1"/>
    </row>
    <row r="11" spans="1:26">
      <c r="A11" s="1"/>
      <c r="B11" s="602" t="s">
        <v>415</v>
      </c>
      <c r="C11" s="580">
        <f>100-15</f>
        <v>85</v>
      </c>
      <c r="D11" s="580">
        <f>100-15</f>
        <v>85</v>
      </c>
      <c r="E11" s="11"/>
      <c r="F11" s="1"/>
      <c r="G11" s="1"/>
      <c r="H11" s="1"/>
      <c r="I11" s="1"/>
      <c r="J11" s="1"/>
      <c r="K11" s="1"/>
      <c r="L11" s="1"/>
      <c r="M11" s="1"/>
      <c r="N11" s="1"/>
      <c r="O11" s="1"/>
      <c r="P11" s="1"/>
      <c r="Q11" s="1"/>
      <c r="R11" s="1"/>
      <c r="S11" s="1"/>
      <c r="T11" s="1"/>
      <c r="U11" s="1"/>
      <c r="V11" s="1"/>
      <c r="W11" s="1"/>
      <c r="X11" s="1"/>
      <c r="Y11" s="1"/>
      <c r="Z11" s="1"/>
    </row>
    <row r="12" spans="1:26" s="723" customFormat="1">
      <c r="A12" s="1"/>
      <c r="B12" s="601" t="s">
        <v>941</v>
      </c>
      <c r="C12" s="645">
        <v>8</v>
      </c>
      <c r="D12" s="645">
        <v>7</v>
      </c>
      <c r="E12" s="11"/>
      <c r="F12" s="1"/>
      <c r="G12" s="1"/>
      <c r="H12" s="1"/>
      <c r="I12" s="1"/>
      <c r="J12" s="1"/>
      <c r="K12" s="1"/>
      <c r="L12" s="1"/>
      <c r="M12" s="1"/>
      <c r="N12" s="1"/>
      <c r="O12" s="1"/>
      <c r="P12" s="1"/>
      <c r="Q12" s="1"/>
      <c r="R12" s="1"/>
      <c r="S12" s="1"/>
      <c r="T12" s="1"/>
      <c r="U12" s="1"/>
      <c r="V12" s="1"/>
      <c r="W12" s="1"/>
      <c r="X12" s="1"/>
      <c r="Y12" s="1"/>
      <c r="Z12" s="1"/>
    </row>
    <row r="13" spans="1:26" s="723" customFormat="1">
      <c r="A13" s="1"/>
      <c r="B13" s="602" t="s">
        <v>1095</v>
      </c>
      <c r="C13" s="580">
        <v>35</v>
      </c>
      <c r="D13" s="580">
        <v>43</v>
      </c>
      <c r="E13" s="11"/>
      <c r="F13" s="1"/>
      <c r="G13" s="1"/>
      <c r="H13" s="1"/>
      <c r="I13" s="1"/>
      <c r="J13" s="1"/>
      <c r="K13" s="1"/>
      <c r="L13" s="1"/>
      <c r="M13" s="1"/>
      <c r="N13" s="1"/>
      <c r="O13" s="1"/>
      <c r="P13" s="1"/>
      <c r="Q13" s="1"/>
      <c r="R13" s="1"/>
      <c r="S13" s="1"/>
      <c r="T13" s="1"/>
      <c r="U13" s="1"/>
      <c r="V13" s="1"/>
      <c r="W13" s="1"/>
      <c r="X13" s="1"/>
      <c r="Y13" s="1"/>
      <c r="Z13" s="1"/>
    </row>
    <row r="14" spans="1:26" s="723" customFormat="1">
      <c r="A14" s="1"/>
      <c r="B14" s="601" t="s">
        <v>1096</v>
      </c>
      <c r="C14" s="645">
        <v>6</v>
      </c>
      <c r="D14" s="645">
        <v>12</v>
      </c>
      <c r="E14" s="11"/>
      <c r="F14" s="1"/>
      <c r="G14" s="1"/>
      <c r="H14" s="1"/>
      <c r="I14" s="1"/>
      <c r="J14" s="1"/>
      <c r="K14" s="1"/>
      <c r="L14" s="1"/>
      <c r="M14" s="1"/>
      <c r="N14" s="1"/>
      <c r="O14" s="1"/>
      <c r="P14" s="1"/>
      <c r="Q14" s="1"/>
      <c r="R14" s="1"/>
      <c r="S14" s="1"/>
      <c r="T14" s="1"/>
      <c r="U14" s="1"/>
      <c r="V14" s="1"/>
      <c r="W14" s="1"/>
      <c r="X14" s="1"/>
      <c r="Y14" s="1"/>
      <c r="Z14" s="1"/>
    </row>
    <row r="15" spans="1:26">
      <c r="A15" s="1"/>
      <c r="B15" s="602" t="s">
        <v>3</v>
      </c>
      <c r="C15" s="580">
        <v>13</v>
      </c>
      <c r="D15" s="580">
        <v>24</v>
      </c>
      <c r="E15" s="11"/>
      <c r="F15" s="1"/>
      <c r="G15" s="1"/>
      <c r="H15" s="1"/>
      <c r="I15" s="1"/>
      <c r="J15" s="1"/>
      <c r="K15" s="1"/>
      <c r="L15" s="1"/>
      <c r="M15" s="1"/>
      <c r="N15" s="1"/>
      <c r="O15" s="1"/>
      <c r="P15" s="1"/>
      <c r="Q15" s="1"/>
      <c r="R15" s="1"/>
      <c r="S15" s="1"/>
      <c r="T15" s="1"/>
      <c r="U15" s="1"/>
      <c r="V15" s="1"/>
      <c r="W15" s="1"/>
      <c r="X15" s="1"/>
      <c r="Y15" s="1"/>
      <c r="Z15" s="1"/>
    </row>
    <row r="16" spans="1:26">
      <c r="A16" s="1"/>
      <c r="B16" s="601" t="s">
        <v>4</v>
      </c>
      <c r="C16" s="645">
        <v>36</v>
      </c>
      <c r="D16" s="645">
        <v>35</v>
      </c>
      <c r="E16" s="11"/>
      <c r="F16" s="1"/>
      <c r="G16" s="1"/>
      <c r="H16" s="1"/>
      <c r="I16" s="1"/>
      <c r="J16" s="1"/>
      <c r="K16" s="1"/>
      <c r="L16" s="1"/>
      <c r="M16" s="1"/>
      <c r="N16" s="1"/>
      <c r="O16" s="1"/>
      <c r="P16" s="1"/>
      <c r="Q16" s="1"/>
      <c r="R16" s="1"/>
      <c r="S16" s="1"/>
      <c r="T16" s="1"/>
      <c r="U16" s="1"/>
      <c r="V16" s="1"/>
      <c r="W16" s="1"/>
      <c r="X16" s="1"/>
      <c r="Y16" s="1"/>
      <c r="Z16" s="1"/>
    </row>
    <row r="17" spans="1:26">
      <c r="A17" s="1"/>
      <c r="B17" s="602" t="s">
        <v>5</v>
      </c>
      <c r="C17" s="580">
        <v>20</v>
      </c>
      <c r="D17" s="580">
        <v>15</v>
      </c>
      <c r="E17" s="11"/>
      <c r="F17" s="1"/>
      <c r="G17" s="1"/>
      <c r="H17" s="1"/>
      <c r="I17" s="1"/>
      <c r="J17" s="1"/>
      <c r="K17" s="1"/>
      <c r="L17" s="1"/>
      <c r="M17" s="1"/>
      <c r="N17" s="1"/>
      <c r="O17" s="1"/>
      <c r="P17" s="1"/>
      <c r="Q17" s="1"/>
      <c r="R17" s="1"/>
      <c r="S17" s="1"/>
      <c r="T17" s="1"/>
      <c r="U17" s="1"/>
      <c r="V17" s="1"/>
      <c r="W17" s="1"/>
      <c r="X17" s="1"/>
      <c r="Y17" s="1"/>
      <c r="Z17" s="1"/>
    </row>
    <row r="18" spans="1:26">
      <c r="A18" s="1"/>
      <c r="B18" s="601" t="s">
        <v>6</v>
      </c>
      <c r="C18" s="645">
        <v>10</v>
      </c>
      <c r="D18" s="645">
        <v>11</v>
      </c>
      <c r="E18" s="11"/>
      <c r="F18" s="1"/>
      <c r="G18" s="1"/>
      <c r="H18" s="1"/>
      <c r="I18" s="1"/>
      <c r="J18" s="1"/>
      <c r="K18" s="1"/>
      <c r="L18" s="1"/>
      <c r="M18" s="1"/>
      <c r="N18" s="1"/>
      <c r="O18" s="1"/>
      <c r="P18" s="1"/>
      <c r="Q18" s="1"/>
      <c r="R18" s="1"/>
      <c r="S18" s="1"/>
      <c r="T18" s="1"/>
      <c r="U18" s="1"/>
      <c r="V18" s="1"/>
      <c r="W18" s="1"/>
      <c r="X18" s="1"/>
      <c r="Y18" s="1"/>
      <c r="Z18" s="1"/>
    </row>
    <row r="19" spans="1:26">
      <c r="A19" s="1"/>
      <c r="B19" s="1"/>
      <c r="C19" s="11"/>
      <c r="D19" s="11"/>
      <c r="E19" s="11"/>
      <c r="F19" s="1"/>
      <c r="G19" s="1"/>
      <c r="H19" s="1"/>
      <c r="I19" s="1"/>
      <c r="J19" s="1"/>
      <c r="K19" s="1"/>
      <c r="L19" s="1"/>
      <c r="M19" s="1"/>
      <c r="N19" s="1"/>
      <c r="O19" s="1"/>
      <c r="P19" s="1"/>
      <c r="Q19" s="1"/>
      <c r="R19" s="1"/>
      <c r="S19" s="1"/>
      <c r="T19" s="1"/>
      <c r="U19" s="1"/>
      <c r="V19" s="1"/>
      <c r="W19" s="1"/>
      <c r="X19" s="1"/>
      <c r="Y19" s="1"/>
      <c r="Z19" s="1"/>
    </row>
    <row r="20" spans="1:26">
      <c r="A20" s="1"/>
      <c r="B20" s="121" t="s">
        <v>1175</v>
      </c>
      <c r="C20" s="1"/>
      <c r="D20" s="1"/>
      <c r="E20" s="1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44" t="s">
        <v>1151</v>
      </c>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753" t="s">
        <v>97</v>
      </c>
      <c r="C23" s="740"/>
      <c r="D23" s="740"/>
      <c r="E23" s="740"/>
      <c r="F23" s="740"/>
      <c r="G23" s="740"/>
      <c r="H23" s="740"/>
      <c r="I23" s="740"/>
      <c r="J23" s="1"/>
      <c r="K23" s="1"/>
      <c r="L23" s="1"/>
      <c r="M23" s="1"/>
      <c r="N23" s="1"/>
      <c r="O23" s="1"/>
      <c r="P23" s="1"/>
      <c r="Q23" s="1"/>
      <c r="R23" s="1"/>
      <c r="S23" s="1"/>
      <c r="T23" s="1"/>
      <c r="U23" s="1"/>
      <c r="V23" s="1"/>
      <c r="W23" s="1"/>
      <c r="X23" s="1"/>
      <c r="Y23" s="1"/>
      <c r="Z23" s="1"/>
    </row>
    <row r="24" spans="1:26">
      <c r="A24" s="1"/>
      <c r="B24" s="740" t="s">
        <v>1216</v>
      </c>
      <c r="C24" s="740"/>
      <c r="D24" s="740"/>
      <c r="E24" s="740"/>
      <c r="F24" s="740"/>
      <c r="G24" s="740"/>
      <c r="H24" s="740"/>
      <c r="I24" s="740"/>
      <c r="J24" s="1"/>
      <c r="K24" s="1"/>
      <c r="L24" s="1"/>
      <c r="M24" s="1"/>
      <c r="N24" s="1"/>
      <c r="O24" s="1"/>
      <c r="P24" s="1"/>
      <c r="Q24" s="1"/>
      <c r="R24" s="1"/>
      <c r="S24" s="1"/>
      <c r="T24" s="1"/>
      <c r="U24" s="1"/>
      <c r="V24" s="1"/>
      <c r="W24" s="1"/>
      <c r="X24" s="1"/>
      <c r="Y24" s="1"/>
      <c r="Z24" s="1"/>
    </row>
    <row r="25" spans="1:26">
      <c r="A25" s="1"/>
      <c r="B25" s="740" t="s">
        <v>1217</v>
      </c>
      <c r="C25" s="740"/>
      <c r="D25" s="740"/>
      <c r="E25" s="740"/>
      <c r="F25" s="740"/>
      <c r="G25" s="740"/>
      <c r="H25" s="740"/>
      <c r="I25" s="740"/>
      <c r="J25" s="1"/>
      <c r="K25" s="1"/>
      <c r="L25" s="1"/>
      <c r="M25" s="1"/>
      <c r="N25" s="1"/>
      <c r="O25" s="1"/>
      <c r="P25" s="1"/>
      <c r="Q25" s="1"/>
      <c r="R25" s="1"/>
      <c r="S25" s="1"/>
      <c r="T25" s="1"/>
      <c r="U25" s="1"/>
      <c r="V25" s="1"/>
      <c r="W25" s="1"/>
      <c r="X25" s="1"/>
      <c r="Y25" s="1"/>
      <c r="Z25" s="1"/>
    </row>
    <row r="26" spans="1:26" s="723" customFormat="1">
      <c r="A26" s="1"/>
      <c r="B26" s="753" t="s">
        <v>1107</v>
      </c>
      <c r="C26" s="740"/>
      <c r="D26" s="740"/>
      <c r="E26" s="740"/>
      <c r="F26" s="740"/>
      <c r="G26" s="740"/>
      <c r="H26" s="740"/>
      <c r="I26" s="740"/>
      <c r="J26" s="1"/>
      <c r="K26" s="1"/>
      <c r="L26" s="1"/>
      <c r="M26" s="1"/>
      <c r="N26" s="1"/>
      <c r="O26" s="1"/>
      <c r="P26" s="1"/>
      <c r="Q26" s="1"/>
      <c r="R26" s="1"/>
      <c r="S26" s="1"/>
      <c r="T26" s="1"/>
      <c r="U26" s="1"/>
      <c r="V26" s="1"/>
      <c r="W26" s="1"/>
      <c r="X26" s="1"/>
      <c r="Y26" s="1"/>
      <c r="Z26" s="1"/>
    </row>
    <row r="27" spans="1:26" s="723" customFormat="1">
      <c r="A27" s="1"/>
      <c r="B27" s="740" t="s">
        <v>1218</v>
      </c>
      <c r="C27" s="740"/>
      <c r="D27" s="740"/>
      <c r="E27" s="740"/>
      <c r="F27" s="740"/>
      <c r="G27" s="740"/>
      <c r="H27" s="740"/>
      <c r="I27" s="740"/>
      <c r="J27" s="1"/>
      <c r="K27" s="1"/>
      <c r="L27" s="1"/>
      <c r="M27" s="1"/>
      <c r="N27" s="1"/>
      <c r="O27" s="1"/>
      <c r="P27" s="1"/>
      <c r="Q27" s="1"/>
      <c r="R27" s="1"/>
      <c r="S27" s="1"/>
      <c r="T27" s="1"/>
      <c r="U27" s="1"/>
      <c r="V27" s="1"/>
      <c r="W27" s="1"/>
      <c r="X27" s="1"/>
      <c r="Y27" s="1"/>
      <c r="Z27" s="1"/>
    </row>
    <row r="28" spans="1:26">
      <c r="A28" s="1"/>
      <c r="B28" s="740" t="s">
        <v>1219</v>
      </c>
      <c r="C28" s="740"/>
      <c r="D28" s="740"/>
      <c r="E28" s="740"/>
      <c r="F28" s="740"/>
      <c r="G28" s="740"/>
      <c r="H28" s="740"/>
      <c r="I28" s="740"/>
      <c r="J28" s="1"/>
      <c r="K28" s="1"/>
      <c r="L28" s="1"/>
      <c r="M28" s="1"/>
      <c r="N28" s="1"/>
      <c r="O28" s="1"/>
      <c r="P28" s="1"/>
      <c r="Q28" s="1"/>
      <c r="R28" s="1"/>
      <c r="S28" s="1"/>
      <c r="T28" s="1"/>
      <c r="U28" s="1"/>
      <c r="V28" s="1"/>
      <c r="W28" s="1"/>
      <c r="X28" s="1"/>
      <c r="Y28" s="1"/>
      <c r="Z28" s="1"/>
    </row>
    <row r="29" spans="1:26">
      <c r="A29" s="1"/>
      <c r="B29" s="753" t="s">
        <v>5</v>
      </c>
      <c r="C29" s="740"/>
      <c r="D29" s="740"/>
      <c r="E29" s="740"/>
      <c r="F29" s="740"/>
      <c r="G29" s="740"/>
      <c r="H29" s="740"/>
      <c r="I29" s="740"/>
      <c r="J29" s="1"/>
      <c r="K29" s="1"/>
      <c r="L29" s="1"/>
      <c r="M29" s="1"/>
      <c r="N29" s="1"/>
      <c r="O29" s="1"/>
      <c r="P29" s="1"/>
      <c r="Q29" s="1"/>
      <c r="R29" s="1"/>
      <c r="S29" s="1"/>
      <c r="T29" s="1"/>
      <c r="U29" s="1"/>
      <c r="V29" s="1"/>
      <c r="W29" s="1"/>
      <c r="X29" s="1"/>
      <c r="Y29" s="1"/>
      <c r="Z29" s="1"/>
    </row>
    <row r="30" spans="1:26">
      <c r="A30" s="1"/>
      <c r="B30" s="740" t="s">
        <v>1220</v>
      </c>
      <c r="C30" s="740"/>
      <c r="D30" s="740"/>
      <c r="E30" s="740"/>
      <c r="F30" s="740"/>
      <c r="G30" s="740"/>
      <c r="H30" s="740"/>
      <c r="I30" s="740"/>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t="s">
        <v>1159</v>
      </c>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t="s">
        <v>1166</v>
      </c>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row>
    <row r="47" spans="1:26">
      <c r="A47" s="1"/>
      <c r="B47" s="1"/>
      <c r="C47" s="1"/>
      <c r="D47" s="1"/>
      <c r="E47" s="1"/>
      <c r="F47" s="1"/>
      <c r="G47" s="1"/>
      <c r="H47" s="1"/>
      <c r="I47" s="1"/>
      <c r="J47" s="1"/>
      <c r="K47" s="1"/>
      <c r="L47" s="1"/>
      <c r="M47" s="1"/>
      <c r="N47" s="1"/>
      <c r="O47" s="1"/>
      <c r="P47" s="1"/>
      <c r="Q47" s="1"/>
      <c r="R47" s="1"/>
    </row>
    <row r="48" spans="1:26">
      <c r="A48" s="1"/>
      <c r="B48" s="1"/>
      <c r="C48" s="1"/>
      <c r="D48" s="1"/>
      <c r="E48" s="1"/>
      <c r="F48" s="1"/>
      <c r="G48" s="1"/>
      <c r="H48" s="1"/>
      <c r="I48" s="1"/>
      <c r="J48" s="1"/>
      <c r="K48" s="1"/>
      <c r="L48" s="1"/>
      <c r="M48" s="1"/>
      <c r="N48" s="1"/>
      <c r="O48" s="1"/>
      <c r="P48" s="1"/>
      <c r="Q48" s="1"/>
      <c r="R48" s="1"/>
    </row>
    <row r="49" spans="1:18">
      <c r="A49" s="1"/>
      <c r="B49" s="1"/>
      <c r="C49" s="1"/>
      <c r="D49" s="1"/>
      <c r="E49" s="1"/>
      <c r="F49" s="1"/>
      <c r="G49" s="1"/>
      <c r="H49" s="1"/>
      <c r="I49" s="1"/>
      <c r="J49" s="1"/>
      <c r="K49" s="1"/>
      <c r="L49" s="1"/>
      <c r="M49" s="1"/>
      <c r="N49" s="1"/>
      <c r="O49" s="1"/>
      <c r="P49" s="1"/>
      <c r="Q49" s="1"/>
      <c r="R49" s="1"/>
    </row>
    <row r="50" spans="1:18">
      <c r="A50" s="1"/>
      <c r="B50" s="1"/>
      <c r="C50" s="1"/>
      <c r="D50" s="1"/>
      <c r="E50" s="1"/>
      <c r="F50" s="1"/>
      <c r="G50" s="1"/>
      <c r="H50" s="1"/>
      <c r="I50" s="1"/>
      <c r="J50" s="1"/>
      <c r="K50" s="1"/>
      <c r="L50" s="1"/>
      <c r="M50" s="1"/>
      <c r="N50" s="1"/>
      <c r="O50" s="1"/>
      <c r="P50" s="1"/>
      <c r="Q50" s="1"/>
      <c r="R50" s="1"/>
    </row>
    <row r="51" spans="1:18">
      <c r="A51" s="1"/>
      <c r="B51" s="1"/>
      <c r="C51" s="1"/>
      <c r="D51" s="1"/>
      <c r="E51" s="1"/>
      <c r="F51" s="1"/>
      <c r="G51" s="1"/>
      <c r="H51" s="1"/>
      <c r="I51" s="1"/>
      <c r="J51" s="1"/>
      <c r="K51" s="1"/>
      <c r="L51" s="1"/>
      <c r="M51" s="1"/>
      <c r="N51" s="1"/>
      <c r="O51" s="1"/>
      <c r="P51" s="1"/>
      <c r="Q51" s="1"/>
      <c r="R51" s="1"/>
    </row>
    <row r="52" spans="1:18">
      <c r="A52" s="1"/>
      <c r="B52" s="1"/>
      <c r="C52" s="1"/>
      <c r="D52" s="1"/>
      <c r="E52" s="1"/>
      <c r="F52" s="1"/>
      <c r="G52" s="1"/>
      <c r="H52" s="1"/>
      <c r="I52" s="1"/>
      <c r="J52" s="1"/>
      <c r="K52" s="1"/>
      <c r="L52" s="1"/>
      <c r="M52" s="1"/>
      <c r="N52" s="1"/>
      <c r="O52" s="1"/>
      <c r="P52" s="1"/>
      <c r="Q52" s="1"/>
      <c r="R52" s="1"/>
    </row>
    <row r="53" spans="1:18">
      <c r="A53" s="1"/>
      <c r="B53" s="1"/>
      <c r="C53" s="1"/>
      <c r="D53" s="1"/>
      <c r="E53" s="1"/>
      <c r="F53" s="1"/>
      <c r="G53" s="1"/>
      <c r="H53" s="1"/>
      <c r="I53" s="1"/>
      <c r="J53" s="1"/>
      <c r="K53" s="1"/>
      <c r="L53" s="1"/>
      <c r="M53" s="1"/>
      <c r="N53" s="1"/>
      <c r="O53" s="1"/>
      <c r="P53" s="1"/>
    </row>
    <row r="54" spans="1:18">
      <c r="A54" s="1"/>
      <c r="B54" s="1"/>
      <c r="C54" s="1"/>
      <c r="D54" s="1"/>
      <c r="E54" s="1"/>
      <c r="F54" s="1"/>
      <c r="G54" s="1"/>
      <c r="H54" s="1"/>
      <c r="I54" s="1"/>
      <c r="J54" s="1"/>
      <c r="K54" s="1"/>
      <c r="L54" s="1"/>
      <c r="M54" s="1"/>
      <c r="N54" s="1"/>
      <c r="O54" s="1"/>
      <c r="P54" s="1"/>
    </row>
    <row r="55" spans="1:18">
      <c r="A55" s="1"/>
      <c r="B55" s="1"/>
      <c r="C55" s="1"/>
      <c r="D55" s="1"/>
      <c r="E55" s="1"/>
      <c r="F55" s="1"/>
      <c r="G55" s="1"/>
      <c r="H55" s="1"/>
      <c r="I55" s="1"/>
      <c r="J55" s="1"/>
      <c r="K55" s="1"/>
      <c r="L55" s="1"/>
      <c r="M55" s="1"/>
      <c r="N55" s="1"/>
      <c r="O55" s="1"/>
      <c r="P55" s="1"/>
    </row>
    <row r="56" spans="1:18">
      <c r="A56" s="1"/>
      <c r="B56" s="1"/>
      <c r="C56" s="1"/>
      <c r="D56" s="1"/>
      <c r="E56" s="1"/>
      <c r="F56" s="1"/>
      <c r="G56" s="1"/>
      <c r="H56" s="1"/>
      <c r="I56" s="1"/>
      <c r="J56" s="1"/>
      <c r="K56" s="1"/>
      <c r="L56" s="1"/>
      <c r="M56" s="1"/>
      <c r="N56" s="1"/>
      <c r="O56" s="1"/>
      <c r="P56" s="1"/>
    </row>
    <row r="57" spans="1:18">
      <c r="A57" s="1"/>
      <c r="B57" s="1"/>
      <c r="C57" s="1"/>
      <c r="D57" s="1"/>
      <c r="E57" s="1"/>
      <c r="F57" s="1"/>
      <c r="G57" s="1"/>
      <c r="H57" s="1"/>
      <c r="I57" s="1"/>
      <c r="J57" s="1"/>
      <c r="K57" s="1"/>
      <c r="L57" s="1"/>
      <c r="M57" s="1"/>
      <c r="N57" s="1"/>
      <c r="O57" s="1"/>
      <c r="P57" s="1"/>
    </row>
    <row r="58" spans="1:18">
      <c r="A58" s="1"/>
      <c r="B58" s="1"/>
      <c r="C58" s="1"/>
      <c r="D58" s="1"/>
      <c r="E58" s="1"/>
      <c r="F58" s="1"/>
      <c r="G58" s="1"/>
      <c r="H58" s="1"/>
      <c r="I58" s="1"/>
      <c r="J58" s="1"/>
      <c r="K58" s="1"/>
      <c r="L58" s="1"/>
      <c r="M58" s="1"/>
      <c r="N58" s="1"/>
      <c r="O58" s="1"/>
      <c r="P58" s="1"/>
    </row>
    <row r="59" spans="1:18">
      <c r="A59" s="1"/>
      <c r="B59" s="1"/>
      <c r="C59" s="1"/>
      <c r="D59" s="1"/>
      <c r="E59" s="1"/>
      <c r="F59" s="1"/>
      <c r="G59" s="1"/>
      <c r="H59" s="1"/>
      <c r="I59" s="1"/>
      <c r="J59" s="1"/>
      <c r="K59" s="1"/>
      <c r="L59" s="1"/>
      <c r="M59" s="1"/>
      <c r="N59" s="1"/>
      <c r="O59" s="1"/>
      <c r="P59" s="1"/>
    </row>
    <row r="60" spans="1:18">
      <c r="A60" s="1"/>
      <c r="B60" s="1"/>
      <c r="C60" s="1"/>
      <c r="D60" s="1"/>
      <c r="E60" s="1"/>
      <c r="F60" s="1"/>
      <c r="G60" s="1"/>
      <c r="H60" s="1"/>
      <c r="I60" s="1"/>
      <c r="J60" s="1"/>
      <c r="K60" s="1"/>
      <c r="L60" s="1"/>
      <c r="M60" s="1"/>
      <c r="N60" s="1"/>
      <c r="O60" s="1"/>
      <c r="P60" s="1"/>
    </row>
    <row r="61" spans="1:18">
      <c r="A61" s="1"/>
      <c r="B61" s="1"/>
      <c r="C61" s="1"/>
      <c r="D61" s="1"/>
      <c r="E61" s="1"/>
      <c r="F61" s="1"/>
      <c r="G61" s="1"/>
      <c r="H61" s="1"/>
      <c r="I61" s="1"/>
      <c r="J61" s="1"/>
      <c r="K61" s="1"/>
      <c r="L61" s="1"/>
      <c r="M61" s="1"/>
      <c r="N61" s="1"/>
      <c r="O61" s="1"/>
      <c r="P61" s="1"/>
    </row>
    <row r="62" spans="1:18">
      <c r="A62" s="1"/>
      <c r="B62" s="1"/>
      <c r="C62" s="1"/>
      <c r="D62" s="1"/>
      <c r="E62" s="1"/>
      <c r="F62" s="1"/>
      <c r="G62" s="1"/>
      <c r="H62" s="1"/>
      <c r="I62" s="1"/>
      <c r="J62" s="1"/>
      <c r="K62" s="1"/>
      <c r="L62" s="1"/>
      <c r="M62" s="1"/>
      <c r="N62" s="1"/>
      <c r="O62" s="1"/>
      <c r="P62" s="1"/>
    </row>
    <row r="63" spans="1:18">
      <c r="A63" s="1"/>
      <c r="B63" s="1"/>
      <c r="C63" s="1"/>
      <c r="D63" s="1"/>
      <c r="E63" s="1"/>
      <c r="F63" s="1"/>
      <c r="G63" s="1"/>
      <c r="H63" s="1"/>
      <c r="I63" s="1"/>
      <c r="J63" s="1"/>
      <c r="K63" s="1"/>
      <c r="L63" s="1"/>
      <c r="M63" s="1"/>
      <c r="N63" s="1"/>
      <c r="O63" s="1"/>
      <c r="P63" s="1"/>
    </row>
    <row r="64" spans="1:18">
      <c r="A64" s="1"/>
      <c r="B64" s="1"/>
      <c r="C64" s="1"/>
      <c r="D64" s="1"/>
      <c r="E64" s="1"/>
      <c r="F64" s="1"/>
      <c r="G64" s="1"/>
      <c r="H64" s="1"/>
      <c r="I64" s="1"/>
      <c r="J64" s="1"/>
      <c r="K64" s="1"/>
      <c r="L64" s="1"/>
      <c r="M64" s="1"/>
      <c r="N64" s="1"/>
      <c r="O64" s="1"/>
      <c r="P64" s="1"/>
    </row>
    <row r="65" spans="1:16">
      <c r="A65" s="1"/>
      <c r="B65" s="1"/>
      <c r="C65" s="1"/>
      <c r="D65" s="1"/>
      <c r="E65" s="1"/>
      <c r="F65" s="1"/>
      <c r="G65" s="1"/>
      <c r="H65" s="1"/>
      <c r="I65" s="1"/>
      <c r="J65" s="1"/>
      <c r="K65" s="1"/>
      <c r="L65" s="1"/>
      <c r="M65" s="1"/>
      <c r="N65" s="1"/>
      <c r="O65" s="1"/>
      <c r="P65" s="1"/>
    </row>
    <row r="66" spans="1:16">
      <c r="A66" s="1"/>
      <c r="B66" s="1"/>
      <c r="C66" s="1"/>
      <c r="D66" s="1"/>
      <c r="E66" s="1"/>
      <c r="F66" s="1"/>
      <c r="G66" s="1"/>
      <c r="H66" s="1"/>
      <c r="I66" s="1"/>
      <c r="J66" s="1"/>
      <c r="K66" s="1"/>
      <c r="L66" s="1"/>
      <c r="M66" s="1"/>
      <c r="N66" s="1"/>
      <c r="O66" s="1"/>
      <c r="P66" s="1"/>
    </row>
    <row r="67" spans="1:16">
      <c r="A67" s="1"/>
      <c r="B67" s="1"/>
      <c r="C67" s="1"/>
      <c r="D67" s="1"/>
      <c r="E67" s="1"/>
      <c r="F67" s="1"/>
      <c r="G67" s="1"/>
      <c r="H67" s="1"/>
      <c r="I67" s="1"/>
      <c r="J67" s="1"/>
      <c r="K67" s="1"/>
      <c r="L67" s="1"/>
      <c r="M67" s="1"/>
      <c r="N67" s="1"/>
      <c r="O67" s="1"/>
      <c r="P67" s="1"/>
    </row>
    <row r="68" spans="1:16">
      <c r="A68" s="1"/>
      <c r="B68" s="1"/>
      <c r="C68" s="1"/>
      <c r="D68" s="1"/>
      <c r="E68" s="1"/>
      <c r="F68" s="1"/>
      <c r="G68" s="1"/>
      <c r="H68" s="1"/>
      <c r="I68" s="1"/>
      <c r="J68" s="1"/>
      <c r="K68" s="1"/>
      <c r="L68" s="1"/>
      <c r="M68" s="1"/>
      <c r="N68" s="1"/>
      <c r="O68" s="1"/>
      <c r="P68" s="1"/>
    </row>
    <row r="69" spans="1:16">
      <c r="A69" s="1"/>
      <c r="B69" s="1"/>
      <c r="C69" s="1"/>
      <c r="D69" s="1"/>
      <c r="E69" s="1"/>
      <c r="F69" s="1"/>
      <c r="G69" s="1"/>
      <c r="H69" s="1"/>
      <c r="I69" s="1"/>
      <c r="J69" s="1"/>
      <c r="K69" s="1"/>
      <c r="L69" s="1"/>
      <c r="M69" s="1"/>
      <c r="N69" s="1"/>
      <c r="O69" s="1"/>
      <c r="P69" s="1"/>
    </row>
    <row r="70" spans="1:16">
      <c r="A70" s="1"/>
      <c r="B70" s="1"/>
      <c r="C70" s="1"/>
      <c r="D70" s="1"/>
      <c r="E70" s="1"/>
      <c r="F70" s="1"/>
      <c r="G70" s="1"/>
      <c r="H70" s="1"/>
      <c r="I70" s="1"/>
      <c r="J70" s="1"/>
      <c r="K70" s="1"/>
      <c r="L70" s="1"/>
      <c r="M70" s="1"/>
      <c r="N70" s="1"/>
      <c r="O70" s="1"/>
      <c r="P70" s="1"/>
    </row>
    <row r="71" spans="1:16">
      <c r="A71" s="1"/>
      <c r="B71" s="1"/>
      <c r="C71" s="1"/>
      <c r="D71" s="1"/>
      <c r="E71" s="1"/>
      <c r="F71" s="1"/>
      <c r="G71" s="1"/>
      <c r="H71" s="1"/>
      <c r="I71" s="1"/>
      <c r="J71" s="1"/>
      <c r="K71" s="1"/>
      <c r="L71" s="1"/>
      <c r="M71" s="1"/>
      <c r="N71" s="1"/>
      <c r="O71" s="1"/>
      <c r="P71" s="1"/>
    </row>
    <row r="72" spans="1:16">
      <c r="A72" s="1"/>
      <c r="B72" s="1"/>
      <c r="C72" s="1"/>
      <c r="D72" s="1"/>
      <c r="E72" s="1"/>
      <c r="F72" s="1"/>
      <c r="G72" s="1"/>
      <c r="H72" s="1"/>
      <c r="I72" s="1"/>
      <c r="J72" s="1"/>
      <c r="K72" s="1"/>
      <c r="L72" s="1"/>
      <c r="M72" s="1"/>
      <c r="N72" s="1"/>
      <c r="O72" s="1"/>
      <c r="P72" s="1"/>
    </row>
    <row r="73" spans="1:16">
      <c r="A73" s="1"/>
      <c r="B73" s="1"/>
      <c r="C73" s="1"/>
      <c r="D73" s="1"/>
      <c r="E73" s="1"/>
      <c r="F73" s="1"/>
      <c r="G73" s="1"/>
      <c r="H73" s="1"/>
      <c r="I73" s="1"/>
      <c r="J73" s="1"/>
      <c r="K73" s="1"/>
      <c r="L73" s="1"/>
      <c r="M73" s="1"/>
      <c r="N73" s="1"/>
      <c r="O73" s="1"/>
      <c r="P73" s="1"/>
    </row>
    <row r="74" spans="1:16">
      <c r="A74" s="1"/>
      <c r="B74" s="1"/>
      <c r="C74" s="1"/>
      <c r="D74" s="1"/>
      <c r="E74" s="1"/>
      <c r="F74" s="1"/>
      <c r="G74" s="1"/>
      <c r="H74" s="1"/>
      <c r="I74" s="1"/>
      <c r="J74" s="1"/>
      <c r="K74" s="1"/>
      <c r="L74" s="1"/>
      <c r="M74" s="1"/>
      <c r="N74" s="1"/>
      <c r="O74" s="1"/>
      <c r="P74" s="1"/>
    </row>
    <row r="75" spans="1:16">
      <c r="A75" s="1"/>
      <c r="B75" s="1"/>
      <c r="C75" s="1"/>
      <c r="D75" s="1"/>
      <c r="E75" s="1"/>
      <c r="F75" s="1"/>
      <c r="G75" s="1"/>
      <c r="H75" s="1"/>
      <c r="I75" s="1"/>
      <c r="J75" s="1"/>
      <c r="K75" s="1"/>
      <c r="L75" s="1"/>
      <c r="M75" s="1"/>
      <c r="N75" s="1"/>
      <c r="O75" s="1"/>
      <c r="P75" s="1"/>
    </row>
    <row r="76" spans="1:16">
      <c r="A76" s="1"/>
      <c r="B76" s="1"/>
      <c r="C76" s="1"/>
      <c r="D76" s="1"/>
      <c r="E76" s="1"/>
      <c r="F76" s="1"/>
      <c r="G76" s="1"/>
      <c r="H76" s="1"/>
      <c r="I76" s="1"/>
      <c r="J76" s="1"/>
      <c r="K76" s="1"/>
      <c r="L76" s="1"/>
      <c r="M76" s="1"/>
      <c r="N76" s="1"/>
      <c r="O76" s="1"/>
      <c r="P76" s="1"/>
    </row>
    <row r="77" spans="1:16">
      <c r="A77" s="1"/>
      <c r="B77" s="1"/>
      <c r="C77" s="1"/>
      <c r="D77" s="1"/>
      <c r="E77" s="1"/>
      <c r="F77" s="1"/>
      <c r="G77" s="1"/>
      <c r="H77" s="1"/>
      <c r="I77" s="1"/>
      <c r="J77" s="1"/>
      <c r="K77" s="1"/>
      <c r="L77" s="1"/>
      <c r="M77" s="1"/>
      <c r="N77" s="1"/>
      <c r="O77" s="1"/>
      <c r="P77" s="1"/>
    </row>
    <row r="78" spans="1:16">
      <c r="A78" s="1"/>
      <c r="B78" s="1"/>
      <c r="C78" s="1"/>
      <c r="D78" s="1"/>
      <c r="E78" s="1"/>
      <c r="F78" s="1"/>
      <c r="G78" s="1"/>
      <c r="H78" s="1"/>
      <c r="I78" s="1"/>
      <c r="J78" s="1"/>
      <c r="K78" s="1"/>
      <c r="L78" s="1"/>
      <c r="M78" s="1"/>
      <c r="N78" s="1"/>
      <c r="O78" s="1"/>
      <c r="P78" s="1"/>
    </row>
    <row r="79" spans="1:16">
      <c r="A79" s="1"/>
      <c r="B79" s="1"/>
      <c r="C79" s="1"/>
      <c r="D79" s="1"/>
      <c r="E79" s="1"/>
      <c r="F79" s="1"/>
      <c r="G79" s="1"/>
      <c r="H79" s="1"/>
      <c r="I79" s="1"/>
      <c r="J79" s="1"/>
      <c r="K79" s="1"/>
      <c r="L79" s="1"/>
      <c r="M79" s="1"/>
      <c r="N79" s="1"/>
      <c r="O79" s="1"/>
      <c r="P79" s="1"/>
    </row>
    <row r="80" spans="1:16">
      <c r="A80" s="1"/>
      <c r="B80" s="1"/>
      <c r="C80" s="1"/>
      <c r="D80" s="1"/>
      <c r="E80" s="1"/>
      <c r="F80" s="1"/>
      <c r="G80" s="1"/>
      <c r="H80" s="1"/>
      <c r="I80" s="1"/>
      <c r="J80" s="1"/>
      <c r="K80" s="1"/>
      <c r="L80" s="1"/>
      <c r="M80" s="1"/>
      <c r="N80" s="1"/>
      <c r="O80" s="1"/>
      <c r="P80" s="1"/>
    </row>
    <row r="81" spans="1:16">
      <c r="A81" s="1"/>
      <c r="B81" s="1"/>
      <c r="C81" s="1"/>
      <c r="D81" s="1"/>
      <c r="E81" s="1"/>
      <c r="F81" s="1"/>
      <c r="G81" s="1"/>
      <c r="H81" s="1"/>
      <c r="I81" s="1"/>
      <c r="J81" s="1"/>
      <c r="K81" s="1"/>
      <c r="L81" s="1"/>
      <c r="M81" s="1"/>
      <c r="N81" s="1"/>
      <c r="O81" s="1"/>
      <c r="P81" s="1"/>
    </row>
    <row r="82" spans="1:16">
      <c r="A82" s="1"/>
      <c r="B82" s="1"/>
      <c r="C82" s="1"/>
      <c r="D82" s="1"/>
      <c r="E82" s="1"/>
      <c r="F82" s="1"/>
      <c r="G82" s="1"/>
      <c r="H82" s="1"/>
      <c r="I82" s="1"/>
      <c r="J82" s="1"/>
      <c r="K82" s="1"/>
      <c r="L82" s="1"/>
      <c r="M82" s="1"/>
      <c r="N82" s="1"/>
      <c r="O82" s="1"/>
      <c r="P82" s="1"/>
    </row>
    <row r="83" spans="1:16">
      <c r="A83" s="1"/>
      <c r="B83" s="1"/>
      <c r="C83" s="1"/>
      <c r="D83" s="1"/>
      <c r="E83" s="1"/>
      <c r="F83" s="1"/>
      <c r="G83" s="1"/>
      <c r="H83" s="1"/>
      <c r="I83" s="1"/>
      <c r="J83" s="1"/>
      <c r="K83" s="1"/>
      <c r="L83" s="1"/>
      <c r="M83" s="1"/>
      <c r="N83" s="1"/>
      <c r="O83" s="1"/>
      <c r="P83" s="1"/>
    </row>
    <row r="84" spans="1:16">
      <c r="A84" s="1"/>
      <c r="B84" s="1"/>
      <c r="C84" s="1"/>
      <c r="D84" s="1"/>
      <c r="E84" s="1"/>
      <c r="F84" s="1"/>
      <c r="G84" s="1"/>
      <c r="H84" s="1"/>
      <c r="I84" s="1"/>
      <c r="J84" s="1"/>
      <c r="K84" s="1"/>
      <c r="L84" s="1"/>
      <c r="M84" s="1"/>
      <c r="N84" s="1"/>
      <c r="O84" s="1"/>
      <c r="P84" s="1"/>
    </row>
    <row r="85" spans="1:16">
      <c r="A85" s="1"/>
      <c r="B85" s="1"/>
      <c r="C85" s="1"/>
      <c r="D85" s="1"/>
      <c r="E85" s="1"/>
      <c r="F85" s="1"/>
      <c r="G85" s="1"/>
      <c r="H85" s="1"/>
      <c r="I85" s="1"/>
      <c r="J85" s="1"/>
      <c r="K85" s="1"/>
      <c r="L85" s="1"/>
      <c r="M85" s="1"/>
      <c r="N85" s="1"/>
      <c r="O85" s="1"/>
      <c r="P85" s="1"/>
    </row>
    <row r="86" spans="1:16">
      <c r="A86" s="1"/>
      <c r="B86" s="1"/>
      <c r="C86" s="1"/>
      <c r="D86" s="1"/>
      <c r="E86" s="1"/>
      <c r="F86" s="1"/>
      <c r="G86" s="1"/>
      <c r="H86" s="1"/>
      <c r="I86" s="1"/>
      <c r="J86" s="1"/>
      <c r="K86" s="1"/>
      <c r="L86" s="1"/>
      <c r="M86" s="1"/>
      <c r="N86" s="1"/>
      <c r="O86" s="1"/>
      <c r="P86" s="1"/>
    </row>
    <row r="87" spans="1:16">
      <c r="A87" s="1"/>
      <c r="B87" s="1"/>
      <c r="C87" s="1"/>
      <c r="D87" s="1"/>
      <c r="E87" s="1"/>
      <c r="F87" s="1"/>
      <c r="G87" s="1"/>
      <c r="H87" s="1"/>
      <c r="I87" s="1"/>
      <c r="J87" s="1"/>
      <c r="K87" s="1"/>
      <c r="L87" s="1"/>
      <c r="M87" s="1"/>
      <c r="N87" s="1"/>
      <c r="O87" s="1"/>
      <c r="P87" s="1"/>
    </row>
    <row r="88" spans="1:16">
      <c r="A88" s="1"/>
      <c r="B88" s="1"/>
      <c r="C88" s="1"/>
      <c r="D88" s="1"/>
      <c r="E88" s="1"/>
      <c r="F88" s="1"/>
      <c r="G88" s="1"/>
      <c r="H88" s="1"/>
      <c r="I88" s="1"/>
      <c r="J88" s="1"/>
      <c r="K88" s="1"/>
      <c r="L88" s="1"/>
      <c r="M88" s="1"/>
      <c r="N88" s="1"/>
      <c r="O88" s="1"/>
      <c r="P88" s="1"/>
    </row>
    <row r="89" spans="1:16">
      <c r="A89" s="1"/>
      <c r="B89" s="1"/>
      <c r="C89" s="1"/>
      <c r="D89" s="1"/>
      <c r="E89" s="1"/>
      <c r="F89" s="1"/>
      <c r="G89" s="1"/>
      <c r="H89" s="1"/>
      <c r="I89" s="1"/>
      <c r="J89" s="1"/>
      <c r="K89" s="1"/>
      <c r="L89" s="1"/>
      <c r="M89" s="1"/>
      <c r="N89" s="1"/>
      <c r="O89" s="1"/>
      <c r="P89" s="1"/>
    </row>
    <row r="90" spans="1:16">
      <c r="A90" s="1"/>
      <c r="B90" s="1"/>
      <c r="C90" s="1"/>
      <c r="D90" s="1"/>
      <c r="E90" s="1"/>
      <c r="F90" s="1"/>
      <c r="G90" s="1"/>
      <c r="H90" s="1"/>
      <c r="I90" s="1"/>
      <c r="J90" s="1"/>
      <c r="K90" s="1"/>
      <c r="L90" s="1"/>
      <c r="M90" s="1"/>
      <c r="N90" s="1"/>
      <c r="O90" s="1"/>
      <c r="P90" s="1"/>
    </row>
    <row r="91" spans="1:16">
      <c r="A91" s="1"/>
      <c r="B91" s="1"/>
      <c r="C91" s="1"/>
      <c r="D91" s="1"/>
      <c r="E91" s="1"/>
      <c r="F91" s="1"/>
      <c r="G91" s="1"/>
      <c r="H91" s="1"/>
      <c r="I91" s="1"/>
      <c r="J91" s="1"/>
      <c r="K91" s="1"/>
      <c r="L91" s="1"/>
      <c r="M91" s="1"/>
      <c r="N91" s="1"/>
      <c r="O91" s="1"/>
      <c r="P91" s="1"/>
    </row>
    <row r="92" spans="1:16">
      <c r="A92" s="1"/>
      <c r="B92" s="1"/>
      <c r="C92" s="1"/>
      <c r="D92" s="1"/>
      <c r="E92" s="1"/>
      <c r="F92" s="1"/>
      <c r="G92" s="1"/>
      <c r="H92" s="1"/>
      <c r="I92" s="1"/>
      <c r="J92" s="1"/>
      <c r="K92" s="1"/>
      <c r="L92" s="1"/>
      <c r="M92" s="1"/>
      <c r="N92" s="1"/>
      <c r="O92" s="1"/>
      <c r="P92" s="1"/>
    </row>
    <row r="93" spans="1:16">
      <c r="A93" s="1"/>
      <c r="B93" s="1"/>
      <c r="C93" s="1"/>
      <c r="D93" s="1"/>
      <c r="E93" s="1"/>
      <c r="F93" s="1"/>
      <c r="G93" s="1"/>
      <c r="H93" s="1"/>
      <c r="I93" s="1"/>
      <c r="J93" s="1"/>
      <c r="K93" s="1"/>
      <c r="L93" s="1"/>
      <c r="M93" s="1"/>
      <c r="N93" s="1"/>
      <c r="O93" s="1"/>
      <c r="P93" s="1"/>
    </row>
    <row r="94" spans="1:16">
      <c r="A94" s="1"/>
      <c r="B94" s="1"/>
      <c r="C94" s="1"/>
      <c r="D94" s="1"/>
      <c r="E94" s="1"/>
      <c r="F94" s="1"/>
      <c r="G94" s="1"/>
      <c r="H94" s="1"/>
      <c r="I94" s="1"/>
      <c r="J94" s="1"/>
      <c r="K94" s="1"/>
      <c r="L94" s="1"/>
      <c r="M94" s="1"/>
      <c r="N94" s="1"/>
      <c r="O94" s="1"/>
      <c r="P94" s="1"/>
    </row>
    <row r="95" spans="1:16">
      <c r="A95" s="1"/>
      <c r="B95" s="1"/>
      <c r="C95" s="1"/>
      <c r="D95" s="1"/>
      <c r="E95" s="1"/>
      <c r="F95" s="1"/>
      <c r="G95" s="1"/>
      <c r="H95" s="1"/>
      <c r="I95" s="1"/>
      <c r="J95" s="1"/>
      <c r="K95" s="1"/>
      <c r="L95" s="1"/>
      <c r="M95" s="1"/>
      <c r="N95" s="1"/>
      <c r="O95" s="1"/>
      <c r="P95" s="1"/>
    </row>
    <row r="96" spans="1:16">
      <c r="A96" s="1"/>
      <c r="B96" s="1"/>
      <c r="C96" s="1"/>
      <c r="D96" s="1"/>
      <c r="E96" s="1"/>
      <c r="F96" s="1"/>
      <c r="G96" s="1"/>
      <c r="H96" s="1"/>
      <c r="I96" s="1"/>
      <c r="J96" s="1"/>
      <c r="K96" s="1"/>
      <c r="L96" s="1"/>
      <c r="M96" s="1"/>
      <c r="N96" s="1"/>
      <c r="O96" s="1"/>
      <c r="P96" s="1"/>
    </row>
    <row r="97" spans="1:16">
      <c r="A97" s="1"/>
      <c r="B97" s="1"/>
      <c r="C97" s="1"/>
      <c r="D97" s="1"/>
      <c r="E97" s="1"/>
      <c r="F97" s="1"/>
      <c r="G97" s="1"/>
      <c r="H97" s="1"/>
      <c r="I97" s="1"/>
      <c r="J97" s="1"/>
      <c r="K97" s="1"/>
      <c r="L97" s="1"/>
      <c r="M97" s="1"/>
      <c r="N97" s="1"/>
      <c r="O97" s="1"/>
      <c r="P97" s="1"/>
    </row>
    <row r="98" spans="1:16">
      <c r="A98" s="1"/>
      <c r="B98" s="1"/>
      <c r="C98" s="1"/>
      <c r="D98" s="1"/>
      <c r="E98" s="1"/>
      <c r="F98" s="1"/>
      <c r="G98" s="1"/>
      <c r="H98" s="1"/>
      <c r="I98" s="1"/>
      <c r="J98" s="1"/>
      <c r="K98" s="1"/>
      <c r="L98" s="1"/>
      <c r="M98" s="1"/>
      <c r="N98" s="1"/>
      <c r="O98" s="1"/>
      <c r="P98" s="1"/>
    </row>
    <row r="99" spans="1:16">
      <c r="A99" s="1"/>
      <c r="B99" s="1"/>
      <c r="C99" s="1"/>
      <c r="D99" s="1"/>
      <c r="E99" s="1"/>
      <c r="F99" s="1"/>
      <c r="G99" s="1"/>
      <c r="H99" s="1"/>
      <c r="I99" s="1"/>
      <c r="J99" s="1"/>
      <c r="K99" s="1"/>
      <c r="L99" s="1"/>
      <c r="M99" s="1"/>
      <c r="N99" s="1"/>
      <c r="O99" s="1"/>
      <c r="P99" s="1"/>
    </row>
    <row r="100" spans="1:16">
      <c r="A100" s="1"/>
      <c r="B100" s="1"/>
      <c r="C100" s="1"/>
      <c r="D100" s="1"/>
      <c r="E100" s="1"/>
      <c r="F100" s="1"/>
      <c r="G100" s="1"/>
      <c r="H100" s="1"/>
      <c r="I100" s="1"/>
      <c r="J100" s="1"/>
      <c r="K100" s="1"/>
      <c r="L100" s="1"/>
      <c r="M100" s="1"/>
      <c r="N100" s="1"/>
      <c r="O100" s="1"/>
      <c r="P100" s="1"/>
    </row>
    <row r="101" spans="1:16">
      <c r="A101" s="1"/>
      <c r="B101" s="1"/>
      <c r="C101" s="1"/>
      <c r="D101" s="1"/>
      <c r="E101" s="1"/>
      <c r="F101" s="1"/>
      <c r="G101" s="1"/>
      <c r="H101" s="1"/>
      <c r="I101" s="1"/>
      <c r="J101" s="1"/>
      <c r="K101" s="1"/>
      <c r="L101" s="1"/>
      <c r="M101" s="1"/>
      <c r="N101" s="1"/>
      <c r="O101" s="1"/>
      <c r="P101" s="1"/>
    </row>
    <row r="102" spans="1:16">
      <c r="A102" s="1"/>
      <c r="B102" s="1"/>
      <c r="C102" s="1"/>
      <c r="D102" s="1"/>
      <c r="E102" s="1"/>
      <c r="F102" s="1"/>
      <c r="G102" s="1"/>
      <c r="H102" s="1"/>
      <c r="I102" s="1"/>
      <c r="J102" s="1"/>
      <c r="K102" s="1"/>
      <c r="L102" s="1"/>
      <c r="M102" s="1"/>
      <c r="N102" s="1"/>
      <c r="O102" s="1"/>
      <c r="P102" s="1"/>
    </row>
    <row r="103" spans="1:16">
      <c r="A103" s="1"/>
      <c r="B103" s="1"/>
      <c r="C103" s="1"/>
      <c r="D103" s="1"/>
      <c r="E103" s="1"/>
      <c r="F103" s="1"/>
      <c r="G103" s="1"/>
      <c r="H103" s="1"/>
      <c r="I103" s="1"/>
      <c r="J103" s="1"/>
      <c r="K103" s="1"/>
      <c r="L103" s="1"/>
      <c r="M103" s="1"/>
      <c r="N103" s="1"/>
      <c r="O103" s="1"/>
      <c r="P103" s="1"/>
    </row>
    <row r="104" spans="1:16">
      <c r="A104" s="1"/>
      <c r="B104" s="1"/>
      <c r="C104" s="1"/>
      <c r="D104" s="1"/>
      <c r="E104" s="1"/>
      <c r="F104" s="1"/>
      <c r="G104" s="1"/>
      <c r="H104" s="1"/>
      <c r="I104" s="1"/>
      <c r="J104" s="1"/>
      <c r="K104" s="1"/>
      <c r="L104" s="1"/>
      <c r="M104" s="1"/>
      <c r="N104" s="1"/>
      <c r="O104" s="1"/>
      <c r="P104" s="1"/>
    </row>
  </sheetData>
  <hyperlinks>
    <hyperlink ref="H1" location="innehåll!A1" display="Tillbaka till innehållsförteckning"/>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5"/>
  <sheetViews>
    <sheetView workbookViewId="0">
      <selection activeCell="H1" sqref="H1"/>
    </sheetView>
  </sheetViews>
  <sheetFormatPr defaultColWidth="9.140625" defaultRowHeight="15"/>
  <cols>
    <col min="1" max="1" width="4.85546875" style="723" customWidth="1"/>
    <col min="2" max="2" width="3.140625" style="723" customWidth="1"/>
    <col min="3" max="3" width="24.7109375" style="723" customWidth="1"/>
    <col min="4" max="17" width="9.7109375" style="723" customWidth="1"/>
    <col min="18" max="23" width="13.42578125" style="723" customWidth="1"/>
    <col min="24" max="16384" width="9.140625" style="723"/>
  </cols>
  <sheetData>
    <row r="1" spans="1:34">
      <c r="A1" s="1"/>
      <c r="B1" s="1"/>
      <c r="C1" s="1"/>
      <c r="D1" s="1"/>
      <c r="E1" s="1"/>
      <c r="F1" s="1"/>
      <c r="G1" s="1"/>
      <c r="H1" s="70" t="s">
        <v>173</v>
      </c>
      <c r="I1" s="1"/>
      <c r="K1" s="1"/>
      <c r="L1" s="1"/>
      <c r="M1" s="1"/>
      <c r="N1" s="1"/>
      <c r="O1" s="1"/>
      <c r="P1" s="1"/>
      <c r="Q1" s="1"/>
      <c r="R1" s="1"/>
      <c r="S1" s="1"/>
      <c r="T1" s="1"/>
      <c r="U1" s="1"/>
      <c r="V1" s="1"/>
      <c r="W1" s="1"/>
      <c r="X1" s="1"/>
      <c r="Y1" s="1"/>
      <c r="Z1" s="1"/>
      <c r="AA1" s="1"/>
      <c r="AB1" s="1"/>
      <c r="AC1" s="1"/>
      <c r="AD1" s="1"/>
      <c r="AE1" s="1"/>
      <c r="AF1" s="1"/>
    </row>
    <row r="2" spans="1:34">
      <c r="A2" s="1"/>
      <c r="B2" s="1"/>
      <c r="C2" s="1"/>
      <c r="D2" s="1"/>
      <c r="E2" s="1"/>
      <c r="F2" s="1"/>
      <c r="G2" s="1"/>
      <c r="H2" s="1"/>
      <c r="I2" s="1"/>
      <c r="J2" s="1"/>
      <c r="K2" s="1"/>
      <c r="L2" s="1"/>
      <c r="M2" s="1"/>
      <c r="N2" s="1"/>
      <c r="O2" s="1"/>
      <c r="P2" s="1"/>
      <c r="Q2" s="1"/>
      <c r="R2" s="1"/>
      <c r="S2" s="70"/>
      <c r="T2" s="1"/>
      <c r="U2" s="1"/>
      <c r="V2" s="1"/>
      <c r="W2" s="1"/>
      <c r="X2" s="1"/>
      <c r="Y2" s="1"/>
      <c r="Z2" s="1"/>
      <c r="AA2" s="1"/>
      <c r="AB2" s="1"/>
      <c r="AC2" s="1"/>
      <c r="AD2" s="1"/>
      <c r="AE2" s="1"/>
      <c r="AF2" s="1"/>
    </row>
    <row r="3" spans="1:34">
      <c r="A3" s="1"/>
      <c r="B3" s="1"/>
      <c r="C3" s="367"/>
      <c r="D3" s="364" t="s">
        <v>1020</v>
      </c>
      <c r="E3" s="364"/>
      <c r="F3" s="587"/>
      <c r="G3" s="587"/>
      <c r="H3" s="587"/>
      <c r="I3" s="587"/>
      <c r="J3" s="673"/>
      <c r="K3" s="673"/>
      <c r="L3" s="673"/>
      <c r="M3" s="673"/>
      <c r="N3" s="673"/>
      <c r="O3" s="673"/>
      <c r="P3" s="587"/>
      <c r="Q3" s="587"/>
      <c r="R3" s="587"/>
      <c r="S3" s="587"/>
      <c r="T3" s="1"/>
      <c r="U3" s="1"/>
      <c r="V3" s="1"/>
      <c r="W3" s="1"/>
      <c r="X3" s="1"/>
      <c r="Y3" s="1"/>
      <c r="Z3" s="1"/>
      <c r="AA3" s="1"/>
      <c r="AB3" s="1"/>
      <c r="AC3" s="1"/>
      <c r="AD3" s="1"/>
      <c r="AE3" s="1"/>
      <c r="AF3" s="1"/>
    </row>
    <row r="4" spans="1:34">
      <c r="A4" s="1"/>
      <c r="B4" s="1"/>
      <c r="C4" s="694"/>
      <c r="D4" s="625" t="s">
        <v>1266</v>
      </c>
      <c r="E4" s="625"/>
      <c r="F4" s="514"/>
      <c r="G4" s="514"/>
      <c r="H4" s="514"/>
      <c r="I4" s="514"/>
      <c r="J4" s="675"/>
      <c r="K4" s="675"/>
      <c r="L4" s="675"/>
      <c r="M4" s="675"/>
      <c r="N4" s="675"/>
      <c r="O4" s="675"/>
      <c r="P4" s="514"/>
      <c r="Q4" s="514"/>
      <c r="R4" s="514"/>
      <c r="S4" s="514"/>
      <c r="T4" s="1"/>
      <c r="U4" s="1"/>
      <c r="V4" s="1"/>
      <c r="W4" s="1"/>
      <c r="X4" s="1"/>
      <c r="Y4" s="1"/>
      <c r="Z4" s="1"/>
      <c r="AA4" s="1"/>
      <c r="AB4" s="1"/>
      <c r="AC4" s="1"/>
      <c r="AD4" s="1"/>
      <c r="AE4" s="1"/>
      <c r="AF4" s="1"/>
    </row>
    <row r="5" spans="1:34">
      <c r="A5" s="1"/>
      <c r="B5" s="1"/>
      <c r="C5" s="298"/>
      <c r="D5" s="54"/>
      <c r="E5" s="54"/>
      <c r="F5" s="299"/>
      <c r="G5" s="299"/>
      <c r="H5" s="299"/>
      <c r="I5" s="299"/>
      <c r="J5" s="17"/>
      <c r="K5" s="17"/>
      <c r="L5" s="17"/>
      <c r="M5" s="17"/>
      <c r="N5" s="17"/>
      <c r="O5" s="17"/>
      <c r="P5" s="299"/>
      <c r="Q5" s="299"/>
      <c r="R5" s="17"/>
      <c r="S5" s="17"/>
      <c r="T5" s="1"/>
      <c r="U5" s="1"/>
      <c r="V5" s="1"/>
      <c r="W5" s="1"/>
      <c r="X5" s="1"/>
      <c r="Y5" s="1"/>
      <c r="Z5" s="1"/>
      <c r="AA5" s="1"/>
      <c r="AB5" s="1"/>
      <c r="AC5" s="1"/>
      <c r="AD5" s="1"/>
      <c r="AE5" s="1"/>
      <c r="AF5" s="1"/>
    </row>
    <row r="6" spans="1:34">
      <c r="A6" s="1"/>
      <c r="B6" s="1"/>
      <c r="C6" s="296" t="s">
        <v>1098</v>
      </c>
      <c r="D6" s="639" t="s">
        <v>0</v>
      </c>
      <c r="E6" s="638"/>
      <c r="F6" s="695" t="s">
        <v>286</v>
      </c>
      <c r="G6" s="638"/>
      <c r="H6" s="695" t="s">
        <v>2</v>
      </c>
      <c r="I6" s="638"/>
      <c r="J6" s="639" t="s">
        <v>4</v>
      </c>
      <c r="K6" s="638"/>
      <c r="L6" s="639" t="s">
        <v>5</v>
      </c>
      <c r="M6" s="638"/>
      <c r="N6" s="695" t="s">
        <v>6</v>
      </c>
      <c r="O6" s="672"/>
      <c r="P6" s="638" t="s">
        <v>3</v>
      </c>
      <c r="Q6" s="638"/>
      <c r="R6" s="730" t="s">
        <v>99</v>
      </c>
      <c r="S6" s="733"/>
      <c r="T6" s="730" t="s">
        <v>1095</v>
      </c>
      <c r="U6" s="731"/>
      <c r="V6" s="730" t="s">
        <v>1096</v>
      </c>
      <c r="W6" s="731"/>
      <c r="X6" s="1"/>
      <c r="Y6" s="1"/>
      <c r="Z6" s="1"/>
      <c r="AA6" s="1"/>
      <c r="AB6" s="1"/>
      <c r="AC6" s="1"/>
      <c r="AD6" s="1"/>
      <c r="AE6" s="1"/>
      <c r="AF6" s="1"/>
    </row>
    <row r="7" spans="1:34" ht="26.25">
      <c r="A7" s="1"/>
      <c r="B7" s="1"/>
      <c r="C7" s="297"/>
      <c r="D7" s="145" t="s">
        <v>1052</v>
      </c>
      <c r="E7" s="145" t="s">
        <v>996</v>
      </c>
      <c r="F7" s="145" t="s">
        <v>1052</v>
      </c>
      <c r="G7" s="145" t="s">
        <v>996</v>
      </c>
      <c r="H7" s="145" t="s">
        <v>1052</v>
      </c>
      <c r="I7" s="145" t="s">
        <v>996</v>
      </c>
      <c r="J7" s="145" t="s">
        <v>1052</v>
      </c>
      <c r="K7" s="145" t="s">
        <v>997</v>
      </c>
      <c r="L7" s="145" t="s">
        <v>1052</v>
      </c>
      <c r="M7" s="145" t="s">
        <v>997</v>
      </c>
      <c r="N7" s="145" t="s">
        <v>1052</v>
      </c>
      <c r="O7" s="145" t="s">
        <v>997</v>
      </c>
      <c r="P7" s="145" t="s">
        <v>1052</v>
      </c>
      <c r="Q7" s="145" t="s">
        <v>997</v>
      </c>
      <c r="R7" s="145" t="s">
        <v>1052</v>
      </c>
      <c r="S7" s="145" t="s">
        <v>997</v>
      </c>
      <c r="T7" s="145" t="s">
        <v>1052</v>
      </c>
      <c r="U7" s="145" t="s">
        <v>997</v>
      </c>
      <c r="V7" s="276" t="s">
        <v>407</v>
      </c>
      <c r="W7" s="609" t="s">
        <v>978</v>
      </c>
      <c r="X7" s="1"/>
      <c r="Y7" s="1"/>
      <c r="Z7" s="1"/>
      <c r="AA7" s="1"/>
      <c r="AB7" s="1"/>
      <c r="AC7" s="1"/>
      <c r="AD7" s="1"/>
      <c r="AE7" s="1"/>
      <c r="AF7" s="1"/>
      <c r="AG7" s="1"/>
      <c r="AH7" s="1"/>
    </row>
    <row r="8" spans="1:34">
      <c r="A8" s="1"/>
      <c r="B8" s="1"/>
      <c r="C8" s="161" t="s">
        <v>1099</v>
      </c>
      <c r="D8" s="264">
        <v>67</v>
      </c>
      <c r="E8" s="264">
        <v>67</v>
      </c>
      <c r="F8" s="264">
        <v>27</v>
      </c>
      <c r="G8" s="264">
        <v>27</v>
      </c>
      <c r="H8" s="264">
        <v>6</v>
      </c>
      <c r="I8" s="264">
        <v>6</v>
      </c>
      <c r="J8" s="264">
        <v>36</v>
      </c>
      <c r="K8" s="264">
        <v>36</v>
      </c>
      <c r="L8" s="264">
        <v>19</v>
      </c>
      <c r="M8" s="264">
        <v>20</v>
      </c>
      <c r="N8" s="264">
        <v>9</v>
      </c>
      <c r="O8" s="264">
        <v>10</v>
      </c>
      <c r="P8" s="264">
        <v>12</v>
      </c>
      <c r="Q8" s="264">
        <v>13</v>
      </c>
      <c r="R8" s="640">
        <f>100-13.5</f>
        <v>86.5</v>
      </c>
      <c r="S8" s="181">
        <v>85</v>
      </c>
      <c r="T8" s="181">
        <v>33</v>
      </c>
      <c r="U8" s="616">
        <v>35</v>
      </c>
      <c r="V8" s="181">
        <v>6</v>
      </c>
      <c r="W8" s="181">
        <v>6</v>
      </c>
      <c r="X8" s="1"/>
      <c r="Y8" s="1"/>
      <c r="Z8" s="1"/>
      <c r="AA8" s="1"/>
      <c r="AB8" s="1"/>
      <c r="AC8" s="1"/>
      <c r="AD8" s="1"/>
      <c r="AE8" s="1"/>
      <c r="AF8" s="1"/>
      <c r="AG8" s="1"/>
      <c r="AH8" s="1"/>
    </row>
    <row r="9" spans="1:34">
      <c r="A9" s="1"/>
      <c r="B9" s="1"/>
      <c r="C9" s="179" t="s">
        <v>1100</v>
      </c>
      <c r="D9" s="263">
        <v>70</v>
      </c>
      <c r="E9" s="263">
        <v>65</v>
      </c>
      <c r="F9" s="263">
        <v>24</v>
      </c>
      <c r="G9" s="263">
        <v>33</v>
      </c>
      <c r="H9" s="263">
        <v>5</v>
      </c>
      <c r="I9" s="263">
        <v>2</v>
      </c>
      <c r="J9" s="263">
        <v>36</v>
      </c>
      <c r="K9" s="263">
        <v>35</v>
      </c>
      <c r="L9" s="263">
        <v>20</v>
      </c>
      <c r="M9" s="263">
        <v>15</v>
      </c>
      <c r="N9" s="263">
        <v>13</v>
      </c>
      <c r="O9" s="263">
        <v>11</v>
      </c>
      <c r="P9" s="263">
        <v>27</v>
      </c>
      <c r="Q9" s="263">
        <v>24</v>
      </c>
      <c r="R9" s="580">
        <f>100-17.1</f>
        <v>82.9</v>
      </c>
      <c r="S9" s="167">
        <v>85</v>
      </c>
      <c r="T9" s="167">
        <v>32</v>
      </c>
      <c r="U9" s="575">
        <v>43</v>
      </c>
      <c r="V9" s="167">
        <v>16</v>
      </c>
      <c r="W9" s="167">
        <v>12</v>
      </c>
      <c r="X9" s="1"/>
      <c r="Y9" s="1"/>
      <c r="Z9" s="1"/>
      <c r="AA9" s="1"/>
      <c r="AB9" s="1"/>
      <c r="AC9" s="1"/>
      <c r="AD9" s="1"/>
      <c r="AE9" s="1"/>
      <c r="AF9" s="1"/>
      <c r="AG9" s="1"/>
      <c r="AH9" s="1"/>
    </row>
    <row r="10" spans="1:34">
      <c r="A10" s="1"/>
      <c r="B10" s="1"/>
      <c r="C10" s="1"/>
      <c r="D10" s="1"/>
      <c r="E10" s="1"/>
      <c r="F10" s="1"/>
      <c r="G10" s="1"/>
      <c r="H10" s="1"/>
      <c r="I10" s="1"/>
      <c r="J10" s="1"/>
      <c r="K10" s="1"/>
      <c r="L10" s="1"/>
      <c r="M10" s="1"/>
      <c r="N10" s="1"/>
      <c r="O10" s="1"/>
      <c r="P10" s="1"/>
      <c r="Q10" s="1"/>
      <c r="R10" s="1"/>
      <c r="S10" s="1"/>
      <c r="T10" s="1"/>
      <c r="V10" s="1"/>
      <c r="W10" s="1"/>
      <c r="X10" s="1"/>
      <c r="Y10" s="1"/>
      <c r="Z10" s="1"/>
      <c r="AA10" s="1"/>
      <c r="AB10" s="1"/>
      <c r="AC10" s="1"/>
      <c r="AD10" s="1"/>
      <c r="AE10" s="1"/>
      <c r="AF10" s="1"/>
      <c r="AG10" s="1"/>
      <c r="AH10" s="1"/>
    </row>
    <row r="11" spans="1:34">
      <c r="A11" s="1"/>
      <c r="B11" s="1"/>
      <c r="C11" s="4" t="s">
        <v>18</v>
      </c>
      <c r="D11" s="16"/>
      <c r="E11" s="16"/>
      <c r="F11" s="16"/>
      <c r="H11" s="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c r="A13" s="1"/>
      <c r="B13" s="1"/>
      <c r="C13" s="742" t="s">
        <v>1151</v>
      </c>
      <c r="D13" s="740"/>
      <c r="E13" s="740"/>
      <c r="F13" s="740"/>
      <c r="G13" s="740"/>
      <c r="H13" s="740"/>
      <c r="I13" s="740"/>
      <c r="J13" s="740"/>
      <c r="K13" s="740"/>
      <c r="L13" s="740"/>
      <c r="M13" s="740"/>
      <c r="N13" s="740"/>
      <c r="O13" s="1"/>
      <c r="P13" s="1"/>
      <c r="Q13" s="1"/>
      <c r="R13" s="1"/>
      <c r="S13" s="1"/>
      <c r="T13" s="1"/>
      <c r="U13" s="1"/>
      <c r="V13" s="1"/>
      <c r="W13" s="1"/>
      <c r="X13" s="1"/>
      <c r="Y13" s="1"/>
      <c r="Z13" s="1"/>
      <c r="AA13" s="1"/>
      <c r="AB13" s="1"/>
      <c r="AC13" s="1"/>
      <c r="AD13" s="1"/>
      <c r="AE13" s="1"/>
      <c r="AF13" s="1"/>
      <c r="AG13" s="1"/>
      <c r="AH13" s="1"/>
    </row>
    <row r="14" spans="1:34">
      <c r="A14" s="1"/>
      <c r="B14" s="1"/>
      <c r="C14" s="740" t="s">
        <v>1262</v>
      </c>
      <c r="D14" s="740"/>
      <c r="E14" s="740"/>
      <c r="F14" s="740"/>
      <c r="G14" s="740"/>
      <c r="H14" s="740"/>
      <c r="I14" s="740"/>
      <c r="J14" s="740"/>
      <c r="K14" s="740"/>
      <c r="L14" s="740"/>
      <c r="M14" s="740"/>
      <c r="N14" s="740"/>
      <c r="O14" s="1"/>
      <c r="P14" s="1"/>
      <c r="Q14" s="1"/>
      <c r="R14" s="1"/>
      <c r="S14" s="1"/>
      <c r="T14" s="1"/>
      <c r="U14" s="1"/>
      <c r="V14" s="1"/>
      <c r="W14" s="1"/>
      <c r="X14" s="1"/>
      <c r="Y14" s="1"/>
      <c r="Z14" s="1"/>
      <c r="AA14" s="1"/>
      <c r="AB14" s="1"/>
      <c r="AC14" s="1"/>
      <c r="AD14" s="1"/>
      <c r="AE14" s="1"/>
      <c r="AF14" s="1"/>
      <c r="AG14" s="1"/>
      <c r="AH14" s="1"/>
    </row>
    <row r="15" spans="1:34">
      <c r="A15" s="1"/>
      <c r="B15" s="1"/>
      <c r="C15" s="740" t="s">
        <v>1263</v>
      </c>
      <c r="D15" s="740"/>
      <c r="E15" s="740"/>
      <c r="F15" s="740"/>
      <c r="G15" s="740"/>
      <c r="H15" s="740"/>
      <c r="I15" s="740"/>
      <c r="J15" s="740"/>
      <c r="K15" s="740"/>
      <c r="L15" s="740"/>
      <c r="M15" s="740"/>
      <c r="N15" s="740"/>
      <c r="O15" s="1"/>
      <c r="P15" s="1"/>
      <c r="Q15" s="1"/>
      <c r="R15" s="1"/>
      <c r="S15" s="1"/>
      <c r="T15" s="1"/>
      <c r="U15" s="1"/>
      <c r="V15" s="1"/>
      <c r="W15" s="1"/>
      <c r="X15" s="1"/>
      <c r="Y15" s="1"/>
      <c r="Z15" s="1"/>
      <c r="AA15" s="1"/>
      <c r="AB15" s="1"/>
      <c r="AC15" s="1"/>
      <c r="AD15" s="1"/>
      <c r="AE15" s="1"/>
      <c r="AF15" s="1"/>
      <c r="AG15" s="1"/>
      <c r="AH15" s="1"/>
    </row>
    <row r="16" spans="1:34">
      <c r="A16" s="1"/>
      <c r="B16" s="1"/>
      <c r="C16" s="740" t="s">
        <v>1264</v>
      </c>
      <c r="D16" s="740"/>
      <c r="E16" s="740"/>
      <c r="F16" s="740"/>
      <c r="G16" s="740"/>
      <c r="H16" s="740"/>
      <c r="I16" s="740"/>
      <c r="J16" s="740"/>
      <c r="K16" s="740"/>
      <c r="L16" s="740"/>
      <c r="M16" s="740"/>
      <c r="N16" s="740"/>
      <c r="O16" s="1"/>
      <c r="P16" s="1"/>
      <c r="Q16" s="1"/>
      <c r="R16" s="1"/>
      <c r="S16" s="1"/>
      <c r="T16" s="1"/>
      <c r="U16" s="1"/>
      <c r="V16" s="1"/>
      <c r="W16" s="1"/>
      <c r="X16" s="1"/>
      <c r="Y16" s="1"/>
      <c r="Z16" s="1"/>
      <c r="AA16" s="1"/>
      <c r="AB16" s="1"/>
      <c r="AC16" s="1"/>
      <c r="AD16" s="1"/>
      <c r="AE16" s="1"/>
      <c r="AF16" s="1"/>
      <c r="AG16" s="1"/>
      <c r="AH16" s="1"/>
    </row>
    <row r="17" spans="1:34">
      <c r="A17" s="1"/>
      <c r="B17" s="1"/>
      <c r="C17" s="740" t="s">
        <v>1265</v>
      </c>
      <c r="D17" s="740"/>
      <c r="E17" s="740"/>
      <c r="F17" s="740"/>
      <c r="G17" s="740"/>
      <c r="H17" s="740"/>
      <c r="I17" s="740"/>
      <c r="J17" s="740"/>
      <c r="K17" s="740"/>
      <c r="L17" s="740"/>
      <c r="M17" s="740"/>
      <c r="N17" s="740"/>
      <c r="O17" s="1"/>
      <c r="P17" s="1"/>
      <c r="Q17" s="1"/>
      <c r="R17" s="1"/>
      <c r="S17" s="1"/>
      <c r="T17" s="1"/>
      <c r="U17" s="1"/>
      <c r="V17" s="1"/>
      <c r="W17" s="1"/>
      <c r="X17" s="1"/>
      <c r="Y17" s="1"/>
      <c r="Z17" s="1"/>
      <c r="AA17" s="1"/>
      <c r="AB17" s="1"/>
      <c r="AC17" s="1"/>
      <c r="AD17" s="1"/>
      <c r="AE17" s="1"/>
      <c r="AF17" s="1"/>
      <c r="AG17" s="1"/>
      <c r="AH17" s="1"/>
    </row>
    <row r="18" spans="1:34">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1:34">
      <c r="A19" s="1"/>
      <c r="B19" s="1"/>
      <c r="C19" s="137" t="s">
        <v>1159</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34">
      <c r="A20" s="1"/>
      <c r="B20" s="1"/>
      <c r="C20" s="137" t="s">
        <v>1166</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1:3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row>
    <row r="22" spans="1:3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row>
    <row r="23" spans="1:3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row>
    <row r="24" spans="1:3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row>
    <row r="25" spans="1:3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1:3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1:3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1:3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row>
    <row r="35" spans="1:3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row>
    <row r="36" spans="1:3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c r="Z45" s="1"/>
      <c r="AA45" s="1"/>
      <c r="AB45" s="1"/>
      <c r="AC45" s="1"/>
      <c r="AD45" s="1"/>
      <c r="AE45" s="1"/>
      <c r="AF45" s="1"/>
      <c r="AG45" s="1"/>
      <c r="AH45" s="1"/>
    </row>
  </sheetData>
  <hyperlinks>
    <hyperlink ref="H1" location="innehåll!A1" display="Tillbaka till innehållsförteckning"/>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7"/>
  <sheetViews>
    <sheetView workbookViewId="0">
      <selection activeCell="H1" sqref="H1"/>
    </sheetView>
  </sheetViews>
  <sheetFormatPr defaultColWidth="9.140625" defaultRowHeight="15"/>
  <cols>
    <col min="1" max="1" width="9.140625" style="494"/>
    <col min="2" max="2" width="31.5703125" style="494" customWidth="1"/>
    <col min="3" max="3" width="18" style="494" customWidth="1"/>
    <col min="4" max="4" width="20.7109375" style="494" customWidth="1"/>
    <col min="5" max="10" width="9.140625" style="494"/>
    <col min="11" max="11" width="17.28515625" style="494" customWidth="1"/>
    <col min="12" max="16384" width="9.140625" style="494"/>
  </cols>
  <sheetData>
    <row r="1" spans="1:26">
      <c r="A1" s="1"/>
      <c r="B1" s="1"/>
      <c r="C1" s="1"/>
      <c r="D1" s="1"/>
      <c r="E1" s="1"/>
      <c r="F1" s="1"/>
      <c r="G1" s="1"/>
      <c r="H1" s="70" t="s">
        <v>173</v>
      </c>
      <c r="I1" s="1"/>
      <c r="J1" s="1"/>
      <c r="K1" s="1"/>
      <c r="L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2" t="s">
        <v>1038</v>
      </c>
      <c r="C3" s="2"/>
      <c r="D3" s="512"/>
      <c r="E3" s="512"/>
      <c r="F3" s="512"/>
      <c r="G3" s="512"/>
      <c r="H3" s="512"/>
      <c r="I3" s="512"/>
      <c r="J3" s="6"/>
      <c r="K3" s="6"/>
      <c r="L3" s="11"/>
      <c r="M3" s="11"/>
      <c r="N3" s="11"/>
      <c r="O3" s="11"/>
      <c r="P3" s="11"/>
      <c r="Q3" s="1"/>
      <c r="R3" s="1"/>
      <c r="S3" s="1"/>
      <c r="T3" s="1"/>
      <c r="U3" s="1"/>
      <c r="V3" s="1"/>
      <c r="W3" s="1"/>
      <c r="X3" s="1"/>
      <c r="Y3" s="1"/>
      <c r="Z3" s="1"/>
    </row>
    <row r="4" spans="1:26">
      <c r="A4" s="1"/>
      <c r="B4" s="366"/>
      <c r="C4" s="366"/>
      <c r="D4" s="512"/>
      <c r="E4" s="512"/>
      <c r="F4" s="512"/>
      <c r="G4" s="512"/>
      <c r="H4" s="512"/>
      <c r="I4" s="512"/>
      <c r="J4" s="6"/>
      <c r="K4" s="6"/>
      <c r="L4" s="11"/>
      <c r="M4" s="11"/>
      <c r="N4" s="11"/>
      <c r="O4" s="11"/>
      <c r="P4" s="11"/>
      <c r="Q4" s="1"/>
      <c r="R4" s="1"/>
      <c r="S4" s="1"/>
      <c r="T4" s="1"/>
      <c r="U4" s="1"/>
      <c r="V4" s="1"/>
      <c r="W4" s="1"/>
      <c r="X4" s="1"/>
      <c r="Y4" s="1"/>
      <c r="Z4" s="1"/>
    </row>
    <row r="5" spans="1:26">
      <c r="A5" s="1"/>
      <c r="B5" s="686"/>
      <c r="C5" s="687"/>
      <c r="D5" s="688"/>
      <c r="E5" s="17"/>
      <c r="F5" s="1"/>
      <c r="G5" s="1"/>
      <c r="H5" s="1"/>
      <c r="I5" s="1"/>
      <c r="J5" s="1"/>
      <c r="K5" s="1"/>
      <c r="L5" s="1"/>
      <c r="M5" s="1"/>
      <c r="N5" s="1"/>
      <c r="O5" s="1"/>
      <c r="P5" s="1"/>
      <c r="Q5" s="1"/>
      <c r="R5" s="1"/>
      <c r="S5" s="1"/>
      <c r="T5" s="1"/>
      <c r="U5" s="1"/>
      <c r="V5" s="1"/>
      <c r="W5" s="1"/>
      <c r="X5" s="1"/>
      <c r="Y5" s="1"/>
      <c r="Z5" s="1"/>
    </row>
    <row r="6" spans="1:26">
      <c r="A6" s="1"/>
      <c r="B6" s="600"/>
      <c r="C6" s="682"/>
      <c r="D6" s="682"/>
      <c r="E6" s="1"/>
      <c r="F6" s="1"/>
      <c r="G6" s="1"/>
      <c r="H6" s="1"/>
      <c r="I6" s="1"/>
      <c r="J6" s="1"/>
      <c r="K6" s="1"/>
      <c r="L6" s="1"/>
      <c r="M6" s="1"/>
      <c r="N6" s="1"/>
      <c r="O6" s="1"/>
      <c r="P6" s="1"/>
      <c r="Q6" s="1"/>
      <c r="R6" s="1"/>
      <c r="S6" s="1"/>
      <c r="T6" s="1"/>
      <c r="U6" s="1"/>
      <c r="V6" s="1"/>
      <c r="W6" s="1"/>
      <c r="X6" s="1"/>
      <c r="Y6" s="1"/>
      <c r="Z6" s="1"/>
    </row>
    <row r="7" spans="1:26" ht="43.5">
      <c r="A7" s="1"/>
      <c r="B7" s="584"/>
      <c r="C7" s="689" t="s">
        <v>1039</v>
      </c>
      <c r="D7" s="684" t="s">
        <v>506</v>
      </c>
      <c r="E7" s="1"/>
      <c r="F7" s="1"/>
      <c r="G7" s="1"/>
      <c r="H7" s="1"/>
      <c r="I7" s="1"/>
      <c r="J7" s="1"/>
      <c r="K7" s="1"/>
      <c r="L7" s="1"/>
      <c r="M7" s="1"/>
      <c r="N7" s="1"/>
      <c r="O7" s="1"/>
      <c r="P7" s="1"/>
      <c r="Q7" s="1"/>
      <c r="R7" s="1"/>
      <c r="S7" s="1"/>
      <c r="T7" s="1"/>
      <c r="U7" s="1"/>
      <c r="V7" s="1"/>
      <c r="W7" s="1"/>
      <c r="X7" s="1"/>
      <c r="Y7" s="1"/>
      <c r="Z7" s="1"/>
    </row>
    <row r="8" spans="1:26">
      <c r="A8" s="1"/>
      <c r="B8" s="601" t="s">
        <v>218</v>
      </c>
      <c r="C8" s="645">
        <v>73</v>
      </c>
      <c r="D8" s="645">
        <v>46</v>
      </c>
      <c r="E8" s="1"/>
      <c r="F8" s="1"/>
      <c r="G8" s="1"/>
      <c r="H8" s="1"/>
      <c r="I8" s="1"/>
      <c r="J8" s="1"/>
      <c r="K8" s="1"/>
      <c r="L8" s="1"/>
      <c r="M8" s="1"/>
      <c r="N8" s="1"/>
      <c r="O8" s="1"/>
      <c r="P8" s="1"/>
      <c r="Q8" s="1"/>
      <c r="R8" s="1"/>
      <c r="S8" s="1"/>
      <c r="T8" s="1"/>
      <c r="U8" s="1"/>
      <c r="V8" s="1"/>
      <c r="W8" s="1"/>
      <c r="X8" s="1"/>
      <c r="Y8" s="1"/>
      <c r="Z8" s="1"/>
    </row>
    <row r="9" spans="1:26">
      <c r="A9" s="1"/>
      <c r="B9" s="602" t="s">
        <v>219</v>
      </c>
      <c r="C9" s="580">
        <v>25</v>
      </c>
      <c r="D9" s="580">
        <v>33</v>
      </c>
      <c r="E9" s="1"/>
      <c r="F9" s="1"/>
      <c r="G9" s="1"/>
      <c r="H9" s="1"/>
      <c r="I9" s="1"/>
      <c r="J9" s="1"/>
      <c r="K9" s="1"/>
      <c r="L9" s="1"/>
      <c r="M9" s="1"/>
      <c r="N9" s="1"/>
      <c r="O9" s="1"/>
      <c r="P9" s="1"/>
      <c r="Q9" s="1"/>
      <c r="R9" s="1"/>
      <c r="S9" s="1"/>
      <c r="T9" s="1"/>
      <c r="U9" s="1"/>
      <c r="V9" s="1"/>
      <c r="W9" s="1"/>
      <c r="X9" s="1"/>
      <c r="Y9" s="1"/>
      <c r="Z9" s="1"/>
    </row>
    <row r="10" spans="1:26">
      <c r="A10" s="1"/>
      <c r="B10" s="601" t="s">
        <v>220</v>
      </c>
      <c r="C10" s="645">
        <v>5</v>
      </c>
      <c r="D10" s="645">
        <v>20</v>
      </c>
      <c r="E10" s="1"/>
      <c r="F10" s="1"/>
      <c r="G10" s="1"/>
      <c r="H10" s="1"/>
      <c r="I10" s="1"/>
      <c r="J10" s="1"/>
      <c r="K10" s="1"/>
      <c r="L10" s="1"/>
      <c r="M10" s="1"/>
      <c r="N10" s="1"/>
      <c r="O10" s="1"/>
      <c r="P10" s="1"/>
      <c r="Q10" s="1"/>
      <c r="R10" s="1"/>
      <c r="S10" s="1"/>
      <c r="T10" s="1"/>
      <c r="U10" s="1"/>
      <c r="V10" s="1"/>
      <c r="W10" s="1"/>
      <c r="X10" s="1"/>
      <c r="Y10" s="1"/>
      <c r="Z10" s="1"/>
    </row>
    <row r="11" spans="1:26">
      <c r="A11" s="1"/>
      <c r="B11" s="602" t="s">
        <v>415</v>
      </c>
      <c r="C11" s="580">
        <f>100-12</f>
        <v>88</v>
      </c>
      <c r="D11" s="580">
        <f>100-26</f>
        <v>74</v>
      </c>
      <c r="E11" s="1"/>
      <c r="F11" s="1"/>
      <c r="G11" s="1"/>
      <c r="H11" s="1"/>
      <c r="I11" s="1"/>
      <c r="J11" s="1"/>
      <c r="K11" s="1"/>
      <c r="L11" s="1"/>
      <c r="M11" s="1"/>
      <c r="N11" s="1"/>
      <c r="O11" s="1"/>
      <c r="P11" s="1"/>
      <c r="Q11" s="1"/>
      <c r="R11" s="1"/>
      <c r="S11" s="1"/>
      <c r="T11" s="1"/>
      <c r="U11" s="1"/>
      <c r="V11" s="1"/>
      <c r="W11" s="1"/>
      <c r="X11" s="1"/>
      <c r="Y11" s="1"/>
      <c r="Z11" s="1"/>
    </row>
    <row r="12" spans="1:26" s="723" customFormat="1">
      <c r="A12" s="1"/>
      <c r="B12" s="601" t="s">
        <v>941</v>
      </c>
      <c r="C12" s="645">
        <v>5</v>
      </c>
      <c r="D12" s="645">
        <v>17</v>
      </c>
      <c r="E12" s="1"/>
      <c r="F12" s="1"/>
      <c r="G12" s="1"/>
      <c r="H12" s="1"/>
      <c r="I12" s="1"/>
      <c r="J12" s="1"/>
      <c r="K12" s="1"/>
      <c r="L12" s="1"/>
      <c r="M12" s="1"/>
      <c r="N12" s="1"/>
      <c r="O12" s="1"/>
      <c r="P12" s="1"/>
      <c r="Q12" s="1"/>
      <c r="R12" s="1"/>
      <c r="S12" s="1"/>
      <c r="T12" s="1"/>
      <c r="U12" s="1"/>
      <c r="V12" s="1"/>
      <c r="W12" s="1"/>
      <c r="X12" s="1"/>
      <c r="Y12" s="1"/>
      <c r="Z12" s="1"/>
    </row>
    <row r="13" spans="1:26" s="723" customFormat="1">
      <c r="A13" s="1"/>
      <c r="B13" s="602" t="s">
        <v>1095</v>
      </c>
      <c r="C13" s="580">
        <v>34</v>
      </c>
      <c r="D13" s="580">
        <v>41</v>
      </c>
      <c r="E13" s="1"/>
      <c r="F13" s="1"/>
      <c r="G13" s="1"/>
      <c r="H13" s="1"/>
      <c r="I13" s="1"/>
      <c r="J13" s="1"/>
      <c r="K13" s="1"/>
      <c r="L13" s="1"/>
      <c r="M13" s="1"/>
      <c r="N13" s="1"/>
      <c r="O13" s="1"/>
      <c r="P13" s="1"/>
      <c r="Q13" s="1"/>
      <c r="R13" s="1"/>
      <c r="S13" s="1"/>
      <c r="T13" s="1"/>
      <c r="U13" s="1"/>
      <c r="V13" s="1"/>
      <c r="W13" s="1"/>
      <c r="X13" s="1"/>
      <c r="Y13" s="1"/>
      <c r="Z13" s="1"/>
    </row>
    <row r="14" spans="1:26" s="723" customFormat="1">
      <c r="A14" s="1"/>
      <c r="B14" s="601" t="s">
        <v>1096</v>
      </c>
      <c r="C14" s="645">
        <v>5</v>
      </c>
      <c r="D14" s="645">
        <v>13</v>
      </c>
      <c r="E14" s="1"/>
      <c r="F14" s="1"/>
      <c r="G14" s="1"/>
      <c r="H14" s="1"/>
      <c r="I14" s="1"/>
      <c r="J14" s="1"/>
      <c r="K14" s="1"/>
      <c r="L14" s="1"/>
      <c r="M14" s="1"/>
      <c r="N14" s="1"/>
      <c r="O14" s="1"/>
      <c r="P14" s="1"/>
      <c r="Q14" s="1"/>
      <c r="R14" s="1"/>
      <c r="S14" s="1"/>
      <c r="T14" s="1"/>
      <c r="U14" s="1"/>
      <c r="V14" s="1"/>
      <c r="W14" s="1"/>
      <c r="X14" s="1"/>
      <c r="Y14" s="1"/>
      <c r="Z14" s="1"/>
    </row>
    <row r="15" spans="1:26">
      <c r="A15" s="1"/>
      <c r="B15" s="602" t="s">
        <v>3</v>
      </c>
      <c r="C15" s="580">
        <v>13</v>
      </c>
      <c r="D15" s="580">
        <v>20</v>
      </c>
      <c r="E15" s="1"/>
      <c r="F15" s="1"/>
      <c r="G15" s="1"/>
      <c r="H15" s="1"/>
      <c r="I15" s="1"/>
      <c r="J15" s="1"/>
      <c r="K15" s="1"/>
      <c r="L15" s="1"/>
      <c r="M15" s="1"/>
      <c r="N15" s="1"/>
      <c r="O15" s="1"/>
      <c r="P15" s="1"/>
      <c r="Q15" s="1"/>
      <c r="R15" s="1"/>
      <c r="S15" s="1"/>
      <c r="T15" s="1"/>
      <c r="U15" s="1"/>
      <c r="V15" s="1"/>
      <c r="W15" s="1"/>
      <c r="X15" s="1"/>
      <c r="Y15" s="1"/>
      <c r="Z15" s="1"/>
    </row>
    <row r="16" spans="1:26">
      <c r="A16" s="1"/>
      <c r="B16" s="601" t="s">
        <v>4</v>
      </c>
      <c r="C16" s="645">
        <v>37</v>
      </c>
      <c r="D16" s="645">
        <v>31</v>
      </c>
      <c r="E16" s="1"/>
      <c r="F16" s="1"/>
      <c r="G16" s="1"/>
      <c r="H16" s="1"/>
      <c r="I16" s="1"/>
      <c r="J16" s="1"/>
      <c r="K16" s="1"/>
      <c r="L16" s="1"/>
      <c r="M16" s="1"/>
      <c r="N16" s="1"/>
      <c r="O16" s="1"/>
      <c r="P16" s="1"/>
      <c r="Q16" s="1"/>
      <c r="R16" s="1"/>
      <c r="S16" s="1"/>
      <c r="T16" s="1"/>
      <c r="U16" s="1"/>
      <c r="V16" s="1"/>
      <c r="W16" s="1"/>
      <c r="X16" s="1"/>
      <c r="Y16" s="1"/>
      <c r="Z16" s="1"/>
    </row>
    <row r="17" spans="1:26">
      <c r="A17" s="1"/>
      <c r="B17" s="602" t="s">
        <v>5</v>
      </c>
      <c r="C17" s="580">
        <v>18</v>
      </c>
      <c r="D17" s="580">
        <v>24</v>
      </c>
      <c r="E17" s="1"/>
      <c r="F17" s="1"/>
      <c r="G17" s="1"/>
      <c r="H17" s="1"/>
      <c r="I17" s="1"/>
      <c r="J17" s="1"/>
      <c r="K17" s="1"/>
      <c r="L17" s="1"/>
      <c r="M17" s="1"/>
      <c r="N17" s="1"/>
      <c r="O17" s="1"/>
      <c r="P17" s="1"/>
      <c r="Q17" s="1"/>
      <c r="R17" s="1"/>
      <c r="S17" s="1"/>
      <c r="T17" s="1"/>
      <c r="U17" s="1"/>
      <c r="V17" s="1"/>
      <c r="W17" s="1"/>
      <c r="X17" s="1"/>
      <c r="Y17" s="1"/>
      <c r="Z17" s="1"/>
    </row>
    <row r="18" spans="1:26">
      <c r="A18" s="1"/>
      <c r="B18" s="601" t="s">
        <v>6</v>
      </c>
      <c r="C18" s="645">
        <v>9</v>
      </c>
      <c r="D18" s="645">
        <v>14</v>
      </c>
      <c r="E18" s="1"/>
      <c r="F18" s="1"/>
      <c r="G18" s="1"/>
      <c r="H18" s="1"/>
      <c r="I18" s="1"/>
      <c r="J18" s="1"/>
      <c r="K18" s="1"/>
      <c r="L18" s="1"/>
      <c r="M18" s="1"/>
      <c r="N18" s="1"/>
      <c r="O18" s="1"/>
      <c r="P18" s="1"/>
      <c r="Q18" s="1"/>
      <c r="R18" s="1"/>
      <c r="S18" s="1"/>
      <c r="T18" s="1"/>
      <c r="U18" s="1"/>
      <c r="V18" s="1"/>
      <c r="W18" s="1"/>
      <c r="X18" s="1"/>
      <c r="Y18" s="1"/>
      <c r="Z18" s="1"/>
    </row>
    <row r="19" spans="1:26">
      <c r="A19" s="1"/>
      <c r="B19" s="1"/>
      <c r="C19" s="11"/>
      <c r="D19" s="11"/>
      <c r="E19" s="11"/>
      <c r="F19" s="1"/>
      <c r="G19" s="1"/>
      <c r="H19" s="1"/>
      <c r="I19" s="1"/>
      <c r="J19" s="1"/>
      <c r="K19" s="1"/>
      <c r="L19" s="1"/>
      <c r="M19" s="1"/>
      <c r="N19" s="1"/>
      <c r="O19" s="1"/>
      <c r="P19" s="1"/>
      <c r="Q19" s="1"/>
      <c r="R19" s="1"/>
      <c r="S19" s="1"/>
      <c r="T19" s="1"/>
      <c r="U19" s="1"/>
      <c r="V19" s="1"/>
      <c r="W19" s="1"/>
      <c r="X19" s="1"/>
      <c r="Y19" s="1"/>
      <c r="Z19" s="1"/>
    </row>
    <row r="20" spans="1:26">
      <c r="A20" s="1"/>
      <c r="B20" s="121" t="s">
        <v>985</v>
      </c>
      <c r="C20" s="1"/>
      <c r="D20" s="1"/>
      <c r="E20" s="1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742" t="s">
        <v>1215</v>
      </c>
      <c r="C23" s="740"/>
      <c r="D23" s="740"/>
      <c r="E23" s="740"/>
      <c r="F23" s="740"/>
      <c r="G23" s="740"/>
      <c r="H23" s="740"/>
      <c r="I23" s="740"/>
      <c r="J23" s="740"/>
      <c r="K23" s="1"/>
      <c r="L23" s="1"/>
      <c r="M23" s="1"/>
      <c r="N23" s="1"/>
      <c r="O23" s="1"/>
      <c r="P23" s="1"/>
      <c r="Q23" s="1"/>
      <c r="R23" s="1"/>
      <c r="S23" s="1"/>
      <c r="T23" s="1"/>
      <c r="U23" s="1"/>
      <c r="V23" s="1"/>
      <c r="W23" s="1"/>
      <c r="X23" s="1"/>
      <c r="Y23" s="1"/>
      <c r="Z23" s="1"/>
    </row>
    <row r="24" spans="1:26">
      <c r="A24" s="1"/>
      <c r="B24" s="740" t="s">
        <v>97</v>
      </c>
      <c r="C24" s="740"/>
      <c r="D24" s="740"/>
      <c r="E24" s="740"/>
      <c r="F24" s="740"/>
      <c r="G24" s="740"/>
      <c r="H24" s="740"/>
      <c r="I24" s="740"/>
      <c r="J24" s="740"/>
      <c r="K24" s="1"/>
      <c r="L24" s="1"/>
      <c r="M24" s="1"/>
      <c r="N24" s="1"/>
      <c r="O24" s="1"/>
      <c r="P24" s="1"/>
      <c r="Q24" s="1"/>
      <c r="R24" s="1"/>
      <c r="S24" s="1"/>
      <c r="T24" s="1"/>
      <c r="U24" s="1"/>
      <c r="V24" s="1"/>
      <c r="W24" s="1"/>
      <c r="X24" s="1"/>
      <c r="Y24" s="1"/>
      <c r="Z24" s="1"/>
    </row>
    <row r="25" spans="1:26">
      <c r="A25" s="1"/>
      <c r="B25" s="740" t="s">
        <v>1230</v>
      </c>
      <c r="C25" s="740"/>
      <c r="D25" s="740"/>
      <c r="E25" s="740"/>
      <c r="F25" s="740"/>
      <c r="G25" s="740"/>
      <c r="H25" s="740"/>
      <c r="I25" s="740"/>
      <c r="J25" s="740"/>
      <c r="K25" s="1"/>
      <c r="L25" s="1"/>
      <c r="M25" s="1"/>
      <c r="N25" s="1"/>
      <c r="O25" s="1"/>
      <c r="P25" s="1"/>
      <c r="Q25" s="1"/>
      <c r="R25" s="1"/>
      <c r="S25" s="1"/>
      <c r="T25" s="1"/>
      <c r="U25" s="1"/>
      <c r="V25" s="1"/>
      <c r="W25" s="1"/>
      <c r="X25" s="1"/>
      <c r="Y25" s="1"/>
      <c r="Z25" s="1"/>
    </row>
    <row r="26" spans="1:26" s="723" customFormat="1">
      <c r="A26" s="1"/>
      <c r="B26" s="740" t="s">
        <v>1135</v>
      </c>
      <c r="C26" s="740"/>
      <c r="D26" s="740"/>
      <c r="E26" s="740"/>
      <c r="F26" s="740"/>
      <c r="G26" s="740"/>
      <c r="H26" s="740"/>
      <c r="I26" s="740"/>
      <c r="J26" s="740"/>
      <c r="K26" s="1"/>
      <c r="L26" s="1"/>
      <c r="M26" s="1"/>
      <c r="N26" s="1"/>
      <c r="O26" s="1"/>
      <c r="P26" s="1"/>
      <c r="Q26" s="1"/>
      <c r="R26" s="1"/>
      <c r="S26" s="1"/>
      <c r="T26" s="1"/>
      <c r="U26" s="1"/>
      <c r="V26" s="1"/>
      <c r="W26" s="1"/>
      <c r="X26" s="1"/>
      <c r="Y26" s="1"/>
      <c r="Z26" s="1"/>
    </row>
    <row r="27" spans="1:26" s="723" customFormat="1">
      <c r="A27" s="1"/>
      <c r="B27" s="740" t="s">
        <v>1136</v>
      </c>
      <c r="C27" s="740"/>
      <c r="D27" s="740"/>
      <c r="E27" s="740"/>
      <c r="F27" s="740"/>
      <c r="G27" s="740"/>
      <c r="H27" s="740"/>
      <c r="I27" s="740"/>
      <c r="J27" s="740"/>
      <c r="K27" s="1"/>
      <c r="L27" s="1"/>
      <c r="M27" s="1"/>
      <c r="N27" s="1"/>
      <c r="O27" s="1"/>
      <c r="P27" s="1"/>
      <c r="Q27" s="1"/>
      <c r="R27" s="1"/>
      <c r="S27" s="1"/>
      <c r="T27" s="1"/>
      <c r="U27" s="1"/>
      <c r="V27" s="1"/>
      <c r="W27" s="1"/>
      <c r="X27" s="1"/>
      <c r="Y27" s="1"/>
      <c r="Z27" s="1"/>
    </row>
    <row r="28" spans="1:26" s="723" customFormat="1">
      <c r="A28" s="1"/>
      <c r="B28" s="740" t="s">
        <v>1232</v>
      </c>
      <c r="C28" s="740"/>
      <c r="D28" s="740"/>
      <c r="E28" s="740"/>
      <c r="F28" s="740"/>
      <c r="G28" s="740"/>
      <c r="H28" s="740"/>
      <c r="I28" s="740"/>
      <c r="J28" s="740"/>
      <c r="K28" s="1"/>
      <c r="L28" s="1"/>
      <c r="M28" s="1"/>
      <c r="N28" s="1"/>
      <c r="O28" s="1"/>
      <c r="P28" s="1"/>
      <c r="Q28" s="1"/>
      <c r="R28" s="1"/>
      <c r="S28" s="1"/>
      <c r="T28" s="1"/>
      <c r="U28" s="1"/>
      <c r="V28" s="1"/>
      <c r="W28" s="1"/>
      <c r="X28" s="1"/>
      <c r="Y28" s="1"/>
      <c r="Z28" s="1"/>
    </row>
    <row r="29" spans="1:26">
      <c r="A29" s="1"/>
      <c r="B29" s="740" t="s">
        <v>1231</v>
      </c>
      <c r="C29" s="740"/>
      <c r="D29" s="740"/>
      <c r="E29" s="740"/>
      <c r="F29" s="740"/>
      <c r="G29" s="740"/>
      <c r="H29" s="740"/>
      <c r="I29" s="740"/>
      <c r="J29" s="740"/>
      <c r="K29" s="1"/>
      <c r="L29" s="1"/>
      <c r="M29" s="1"/>
      <c r="N29" s="1"/>
      <c r="O29" s="1"/>
      <c r="P29" s="1"/>
      <c r="Q29" s="1"/>
      <c r="R29" s="1"/>
      <c r="S29" s="1"/>
      <c r="T29" s="1"/>
      <c r="U29" s="1"/>
      <c r="V29" s="1"/>
      <c r="W29" s="1"/>
      <c r="X29" s="1"/>
      <c r="Y29" s="1"/>
      <c r="Z29" s="1"/>
    </row>
    <row r="30" spans="1:26">
      <c r="A30" s="1"/>
      <c r="B30" s="740" t="s">
        <v>1233</v>
      </c>
      <c r="C30" s="740"/>
      <c r="D30" s="740"/>
      <c r="E30" s="740"/>
      <c r="F30" s="740"/>
      <c r="G30" s="740"/>
      <c r="H30" s="740"/>
      <c r="I30" s="740"/>
      <c r="J30" s="740"/>
      <c r="K30" s="1"/>
      <c r="L30" s="1"/>
      <c r="M30" s="1"/>
      <c r="N30" s="1"/>
      <c r="O30" s="1"/>
      <c r="P30" s="1"/>
      <c r="Q30" s="1"/>
      <c r="R30" s="1"/>
      <c r="S30" s="1"/>
      <c r="T30" s="1"/>
      <c r="U30" s="1"/>
      <c r="V30" s="1"/>
      <c r="W30" s="1"/>
      <c r="X30" s="1"/>
      <c r="Y30" s="1"/>
      <c r="Z30" s="1"/>
    </row>
    <row r="31" spans="1:26">
      <c r="A31" s="1"/>
      <c r="B31" s="740" t="s">
        <v>408</v>
      </c>
      <c r="C31" s="740"/>
      <c r="D31" s="740"/>
      <c r="E31" s="740"/>
      <c r="F31" s="740"/>
      <c r="G31" s="740"/>
      <c r="H31" s="740"/>
      <c r="I31" s="740"/>
      <c r="J31" s="740"/>
      <c r="K31" s="1"/>
      <c r="L31" s="1"/>
      <c r="M31" s="1"/>
      <c r="N31" s="1"/>
      <c r="O31" s="1"/>
      <c r="P31" s="1"/>
      <c r="Q31" s="1"/>
      <c r="R31" s="1"/>
      <c r="S31" s="1"/>
      <c r="T31" s="1"/>
      <c r="U31" s="1"/>
      <c r="V31" s="1"/>
      <c r="W31" s="1"/>
      <c r="X31" s="1"/>
      <c r="Y31" s="1"/>
      <c r="Z31" s="1"/>
    </row>
    <row r="32" spans="1:26">
      <c r="A32" s="1"/>
      <c r="B32" s="740" t="s">
        <v>1235</v>
      </c>
      <c r="C32" s="740"/>
      <c r="D32" s="740"/>
      <c r="E32" s="740"/>
      <c r="F32" s="740"/>
      <c r="G32" s="740"/>
      <c r="H32" s="740"/>
      <c r="I32" s="740"/>
      <c r="J32" s="740"/>
      <c r="K32" s="1"/>
      <c r="L32" s="1"/>
      <c r="M32" s="1"/>
      <c r="N32" s="1"/>
      <c r="O32" s="1"/>
      <c r="P32" s="1"/>
      <c r="Q32" s="1"/>
      <c r="R32" s="1"/>
      <c r="S32" s="1"/>
      <c r="T32" s="1"/>
      <c r="U32" s="1"/>
      <c r="V32" s="1"/>
      <c r="W32" s="1"/>
      <c r="X32" s="1"/>
      <c r="Y32" s="1"/>
      <c r="Z32" s="1"/>
    </row>
    <row r="33" spans="1:26">
      <c r="A33" s="1"/>
      <c r="B33" s="740" t="s">
        <v>1234</v>
      </c>
      <c r="C33" s="740"/>
      <c r="D33" s="740"/>
      <c r="E33" s="740"/>
      <c r="F33" s="740"/>
      <c r="G33" s="740"/>
      <c r="H33" s="740"/>
      <c r="I33" s="740"/>
      <c r="J33" s="740"/>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t="s">
        <v>1159</v>
      </c>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t="s">
        <v>1166</v>
      </c>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18">
      <c r="A49" s="1"/>
      <c r="B49" s="1"/>
      <c r="C49" s="1"/>
      <c r="D49" s="1"/>
      <c r="E49" s="1"/>
      <c r="F49" s="1"/>
      <c r="G49" s="1"/>
      <c r="H49" s="1"/>
      <c r="I49" s="1"/>
      <c r="J49" s="1"/>
      <c r="K49" s="1"/>
      <c r="L49" s="1"/>
      <c r="M49" s="1"/>
      <c r="N49" s="1"/>
      <c r="O49" s="1"/>
      <c r="P49" s="1"/>
      <c r="Q49" s="1"/>
      <c r="R49" s="1"/>
    </row>
    <row r="50" spans="1:18">
      <c r="A50" s="1"/>
      <c r="B50" s="1"/>
      <c r="C50" s="1"/>
      <c r="D50" s="1"/>
      <c r="E50" s="1"/>
      <c r="F50" s="1"/>
      <c r="G50" s="1"/>
      <c r="H50" s="1"/>
      <c r="I50" s="1"/>
      <c r="J50" s="1"/>
      <c r="K50" s="1"/>
      <c r="L50" s="1"/>
      <c r="M50" s="1"/>
      <c r="N50" s="1"/>
      <c r="O50" s="1"/>
      <c r="P50" s="1"/>
      <c r="Q50" s="1"/>
      <c r="R50" s="1"/>
    </row>
    <row r="51" spans="1:18">
      <c r="A51" s="1"/>
      <c r="B51" s="1"/>
      <c r="C51" s="1"/>
      <c r="D51" s="1"/>
      <c r="E51" s="1"/>
      <c r="F51" s="1"/>
      <c r="G51" s="1"/>
      <c r="H51" s="1"/>
      <c r="I51" s="1"/>
      <c r="J51" s="1"/>
      <c r="K51" s="1"/>
      <c r="L51" s="1"/>
      <c r="M51" s="1"/>
      <c r="N51" s="1"/>
      <c r="O51" s="1"/>
      <c r="P51" s="1"/>
      <c r="Q51" s="1"/>
      <c r="R51" s="1"/>
    </row>
    <row r="52" spans="1:18">
      <c r="A52" s="1"/>
      <c r="B52" s="1"/>
      <c r="C52" s="1"/>
      <c r="D52" s="1"/>
      <c r="E52" s="1"/>
      <c r="F52" s="1"/>
      <c r="G52" s="1"/>
      <c r="H52" s="1"/>
      <c r="I52" s="1"/>
      <c r="J52" s="1"/>
      <c r="K52" s="1"/>
      <c r="L52" s="1"/>
      <c r="M52" s="1"/>
      <c r="N52" s="1"/>
      <c r="O52" s="1"/>
      <c r="P52" s="1"/>
      <c r="Q52" s="1"/>
      <c r="R52" s="1"/>
    </row>
    <row r="53" spans="1:18">
      <c r="A53" s="1"/>
      <c r="B53" s="1"/>
      <c r="C53" s="1"/>
      <c r="D53" s="1"/>
      <c r="E53" s="1"/>
      <c r="F53" s="1"/>
      <c r="G53" s="1"/>
      <c r="H53" s="1"/>
      <c r="I53" s="1"/>
      <c r="J53" s="1"/>
      <c r="K53" s="1"/>
      <c r="L53" s="1"/>
      <c r="M53" s="1"/>
      <c r="N53" s="1"/>
      <c r="O53" s="1"/>
      <c r="P53" s="1"/>
      <c r="Q53" s="1"/>
      <c r="R53" s="1"/>
    </row>
    <row r="54" spans="1:18">
      <c r="A54" s="1"/>
      <c r="B54" s="1"/>
      <c r="C54" s="1"/>
      <c r="D54" s="1"/>
      <c r="E54" s="1"/>
      <c r="F54" s="1"/>
      <c r="G54" s="1"/>
      <c r="H54" s="1"/>
      <c r="I54" s="1"/>
      <c r="J54" s="1"/>
      <c r="K54" s="1"/>
      <c r="L54" s="1"/>
      <c r="M54" s="1"/>
      <c r="N54" s="1"/>
      <c r="O54" s="1"/>
      <c r="P54" s="1"/>
      <c r="Q54" s="1"/>
      <c r="R54" s="1"/>
    </row>
    <row r="55" spans="1:18">
      <c r="A55" s="1"/>
      <c r="B55" s="1"/>
      <c r="C55" s="1"/>
      <c r="D55" s="1"/>
      <c r="E55" s="1"/>
      <c r="F55" s="1"/>
      <c r="G55" s="1"/>
      <c r="H55" s="1"/>
      <c r="I55" s="1"/>
      <c r="J55" s="1"/>
      <c r="K55" s="1"/>
      <c r="L55" s="1"/>
      <c r="M55" s="1"/>
      <c r="N55" s="1"/>
      <c r="O55" s="1"/>
      <c r="P55" s="1"/>
      <c r="Q55" s="1"/>
      <c r="R55" s="1"/>
    </row>
    <row r="56" spans="1:18">
      <c r="A56" s="1"/>
      <c r="B56" s="1"/>
      <c r="C56" s="1"/>
      <c r="D56" s="1"/>
      <c r="E56" s="1"/>
      <c r="F56" s="1"/>
      <c r="G56" s="1"/>
      <c r="H56" s="1"/>
      <c r="I56" s="1"/>
      <c r="J56" s="1"/>
      <c r="K56" s="1"/>
      <c r="L56" s="1"/>
      <c r="M56" s="1"/>
      <c r="N56" s="1"/>
      <c r="O56" s="1"/>
      <c r="P56" s="1"/>
    </row>
    <row r="57" spans="1:18">
      <c r="A57" s="1"/>
      <c r="B57" s="1"/>
      <c r="C57" s="1"/>
      <c r="D57" s="1"/>
      <c r="E57" s="1"/>
      <c r="F57" s="1"/>
      <c r="G57" s="1"/>
      <c r="H57" s="1"/>
      <c r="I57" s="1"/>
      <c r="J57" s="1"/>
      <c r="K57" s="1"/>
      <c r="L57" s="1"/>
      <c r="M57" s="1"/>
      <c r="N57" s="1"/>
      <c r="O57" s="1"/>
      <c r="P57" s="1"/>
    </row>
    <row r="58" spans="1:18">
      <c r="A58" s="1"/>
      <c r="B58" s="1"/>
      <c r="C58" s="1"/>
      <c r="D58" s="1"/>
      <c r="E58" s="1"/>
      <c r="F58" s="1"/>
      <c r="G58" s="1"/>
      <c r="H58" s="1"/>
      <c r="I58" s="1"/>
      <c r="J58" s="1"/>
      <c r="K58" s="1"/>
      <c r="L58" s="1"/>
      <c r="M58" s="1"/>
      <c r="N58" s="1"/>
      <c r="O58" s="1"/>
      <c r="P58" s="1"/>
    </row>
    <row r="59" spans="1:18">
      <c r="A59" s="1"/>
      <c r="B59" s="1"/>
      <c r="C59" s="1"/>
      <c r="D59" s="1"/>
      <c r="E59" s="1"/>
      <c r="F59" s="1"/>
      <c r="G59" s="1"/>
      <c r="H59" s="1"/>
      <c r="I59" s="1"/>
      <c r="J59" s="1"/>
      <c r="K59" s="1"/>
      <c r="L59" s="1"/>
      <c r="M59" s="1"/>
      <c r="N59" s="1"/>
      <c r="O59" s="1"/>
      <c r="P59" s="1"/>
    </row>
    <row r="60" spans="1:18">
      <c r="A60" s="1"/>
      <c r="B60" s="1"/>
      <c r="C60" s="1"/>
      <c r="D60" s="1"/>
      <c r="E60" s="1"/>
      <c r="F60" s="1"/>
      <c r="G60" s="1"/>
      <c r="H60" s="1"/>
      <c r="I60" s="1"/>
      <c r="J60" s="1"/>
      <c r="K60" s="1"/>
      <c r="L60" s="1"/>
      <c r="M60" s="1"/>
      <c r="N60" s="1"/>
      <c r="O60" s="1"/>
      <c r="P60" s="1"/>
    </row>
    <row r="61" spans="1:18">
      <c r="A61" s="1"/>
      <c r="B61" s="1"/>
      <c r="C61" s="1"/>
      <c r="D61" s="1"/>
      <c r="E61" s="1"/>
      <c r="F61" s="1"/>
      <c r="G61" s="1"/>
      <c r="H61" s="1"/>
      <c r="I61" s="1"/>
      <c r="J61" s="1"/>
      <c r="K61" s="1"/>
      <c r="L61" s="1"/>
      <c r="M61" s="1"/>
      <c r="N61" s="1"/>
      <c r="O61" s="1"/>
      <c r="P61" s="1"/>
    </row>
    <row r="62" spans="1:18">
      <c r="A62" s="1"/>
      <c r="B62" s="1"/>
      <c r="C62" s="1"/>
      <c r="D62" s="1"/>
      <c r="E62" s="1"/>
      <c r="F62" s="1"/>
      <c r="G62" s="1"/>
      <c r="H62" s="1"/>
      <c r="I62" s="1"/>
      <c r="J62" s="1"/>
      <c r="K62" s="1"/>
      <c r="L62" s="1"/>
      <c r="M62" s="1"/>
      <c r="N62" s="1"/>
      <c r="O62" s="1"/>
      <c r="P62" s="1"/>
    </row>
    <row r="63" spans="1:18">
      <c r="A63" s="1"/>
      <c r="B63" s="1"/>
      <c r="C63" s="1"/>
      <c r="D63" s="1"/>
      <c r="E63" s="1"/>
      <c r="F63" s="1"/>
      <c r="G63" s="1"/>
      <c r="H63" s="1"/>
      <c r="I63" s="1"/>
      <c r="J63" s="1"/>
      <c r="K63" s="1"/>
      <c r="L63" s="1"/>
      <c r="M63" s="1"/>
      <c r="N63" s="1"/>
      <c r="O63" s="1"/>
      <c r="P63" s="1"/>
    </row>
    <row r="64" spans="1:18">
      <c r="A64" s="1"/>
      <c r="B64" s="1"/>
      <c r="C64" s="1"/>
      <c r="D64" s="1"/>
      <c r="E64" s="1"/>
      <c r="F64" s="1"/>
      <c r="G64" s="1"/>
      <c r="H64" s="1"/>
      <c r="I64" s="1"/>
      <c r="J64" s="1"/>
      <c r="K64" s="1"/>
      <c r="L64" s="1"/>
      <c r="M64" s="1"/>
      <c r="N64" s="1"/>
      <c r="O64" s="1"/>
      <c r="P64" s="1"/>
    </row>
    <row r="65" spans="1:16">
      <c r="A65" s="1"/>
      <c r="B65" s="1"/>
      <c r="C65" s="1"/>
      <c r="D65" s="1"/>
      <c r="E65" s="1"/>
      <c r="F65" s="1"/>
      <c r="G65" s="1"/>
      <c r="H65" s="1"/>
      <c r="I65" s="1"/>
      <c r="J65" s="1"/>
      <c r="K65" s="1"/>
      <c r="L65" s="1"/>
      <c r="M65" s="1"/>
      <c r="N65" s="1"/>
      <c r="O65" s="1"/>
      <c r="P65" s="1"/>
    </row>
    <row r="66" spans="1:16">
      <c r="A66" s="1"/>
      <c r="B66" s="1"/>
      <c r="C66" s="1"/>
      <c r="D66" s="1"/>
      <c r="E66" s="1"/>
      <c r="F66" s="1"/>
      <c r="G66" s="1"/>
      <c r="H66" s="1"/>
      <c r="I66" s="1"/>
      <c r="J66" s="1"/>
      <c r="K66" s="1"/>
      <c r="L66" s="1"/>
      <c r="M66" s="1"/>
      <c r="N66" s="1"/>
      <c r="O66" s="1"/>
      <c r="P66" s="1"/>
    </row>
    <row r="67" spans="1:16">
      <c r="A67" s="1"/>
      <c r="B67" s="1"/>
      <c r="C67" s="1"/>
      <c r="D67" s="1"/>
      <c r="E67" s="1"/>
      <c r="F67" s="1"/>
      <c r="G67" s="1"/>
      <c r="H67" s="1"/>
      <c r="I67" s="1"/>
      <c r="J67" s="1"/>
      <c r="K67" s="1"/>
      <c r="L67" s="1"/>
      <c r="M67" s="1"/>
      <c r="N67" s="1"/>
      <c r="O67" s="1"/>
      <c r="P67" s="1"/>
    </row>
    <row r="68" spans="1:16">
      <c r="A68" s="1"/>
      <c r="B68" s="1"/>
      <c r="C68" s="1"/>
      <c r="D68" s="1"/>
      <c r="E68" s="1"/>
      <c r="F68" s="1"/>
      <c r="G68" s="1"/>
      <c r="H68" s="1"/>
      <c r="I68" s="1"/>
      <c r="J68" s="1"/>
      <c r="K68" s="1"/>
      <c r="L68" s="1"/>
      <c r="M68" s="1"/>
      <c r="N68" s="1"/>
      <c r="O68" s="1"/>
      <c r="P68" s="1"/>
    </row>
    <row r="69" spans="1:16">
      <c r="A69" s="1"/>
      <c r="B69" s="1"/>
      <c r="C69" s="1"/>
      <c r="D69" s="1"/>
      <c r="E69" s="1"/>
      <c r="F69" s="1"/>
      <c r="G69" s="1"/>
      <c r="H69" s="1"/>
      <c r="I69" s="1"/>
      <c r="J69" s="1"/>
      <c r="K69" s="1"/>
      <c r="L69" s="1"/>
      <c r="M69" s="1"/>
      <c r="N69" s="1"/>
      <c r="O69" s="1"/>
      <c r="P69" s="1"/>
    </row>
    <row r="70" spans="1:16">
      <c r="A70" s="1"/>
      <c r="B70" s="1"/>
      <c r="C70" s="1"/>
      <c r="D70" s="1"/>
      <c r="E70" s="1"/>
      <c r="F70" s="1"/>
      <c r="G70" s="1"/>
      <c r="H70" s="1"/>
      <c r="I70" s="1"/>
      <c r="J70" s="1"/>
      <c r="K70" s="1"/>
      <c r="L70" s="1"/>
      <c r="M70" s="1"/>
      <c r="N70" s="1"/>
      <c r="O70" s="1"/>
      <c r="P70" s="1"/>
    </row>
    <row r="71" spans="1:16">
      <c r="A71" s="1"/>
      <c r="B71" s="1"/>
      <c r="C71" s="1"/>
      <c r="D71" s="1"/>
      <c r="E71" s="1"/>
      <c r="F71" s="1"/>
      <c r="G71" s="1"/>
      <c r="H71" s="1"/>
      <c r="I71" s="1"/>
      <c r="J71" s="1"/>
      <c r="K71" s="1"/>
      <c r="L71" s="1"/>
      <c r="M71" s="1"/>
      <c r="N71" s="1"/>
      <c r="O71" s="1"/>
      <c r="P71" s="1"/>
    </row>
    <row r="72" spans="1:16">
      <c r="A72" s="1"/>
      <c r="B72" s="1"/>
      <c r="C72" s="1"/>
      <c r="D72" s="1"/>
      <c r="E72" s="1"/>
      <c r="F72" s="1"/>
      <c r="G72" s="1"/>
      <c r="H72" s="1"/>
      <c r="I72" s="1"/>
      <c r="J72" s="1"/>
      <c r="K72" s="1"/>
      <c r="L72" s="1"/>
      <c r="M72" s="1"/>
      <c r="N72" s="1"/>
      <c r="O72" s="1"/>
      <c r="P72" s="1"/>
    </row>
    <row r="73" spans="1:16">
      <c r="A73" s="1"/>
      <c r="B73" s="1"/>
      <c r="C73" s="1"/>
      <c r="D73" s="1"/>
      <c r="E73" s="1"/>
      <c r="F73" s="1"/>
      <c r="G73" s="1"/>
      <c r="H73" s="1"/>
      <c r="I73" s="1"/>
      <c r="J73" s="1"/>
      <c r="K73" s="1"/>
      <c r="L73" s="1"/>
      <c r="M73" s="1"/>
      <c r="N73" s="1"/>
      <c r="O73" s="1"/>
      <c r="P73" s="1"/>
    </row>
    <row r="74" spans="1:16">
      <c r="A74" s="1"/>
      <c r="B74" s="1"/>
      <c r="C74" s="1"/>
      <c r="D74" s="1"/>
      <c r="E74" s="1"/>
      <c r="F74" s="1"/>
      <c r="G74" s="1"/>
      <c r="H74" s="1"/>
      <c r="I74" s="1"/>
      <c r="J74" s="1"/>
      <c r="K74" s="1"/>
      <c r="L74" s="1"/>
      <c r="M74" s="1"/>
      <c r="N74" s="1"/>
      <c r="O74" s="1"/>
      <c r="P74" s="1"/>
    </row>
    <row r="75" spans="1:16">
      <c r="A75" s="1"/>
      <c r="B75" s="1"/>
      <c r="C75" s="1"/>
      <c r="D75" s="1"/>
      <c r="E75" s="1"/>
      <c r="F75" s="1"/>
      <c r="G75" s="1"/>
      <c r="H75" s="1"/>
      <c r="I75" s="1"/>
      <c r="J75" s="1"/>
      <c r="K75" s="1"/>
      <c r="L75" s="1"/>
      <c r="M75" s="1"/>
      <c r="N75" s="1"/>
      <c r="O75" s="1"/>
      <c r="P75" s="1"/>
    </row>
    <row r="76" spans="1:16">
      <c r="A76" s="1"/>
      <c r="B76" s="1"/>
      <c r="C76" s="1"/>
      <c r="D76" s="1"/>
      <c r="E76" s="1"/>
      <c r="F76" s="1"/>
      <c r="G76" s="1"/>
      <c r="H76" s="1"/>
      <c r="I76" s="1"/>
      <c r="J76" s="1"/>
      <c r="K76" s="1"/>
      <c r="L76" s="1"/>
      <c r="M76" s="1"/>
      <c r="N76" s="1"/>
      <c r="O76" s="1"/>
      <c r="P76" s="1"/>
    </row>
    <row r="77" spans="1:16">
      <c r="A77" s="1"/>
      <c r="B77" s="1"/>
      <c r="C77" s="1"/>
      <c r="D77" s="1"/>
      <c r="E77" s="1"/>
      <c r="F77" s="1"/>
      <c r="G77" s="1"/>
      <c r="H77" s="1"/>
      <c r="I77" s="1"/>
      <c r="J77" s="1"/>
      <c r="K77" s="1"/>
      <c r="L77" s="1"/>
      <c r="M77" s="1"/>
      <c r="N77" s="1"/>
      <c r="O77" s="1"/>
      <c r="P77" s="1"/>
    </row>
    <row r="78" spans="1:16">
      <c r="A78" s="1"/>
      <c r="B78" s="1"/>
      <c r="C78" s="1"/>
      <c r="D78" s="1"/>
      <c r="E78" s="1"/>
      <c r="F78" s="1"/>
      <c r="G78" s="1"/>
      <c r="H78" s="1"/>
      <c r="I78" s="1"/>
      <c r="J78" s="1"/>
      <c r="K78" s="1"/>
      <c r="L78" s="1"/>
      <c r="M78" s="1"/>
      <c r="N78" s="1"/>
      <c r="O78" s="1"/>
      <c r="P78" s="1"/>
    </row>
    <row r="79" spans="1:16">
      <c r="A79" s="1"/>
      <c r="B79" s="1"/>
      <c r="C79" s="1"/>
      <c r="D79" s="1"/>
      <c r="E79" s="1"/>
      <c r="F79" s="1"/>
      <c r="G79" s="1"/>
      <c r="H79" s="1"/>
      <c r="I79" s="1"/>
      <c r="J79" s="1"/>
      <c r="K79" s="1"/>
      <c r="L79" s="1"/>
      <c r="M79" s="1"/>
      <c r="N79" s="1"/>
      <c r="O79" s="1"/>
      <c r="P79" s="1"/>
    </row>
    <row r="80" spans="1:16">
      <c r="A80" s="1"/>
      <c r="B80" s="1"/>
      <c r="C80" s="1"/>
      <c r="D80" s="1"/>
      <c r="E80" s="1"/>
      <c r="F80" s="1"/>
      <c r="G80" s="1"/>
      <c r="H80" s="1"/>
      <c r="I80" s="1"/>
      <c r="J80" s="1"/>
      <c r="K80" s="1"/>
      <c r="L80" s="1"/>
      <c r="M80" s="1"/>
      <c r="N80" s="1"/>
      <c r="O80" s="1"/>
      <c r="P80" s="1"/>
    </row>
    <row r="81" spans="1:16">
      <c r="A81" s="1"/>
      <c r="B81" s="1"/>
      <c r="C81" s="1"/>
      <c r="D81" s="1"/>
      <c r="E81" s="1"/>
      <c r="F81" s="1"/>
      <c r="G81" s="1"/>
      <c r="H81" s="1"/>
      <c r="I81" s="1"/>
      <c r="J81" s="1"/>
      <c r="K81" s="1"/>
      <c r="L81" s="1"/>
      <c r="M81" s="1"/>
      <c r="N81" s="1"/>
      <c r="O81" s="1"/>
      <c r="P81" s="1"/>
    </row>
    <row r="82" spans="1:16">
      <c r="A82" s="1"/>
      <c r="B82" s="1"/>
      <c r="C82" s="1"/>
      <c r="D82" s="1"/>
      <c r="E82" s="1"/>
      <c r="F82" s="1"/>
      <c r="G82" s="1"/>
      <c r="H82" s="1"/>
      <c r="I82" s="1"/>
      <c r="J82" s="1"/>
      <c r="K82" s="1"/>
      <c r="L82" s="1"/>
      <c r="M82" s="1"/>
      <c r="N82" s="1"/>
      <c r="O82" s="1"/>
      <c r="P82" s="1"/>
    </row>
    <row r="83" spans="1:16">
      <c r="A83" s="1"/>
      <c r="B83" s="1"/>
      <c r="C83" s="1"/>
      <c r="D83" s="1"/>
      <c r="E83" s="1"/>
      <c r="F83" s="1"/>
      <c r="G83" s="1"/>
      <c r="H83" s="1"/>
      <c r="I83" s="1"/>
      <c r="J83" s="1"/>
      <c r="K83" s="1"/>
      <c r="L83" s="1"/>
      <c r="M83" s="1"/>
      <c r="N83" s="1"/>
      <c r="O83" s="1"/>
      <c r="P83" s="1"/>
    </row>
    <row r="84" spans="1:16">
      <c r="A84" s="1"/>
      <c r="B84" s="1"/>
      <c r="C84" s="1"/>
      <c r="D84" s="1"/>
      <c r="E84" s="1"/>
      <c r="F84" s="1"/>
      <c r="G84" s="1"/>
      <c r="H84" s="1"/>
      <c r="I84" s="1"/>
      <c r="J84" s="1"/>
      <c r="K84" s="1"/>
      <c r="L84" s="1"/>
      <c r="M84" s="1"/>
      <c r="N84" s="1"/>
      <c r="O84" s="1"/>
      <c r="P84" s="1"/>
    </row>
    <row r="85" spans="1:16">
      <c r="A85" s="1"/>
      <c r="B85" s="1"/>
      <c r="C85" s="1"/>
      <c r="D85" s="1"/>
      <c r="E85" s="1"/>
      <c r="F85" s="1"/>
      <c r="G85" s="1"/>
      <c r="H85" s="1"/>
      <c r="I85" s="1"/>
      <c r="J85" s="1"/>
      <c r="K85" s="1"/>
      <c r="L85" s="1"/>
      <c r="M85" s="1"/>
      <c r="N85" s="1"/>
      <c r="O85" s="1"/>
      <c r="P85" s="1"/>
    </row>
    <row r="86" spans="1:16">
      <c r="A86" s="1"/>
      <c r="B86" s="1"/>
      <c r="C86" s="1"/>
      <c r="D86" s="1"/>
      <c r="E86" s="1"/>
      <c r="F86" s="1"/>
      <c r="G86" s="1"/>
      <c r="H86" s="1"/>
      <c r="I86" s="1"/>
      <c r="J86" s="1"/>
      <c r="K86" s="1"/>
      <c r="L86" s="1"/>
      <c r="M86" s="1"/>
      <c r="N86" s="1"/>
      <c r="O86" s="1"/>
      <c r="P86" s="1"/>
    </row>
    <row r="87" spans="1:16">
      <c r="A87" s="1"/>
      <c r="B87" s="1"/>
      <c r="C87" s="1"/>
      <c r="D87" s="1"/>
      <c r="E87" s="1"/>
      <c r="F87" s="1"/>
      <c r="G87" s="1"/>
      <c r="H87" s="1"/>
      <c r="I87" s="1"/>
      <c r="J87" s="1"/>
      <c r="K87" s="1"/>
      <c r="L87" s="1"/>
      <c r="M87" s="1"/>
      <c r="N87" s="1"/>
      <c r="O87" s="1"/>
      <c r="P87" s="1"/>
    </row>
    <row r="88" spans="1:16">
      <c r="A88" s="1"/>
      <c r="B88" s="1"/>
      <c r="C88" s="1"/>
      <c r="D88" s="1"/>
      <c r="E88" s="1"/>
      <c r="F88" s="1"/>
      <c r="G88" s="1"/>
      <c r="H88" s="1"/>
      <c r="I88" s="1"/>
      <c r="J88" s="1"/>
      <c r="K88" s="1"/>
      <c r="L88" s="1"/>
      <c r="M88" s="1"/>
      <c r="N88" s="1"/>
      <c r="O88" s="1"/>
      <c r="P88" s="1"/>
    </row>
    <row r="89" spans="1:16">
      <c r="A89" s="1"/>
      <c r="B89" s="1"/>
      <c r="C89" s="1"/>
      <c r="D89" s="1"/>
      <c r="E89" s="1"/>
      <c r="F89" s="1"/>
      <c r="G89" s="1"/>
      <c r="H89" s="1"/>
      <c r="I89" s="1"/>
      <c r="J89" s="1"/>
      <c r="K89" s="1"/>
      <c r="L89" s="1"/>
      <c r="M89" s="1"/>
      <c r="N89" s="1"/>
      <c r="O89" s="1"/>
      <c r="P89" s="1"/>
    </row>
    <row r="90" spans="1:16">
      <c r="A90" s="1"/>
      <c r="B90" s="1"/>
      <c r="C90" s="1"/>
      <c r="D90" s="1"/>
      <c r="E90" s="1"/>
      <c r="F90" s="1"/>
      <c r="G90" s="1"/>
      <c r="H90" s="1"/>
      <c r="I90" s="1"/>
      <c r="J90" s="1"/>
      <c r="K90" s="1"/>
      <c r="L90" s="1"/>
      <c r="M90" s="1"/>
      <c r="N90" s="1"/>
      <c r="O90" s="1"/>
      <c r="P90" s="1"/>
    </row>
    <row r="91" spans="1:16">
      <c r="A91" s="1"/>
      <c r="B91" s="1"/>
      <c r="C91" s="1"/>
      <c r="D91" s="1"/>
      <c r="E91" s="1"/>
      <c r="F91" s="1"/>
      <c r="G91" s="1"/>
      <c r="H91" s="1"/>
      <c r="I91" s="1"/>
      <c r="J91" s="1"/>
      <c r="K91" s="1"/>
      <c r="L91" s="1"/>
      <c r="M91" s="1"/>
      <c r="N91" s="1"/>
      <c r="O91" s="1"/>
      <c r="P91" s="1"/>
    </row>
    <row r="92" spans="1:16">
      <c r="A92" s="1"/>
      <c r="B92" s="1"/>
      <c r="C92" s="1"/>
      <c r="D92" s="1"/>
      <c r="E92" s="1"/>
      <c r="F92" s="1"/>
      <c r="G92" s="1"/>
      <c r="H92" s="1"/>
      <c r="I92" s="1"/>
      <c r="J92" s="1"/>
      <c r="K92" s="1"/>
      <c r="L92" s="1"/>
      <c r="M92" s="1"/>
      <c r="N92" s="1"/>
      <c r="O92" s="1"/>
      <c r="P92" s="1"/>
    </row>
    <row r="93" spans="1:16">
      <c r="A93" s="1"/>
      <c r="B93" s="1"/>
      <c r="C93" s="1"/>
      <c r="D93" s="1"/>
      <c r="E93" s="1"/>
      <c r="F93" s="1"/>
      <c r="G93" s="1"/>
      <c r="H93" s="1"/>
      <c r="I93" s="1"/>
      <c r="J93" s="1"/>
      <c r="K93" s="1"/>
      <c r="L93" s="1"/>
      <c r="M93" s="1"/>
      <c r="N93" s="1"/>
      <c r="O93" s="1"/>
      <c r="P93" s="1"/>
    </row>
    <row r="94" spans="1:16">
      <c r="A94" s="1"/>
      <c r="B94" s="1"/>
      <c r="C94" s="1"/>
      <c r="D94" s="1"/>
      <c r="E94" s="1"/>
      <c r="F94" s="1"/>
      <c r="G94" s="1"/>
      <c r="H94" s="1"/>
      <c r="I94" s="1"/>
      <c r="J94" s="1"/>
      <c r="K94" s="1"/>
      <c r="L94" s="1"/>
      <c r="M94" s="1"/>
      <c r="N94" s="1"/>
      <c r="O94" s="1"/>
      <c r="P94" s="1"/>
    </row>
    <row r="95" spans="1:16">
      <c r="A95" s="1"/>
      <c r="B95" s="1"/>
      <c r="C95" s="1"/>
      <c r="D95" s="1"/>
      <c r="E95" s="1"/>
      <c r="F95" s="1"/>
      <c r="G95" s="1"/>
      <c r="H95" s="1"/>
      <c r="I95" s="1"/>
      <c r="J95" s="1"/>
      <c r="K95" s="1"/>
      <c r="L95" s="1"/>
      <c r="M95" s="1"/>
      <c r="N95" s="1"/>
      <c r="O95" s="1"/>
      <c r="P95" s="1"/>
    </row>
    <row r="96" spans="1:16">
      <c r="A96" s="1"/>
      <c r="B96" s="1"/>
      <c r="C96" s="1"/>
      <c r="D96" s="1"/>
      <c r="E96" s="1"/>
      <c r="F96" s="1"/>
      <c r="G96" s="1"/>
      <c r="H96" s="1"/>
      <c r="I96" s="1"/>
      <c r="J96" s="1"/>
      <c r="K96" s="1"/>
      <c r="L96" s="1"/>
      <c r="M96" s="1"/>
      <c r="N96" s="1"/>
      <c r="O96" s="1"/>
      <c r="P96" s="1"/>
    </row>
    <row r="97" spans="1:16">
      <c r="A97" s="1"/>
      <c r="B97" s="1"/>
      <c r="C97" s="1"/>
      <c r="D97" s="1"/>
      <c r="E97" s="1"/>
      <c r="F97" s="1"/>
      <c r="G97" s="1"/>
      <c r="H97" s="1"/>
      <c r="I97" s="1"/>
      <c r="J97" s="1"/>
      <c r="K97" s="1"/>
      <c r="L97" s="1"/>
      <c r="M97" s="1"/>
      <c r="N97" s="1"/>
      <c r="O97" s="1"/>
      <c r="P97" s="1"/>
    </row>
    <row r="98" spans="1:16">
      <c r="A98" s="1"/>
      <c r="B98" s="1"/>
      <c r="C98" s="1"/>
      <c r="D98" s="1"/>
      <c r="E98" s="1"/>
      <c r="F98" s="1"/>
      <c r="G98" s="1"/>
      <c r="H98" s="1"/>
      <c r="I98" s="1"/>
      <c r="J98" s="1"/>
      <c r="K98" s="1"/>
      <c r="L98" s="1"/>
      <c r="M98" s="1"/>
      <c r="N98" s="1"/>
      <c r="O98" s="1"/>
      <c r="P98" s="1"/>
    </row>
    <row r="99" spans="1:16">
      <c r="A99" s="1"/>
      <c r="B99" s="1"/>
      <c r="C99" s="1"/>
      <c r="D99" s="1"/>
      <c r="E99" s="1"/>
      <c r="F99" s="1"/>
      <c r="G99" s="1"/>
      <c r="H99" s="1"/>
      <c r="I99" s="1"/>
      <c r="J99" s="1"/>
      <c r="K99" s="1"/>
      <c r="L99" s="1"/>
      <c r="M99" s="1"/>
      <c r="N99" s="1"/>
      <c r="O99" s="1"/>
      <c r="P99" s="1"/>
    </row>
    <row r="100" spans="1:16">
      <c r="A100" s="1"/>
      <c r="B100" s="1"/>
      <c r="C100" s="1"/>
      <c r="D100" s="1"/>
      <c r="E100" s="1"/>
      <c r="F100" s="1"/>
      <c r="G100" s="1"/>
      <c r="H100" s="1"/>
      <c r="I100" s="1"/>
      <c r="J100" s="1"/>
      <c r="K100" s="1"/>
      <c r="L100" s="1"/>
      <c r="M100" s="1"/>
      <c r="N100" s="1"/>
      <c r="O100" s="1"/>
      <c r="P100" s="1"/>
    </row>
    <row r="101" spans="1:16">
      <c r="A101" s="1"/>
      <c r="B101" s="1"/>
      <c r="C101" s="1"/>
      <c r="D101" s="1"/>
      <c r="E101" s="1"/>
      <c r="F101" s="1"/>
      <c r="G101" s="1"/>
      <c r="H101" s="1"/>
      <c r="I101" s="1"/>
      <c r="J101" s="1"/>
      <c r="K101" s="1"/>
      <c r="L101" s="1"/>
      <c r="M101" s="1"/>
      <c r="N101" s="1"/>
      <c r="O101" s="1"/>
      <c r="P101" s="1"/>
    </row>
    <row r="102" spans="1:16">
      <c r="A102" s="1"/>
      <c r="B102" s="1"/>
      <c r="C102" s="1"/>
      <c r="D102" s="1"/>
      <c r="E102" s="1"/>
      <c r="F102" s="1"/>
      <c r="G102" s="1"/>
      <c r="H102" s="1"/>
      <c r="I102" s="1"/>
      <c r="J102" s="1"/>
      <c r="K102" s="1"/>
      <c r="L102" s="1"/>
      <c r="M102" s="1"/>
      <c r="N102" s="1"/>
      <c r="O102" s="1"/>
      <c r="P102" s="1"/>
    </row>
    <row r="103" spans="1:16">
      <c r="A103" s="1"/>
      <c r="B103" s="1"/>
      <c r="C103" s="1"/>
      <c r="D103" s="1"/>
      <c r="E103" s="1"/>
      <c r="F103" s="1"/>
      <c r="G103" s="1"/>
      <c r="H103" s="1"/>
      <c r="I103" s="1"/>
      <c r="J103" s="1"/>
      <c r="K103" s="1"/>
      <c r="L103" s="1"/>
      <c r="M103" s="1"/>
      <c r="N103" s="1"/>
      <c r="O103" s="1"/>
      <c r="P103" s="1"/>
    </row>
    <row r="104" spans="1:16">
      <c r="A104" s="1"/>
      <c r="B104" s="1"/>
      <c r="C104" s="1"/>
      <c r="D104" s="1"/>
      <c r="E104" s="1"/>
      <c r="F104" s="1"/>
      <c r="G104" s="1"/>
      <c r="H104" s="1"/>
      <c r="I104" s="1"/>
      <c r="J104" s="1"/>
      <c r="K104" s="1"/>
      <c r="L104" s="1"/>
      <c r="M104" s="1"/>
      <c r="N104" s="1"/>
      <c r="O104" s="1"/>
      <c r="P104" s="1"/>
    </row>
    <row r="105" spans="1:16">
      <c r="A105" s="1"/>
      <c r="B105" s="1"/>
      <c r="C105" s="1"/>
      <c r="D105" s="1"/>
      <c r="E105" s="1"/>
      <c r="F105" s="1"/>
      <c r="G105" s="1"/>
      <c r="H105" s="1"/>
      <c r="I105" s="1"/>
      <c r="J105" s="1"/>
      <c r="K105" s="1"/>
      <c r="L105" s="1"/>
      <c r="M105" s="1"/>
      <c r="N105" s="1"/>
      <c r="O105" s="1"/>
      <c r="P105" s="1"/>
    </row>
    <row r="106" spans="1:16">
      <c r="A106" s="1"/>
      <c r="B106" s="1"/>
      <c r="C106" s="1"/>
      <c r="D106" s="1"/>
      <c r="E106" s="1"/>
      <c r="F106" s="1"/>
      <c r="G106" s="1"/>
      <c r="H106" s="1"/>
      <c r="I106" s="1"/>
      <c r="J106" s="1"/>
      <c r="K106" s="1"/>
      <c r="L106" s="1"/>
      <c r="M106" s="1"/>
      <c r="N106" s="1"/>
      <c r="O106" s="1"/>
      <c r="P106" s="1"/>
    </row>
    <row r="107" spans="1:16">
      <c r="A107" s="1"/>
      <c r="B107" s="1"/>
      <c r="C107" s="1"/>
      <c r="D107" s="1"/>
      <c r="E107" s="1"/>
      <c r="F107" s="1"/>
      <c r="G107" s="1"/>
      <c r="H107" s="1"/>
      <c r="I107" s="1"/>
      <c r="J107" s="1"/>
      <c r="K107" s="1"/>
      <c r="L107" s="1"/>
      <c r="M107" s="1"/>
      <c r="N107" s="1"/>
      <c r="O107" s="1"/>
      <c r="P107" s="1"/>
    </row>
  </sheetData>
  <hyperlinks>
    <hyperlink ref="H1" location="innehåll!A1" display="Tillbaka till innehållsförteckning"/>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47"/>
  <sheetViews>
    <sheetView workbookViewId="0">
      <selection activeCell="H1" sqref="H1"/>
    </sheetView>
  </sheetViews>
  <sheetFormatPr defaultColWidth="9.140625" defaultRowHeight="15"/>
  <cols>
    <col min="1" max="1" width="4.85546875" style="494" customWidth="1"/>
    <col min="2" max="2" width="3.140625" style="494" customWidth="1"/>
    <col min="3" max="3" width="24.7109375" style="494" customWidth="1"/>
    <col min="4" max="25" width="10.28515625" style="494" customWidth="1"/>
    <col min="26" max="16384" width="9.140625" style="494"/>
  </cols>
  <sheetData>
    <row r="1" spans="1:64">
      <c r="A1" s="1"/>
      <c r="B1" s="1"/>
      <c r="C1" s="1"/>
      <c r="D1" s="1"/>
      <c r="E1" s="1"/>
      <c r="F1" s="1"/>
      <c r="G1" s="1"/>
      <c r="H1" s="70" t="s">
        <v>173</v>
      </c>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row>
    <row r="2" spans="1:64">
      <c r="A2" s="1"/>
      <c r="B2" s="1"/>
      <c r="C2" s="1"/>
      <c r="D2" s="1"/>
      <c r="E2" s="1"/>
      <c r="F2" s="1"/>
      <c r="G2" s="1"/>
      <c r="H2" s="1"/>
      <c r="I2" s="1"/>
      <c r="J2" s="1"/>
      <c r="K2" s="1"/>
      <c r="L2" s="1"/>
      <c r="M2" s="1"/>
      <c r="N2" s="1"/>
      <c r="O2" s="1"/>
      <c r="P2" s="1"/>
      <c r="Q2" s="1"/>
      <c r="R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row>
    <row r="3" spans="1:64">
      <c r="A3" s="1"/>
      <c r="B3" s="1"/>
      <c r="C3" s="367"/>
      <c r="D3" s="364" t="s">
        <v>1051</v>
      </c>
      <c r="E3" s="364"/>
      <c r="F3" s="587"/>
      <c r="G3" s="587"/>
      <c r="H3" s="587"/>
      <c r="I3" s="587"/>
      <c r="J3" s="673"/>
      <c r="K3" s="673"/>
      <c r="L3" s="587"/>
      <c r="M3" s="587"/>
      <c r="N3" s="587"/>
      <c r="O3" s="587"/>
      <c r="P3" s="587"/>
      <c r="Q3" s="587"/>
      <c r="R3" s="587"/>
      <c r="S3" s="587"/>
      <c r="T3" s="652"/>
      <c r="U3" s="652"/>
      <c r="V3" s="652"/>
      <c r="W3" s="652"/>
      <c r="X3" s="652"/>
      <c r="Y3" s="703"/>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row>
    <row r="4" spans="1:64">
      <c r="A4" s="1"/>
      <c r="B4" s="1"/>
      <c r="C4" s="694"/>
      <c r="D4" s="625" t="s">
        <v>416</v>
      </c>
      <c r="E4" s="625"/>
      <c r="F4" s="514"/>
      <c r="G4" s="514"/>
      <c r="H4" s="514"/>
      <c r="I4" s="514"/>
      <c r="J4" s="675"/>
      <c r="K4" s="675"/>
      <c r="L4" s="514"/>
      <c r="M4" s="514"/>
      <c r="N4" s="514"/>
      <c r="O4" s="514"/>
      <c r="P4" s="514"/>
      <c r="Q4" s="514"/>
      <c r="R4" s="514"/>
      <c r="S4" s="514"/>
      <c r="T4" s="661"/>
      <c r="U4" s="661"/>
      <c r="V4" s="661"/>
      <c r="W4" s="661"/>
      <c r="X4" s="661"/>
      <c r="Y4" s="662"/>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row>
    <row r="5" spans="1:64">
      <c r="A5" s="1"/>
      <c r="B5" s="1"/>
      <c r="C5" s="298"/>
      <c r="D5" s="54"/>
      <c r="E5" s="54"/>
      <c r="F5" s="299"/>
      <c r="G5" s="299"/>
      <c r="H5" s="299"/>
      <c r="I5" s="299"/>
      <c r="J5" s="17"/>
      <c r="K5" s="17"/>
      <c r="L5" s="299"/>
      <c r="M5" s="299"/>
      <c r="N5" s="299"/>
      <c r="O5" s="299"/>
      <c r="P5" s="299"/>
      <c r="Q5" s="299"/>
      <c r="R5" s="17"/>
      <c r="S5" s="17"/>
      <c r="T5" s="1"/>
      <c r="U5" s="1"/>
      <c r="V5" s="1"/>
      <c r="W5" s="1"/>
      <c r="X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row>
    <row r="6" spans="1:64" ht="39">
      <c r="A6" s="1"/>
      <c r="B6" s="1"/>
      <c r="C6" s="296" t="s">
        <v>39</v>
      </c>
      <c r="D6" s="639" t="s">
        <v>0</v>
      </c>
      <c r="E6" s="638"/>
      <c r="F6" s="639" t="s">
        <v>286</v>
      </c>
      <c r="G6" s="638"/>
      <c r="H6" s="639" t="s">
        <v>2</v>
      </c>
      <c r="I6" s="638"/>
      <c r="J6" s="695" t="s">
        <v>99</v>
      </c>
      <c r="K6" s="672"/>
      <c r="L6" s="638" t="s">
        <v>3</v>
      </c>
      <c r="M6" s="638"/>
      <c r="N6" s="639" t="s">
        <v>4</v>
      </c>
      <c r="O6" s="638"/>
      <c r="P6" s="639" t="s">
        <v>5</v>
      </c>
      <c r="Q6" s="638"/>
      <c r="R6" s="639" t="s">
        <v>6</v>
      </c>
      <c r="S6" s="672"/>
      <c r="T6" s="465" t="s">
        <v>99</v>
      </c>
      <c r="U6" s="619"/>
      <c r="V6" s="730" t="s">
        <v>1095</v>
      </c>
      <c r="W6" s="619"/>
      <c r="X6" s="730" t="s">
        <v>1096</v>
      </c>
      <c r="Y6" s="619"/>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row>
    <row r="7" spans="1:64" ht="26.25">
      <c r="A7" s="1"/>
      <c r="B7" s="1"/>
      <c r="C7" s="297"/>
      <c r="D7" s="145" t="s">
        <v>1052</v>
      </c>
      <c r="E7" s="145" t="s">
        <v>996</v>
      </c>
      <c r="F7" s="145" t="s">
        <v>1052</v>
      </c>
      <c r="G7" s="145" t="s">
        <v>996</v>
      </c>
      <c r="H7" s="145" t="s">
        <v>1052</v>
      </c>
      <c r="I7" s="145" t="s">
        <v>996</v>
      </c>
      <c r="J7" s="145" t="s">
        <v>1052</v>
      </c>
      <c r="K7" s="145" t="s">
        <v>996</v>
      </c>
      <c r="L7" s="145" t="s">
        <v>1052</v>
      </c>
      <c r="M7" s="145" t="s">
        <v>997</v>
      </c>
      <c r="N7" s="145" t="s">
        <v>1052</v>
      </c>
      <c r="O7" s="145" t="s">
        <v>997</v>
      </c>
      <c r="P7" s="145" t="s">
        <v>1052</v>
      </c>
      <c r="Q7" s="145" t="s">
        <v>997</v>
      </c>
      <c r="R7" s="145" t="s">
        <v>1052</v>
      </c>
      <c r="S7" s="145" t="s">
        <v>997</v>
      </c>
      <c r="T7" s="276" t="s">
        <v>407</v>
      </c>
      <c r="U7" s="609" t="s">
        <v>978</v>
      </c>
      <c r="V7" s="276" t="s">
        <v>407</v>
      </c>
      <c r="W7" s="609" t="s">
        <v>978</v>
      </c>
      <c r="X7" s="276" t="s">
        <v>407</v>
      </c>
      <c r="Y7" s="609" t="s">
        <v>978</v>
      </c>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row>
    <row r="8" spans="1:64">
      <c r="A8" s="1"/>
      <c r="B8" s="1"/>
      <c r="C8" s="161" t="s">
        <v>1053</v>
      </c>
      <c r="D8" s="264">
        <v>73</v>
      </c>
      <c r="E8" s="264">
        <v>73</v>
      </c>
      <c r="F8" s="264">
        <v>24</v>
      </c>
      <c r="G8" s="264">
        <v>25</v>
      </c>
      <c r="H8" s="264">
        <v>2</v>
      </c>
      <c r="I8" s="264">
        <v>5</v>
      </c>
      <c r="J8" s="640">
        <f>100-10</f>
        <v>90</v>
      </c>
      <c r="K8" s="640">
        <v>88</v>
      </c>
      <c r="L8" s="264">
        <v>12</v>
      </c>
      <c r="M8" s="264">
        <v>13</v>
      </c>
      <c r="N8" s="264">
        <v>37</v>
      </c>
      <c r="O8" s="264">
        <v>37</v>
      </c>
      <c r="P8" s="264">
        <v>18</v>
      </c>
      <c r="Q8" s="264">
        <v>18</v>
      </c>
      <c r="R8" s="264">
        <v>7</v>
      </c>
      <c r="S8" s="264">
        <v>9</v>
      </c>
      <c r="T8" s="181"/>
      <c r="U8" s="181"/>
      <c r="V8" s="181">
        <v>32</v>
      </c>
      <c r="W8" s="181"/>
      <c r="X8" s="181">
        <v>5</v>
      </c>
      <c r="Y8" s="18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row>
    <row r="9" spans="1:64">
      <c r="A9" s="1"/>
      <c r="B9" s="1"/>
      <c r="C9" s="179" t="s">
        <v>506</v>
      </c>
      <c r="D9" s="263">
        <v>44</v>
      </c>
      <c r="E9" s="263">
        <v>46</v>
      </c>
      <c r="F9" s="263">
        <v>37</v>
      </c>
      <c r="G9" s="263">
        <v>33</v>
      </c>
      <c r="H9" s="263">
        <v>19</v>
      </c>
      <c r="I9" s="263">
        <v>20</v>
      </c>
      <c r="J9" s="580">
        <f>100-26</f>
        <v>74</v>
      </c>
      <c r="K9" s="580">
        <v>74</v>
      </c>
      <c r="L9" s="263">
        <v>20</v>
      </c>
      <c r="M9" s="263">
        <v>20</v>
      </c>
      <c r="N9" s="263">
        <v>34</v>
      </c>
      <c r="O9" s="263">
        <v>31</v>
      </c>
      <c r="P9" s="263">
        <v>24</v>
      </c>
      <c r="Q9" s="263">
        <v>24</v>
      </c>
      <c r="R9" s="263">
        <v>14</v>
      </c>
      <c r="S9" s="263">
        <v>14</v>
      </c>
      <c r="T9" s="167"/>
      <c r="U9" s="167"/>
      <c r="V9" s="167">
        <v>38</v>
      </c>
      <c r="W9" s="167"/>
      <c r="X9" s="167">
        <v>13</v>
      </c>
      <c r="Y9" s="167"/>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row>
    <row r="10" spans="1:64">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row>
    <row r="11" spans="1:64">
      <c r="A11" s="1"/>
      <c r="B11" s="1"/>
      <c r="C11" s="4" t="s">
        <v>18</v>
      </c>
      <c r="D11" s="16"/>
      <c r="E11" s="16"/>
      <c r="F11" s="16"/>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row>
    <row r="12" spans="1:64">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row>
    <row r="13" spans="1:64">
      <c r="A13" s="1"/>
      <c r="B13" s="1"/>
      <c r="C13" s="742" t="s">
        <v>1267</v>
      </c>
      <c r="D13" s="740"/>
      <c r="E13" s="740"/>
      <c r="F13" s="740"/>
      <c r="G13" s="740"/>
      <c r="H13" s="740"/>
      <c r="I13" s="740"/>
      <c r="J13" s="740"/>
      <c r="K13" s="740"/>
      <c r="L13" s="740"/>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row>
    <row r="14" spans="1:64">
      <c r="A14" s="1"/>
      <c r="B14" s="1"/>
      <c r="C14" s="740" t="s">
        <v>1268</v>
      </c>
      <c r="D14" s="740"/>
      <c r="E14" s="740"/>
      <c r="F14" s="740"/>
      <c r="G14" s="740"/>
      <c r="H14" s="740"/>
      <c r="I14" s="740"/>
      <c r="J14" s="740"/>
      <c r="K14" s="740"/>
      <c r="L14" s="740"/>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row>
    <row r="15" spans="1:64">
      <c r="A15" s="1"/>
      <c r="B15" s="1"/>
      <c r="C15" s="740" t="s">
        <v>1270</v>
      </c>
      <c r="D15" s="740"/>
      <c r="E15" s="740"/>
      <c r="F15" s="740"/>
      <c r="G15" s="740"/>
      <c r="H15" s="740"/>
      <c r="I15" s="740"/>
      <c r="J15" s="740"/>
      <c r="K15" s="740"/>
      <c r="L15" s="740"/>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row>
    <row r="16" spans="1:64">
      <c r="A16" s="1"/>
      <c r="B16" s="1"/>
      <c r="C16" s="740" t="s">
        <v>1269</v>
      </c>
      <c r="D16" s="740"/>
      <c r="E16" s="740"/>
      <c r="F16" s="740"/>
      <c r="G16" s="740"/>
      <c r="H16" s="740"/>
      <c r="I16" s="740"/>
      <c r="J16" s="740"/>
      <c r="K16" s="740"/>
      <c r="L16" s="740"/>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row>
    <row r="17" spans="1:7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row>
    <row r="18" spans="1:78">
      <c r="A18" s="1"/>
      <c r="B18" s="1"/>
      <c r="C18" s="1" t="s">
        <v>1159</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row>
    <row r="19" spans="1:78">
      <c r="A19" s="1"/>
      <c r="B19" s="1"/>
      <c r="C19" s="1" t="s">
        <v>1271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row>
    <row r="20" spans="1:78">
      <c r="A20" s="1"/>
      <c r="B20" s="1"/>
      <c r="C20" s="1" t="s">
        <v>1272</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row>
    <row r="21" spans="1:7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row>
    <row r="22" spans="1:7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row>
    <row r="23" spans="1:7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row>
    <row r="24" spans="1:7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row>
    <row r="25" spans="1:7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row>
    <row r="26" spans="1:7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row>
    <row r="27" spans="1:7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row>
    <row r="28" spans="1:7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row>
    <row r="29" spans="1:7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row>
    <row r="30" spans="1:7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row>
    <row r="31" spans="1:7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row>
    <row r="32" spans="1:7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row>
    <row r="33" spans="1:7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row>
    <row r="34" spans="1:7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row>
    <row r="35" spans="1:7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row>
    <row r="36" spans="1:7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row>
    <row r="37" spans="1:7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row>
    <row r="38" spans="1:7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row>
    <row r="39" spans="1:7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row>
    <row r="40" spans="1:7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row>
    <row r="41" spans="1:7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row>
    <row r="42" spans="1:7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row>
    <row r="43" spans="1:7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row>
    <row r="44" spans="1:7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row>
    <row r="45" spans="1:7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row>
    <row r="46" spans="1:7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row>
    <row r="47" spans="1:7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row>
    <row r="48" spans="1:7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row>
    <row r="49" spans="1:7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row>
    <row r="50" spans="1:7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row>
    <row r="51" spans="1:7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row>
    <row r="52" spans="1:7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row>
    <row r="53" spans="1:7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row>
    <row r="54" spans="1:7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row>
    <row r="55" spans="1:7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row>
    <row r="56" spans="1:7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row>
    <row r="57" spans="1:7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row>
    <row r="58" spans="1:7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row>
    <row r="59" spans="1:7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row>
    <row r="60" spans="1:7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row>
    <row r="61" spans="1:7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row>
    <row r="62" spans="1:7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row>
    <row r="63" spans="1:7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row>
    <row r="64" spans="1:7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row>
    <row r="65" spans="1:7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row>
    <row r="66" spans="1:7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row>
    <row r="67" spans="1:7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row>
    <row r="68" spans="1:7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row>
    <row r="69" spans="1:7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row>
    <row r="70" spans="1:7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row>
    <row r="71" spans="1:7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row>
    <row r="72" spans="1:7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row>
    <row r="73" spans="1:7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row>
    <row r="74" spans="1:7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row>
    <row r="75" spans="1:7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row>
    <row r="76" spans="1:7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row>
    <row r="77" spans="1:7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row>
    <row r="78" spans="1:7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row>
    <row r="79" spans="1:7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row>
    <row r="80" spans="1:7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row>
    <row r="81" spans="1:7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row>
    <row r="82" spans="1:7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row>
    <row r="83" spans="1:7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row>
    <row r="84" spans="1:7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row>
    <row r="86" spans="1:7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row>
    <row r="87" spans="1:7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row>
    <row r="88" spans="1:7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row>
    <row r="89" spans="1:7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row>
    <row r="90" spans="1:7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row>
    <row r="91" spans="1:7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row>
    <row r="92" spans="1:7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row>
    <row r="93" spans="1:7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row>
    <row r="94" spans="1:7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row>
    <row r="95" spans="1:7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row>
    <row r="96" spans="1:7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row>
    <row r="97" spans="1:7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row>
    <row r="98" spans="1:7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row>
    <row r="99" spans="1:7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row>
    <row r="100" spans="1:7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row>
    <row r="101" spans="1:7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row>
    <row r="102" spans="1:7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row>
    <row r="103" spans="1:7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row>
    <row r="104" spans="1:7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row>
    <row r="105" spans="1:7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row>
    <row r="106" spans="1:7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row>
    <row r="108" spans="1:7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row>
    <row r="109" spans="1:7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row>
    <row r="110" spans="1:7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row>
    <row r="111" spans="1:7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row r="165" spans="1:7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row>
    <row r="166" spans="1:7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row>
    <row r="167" spans="1:7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row>
    <row r="168" spans="1:7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row>
    <row r="169" spans="1:7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row>
    <row r="170" spans="1:7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row>
    <row r="171" spans="1:7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row>
    <row r="172" spans="1:7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row>
    <row r="173" spans="1:7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row>
    <row r="174" spans="1:7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row>
    <row r="175" spans="1:7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row>
    <row r="176" spans="1:7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row>
    <row r="177" spans="1:7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row>
    <row r="178" spans="1:7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row>
    <row r="179" spans="1:7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row>
    <row r="180" spans="1:7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row>
    <row r="181" spans="1:7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row>
    <row r="182" spans="1:7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row>
    <row r="183" spans="1:7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row>
    <row r="184" spans="1:7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row>
    <row r="185" spans="1:7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row>
    <row r="186" spans="1:7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row>
    <row r="187" spans="1:7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row>
    <row r="188" spans="1:7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row>
    <row r="189" spans="1:7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row>
    <row r="190" spans="1:7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row>
    <row r="191" spans="1:7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row>
    <row r="192" spans="1:7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row>
    <row r="193" spans="1:7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row>
    <row r="194" spans="1:7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row>
    <row r="195" spans="1:7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row>
    <row r="196" spans="1:7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row>
    <row r="197" spans="1:7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row>
    <row r="198" spans="1:7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row>
    <row r="199" spans="1:7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row>
    <row r="200" spans="1:7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row>
    <row r="201" spans="1:7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row>
    <row r="202" spans="1:7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row>
    <row r="203" spans="1:7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row>
    <row r="204" spans="1:7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row>
    <row r="205" spans="1:7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row>
    <row r="206" spans="1:7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row>
    <row r="207" spans="1:7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row>
    <row r="208" spans="1:7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row>
    <row r="209" spans="1:7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row>
    <row r="210" spans="1:7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row>
    <row r="211" spans="1:7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row>
    <row r="212" spans="1:7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row>
    <row r="213" spans="1:7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row>
    <row r="214" spans="1:7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row>
    <row r="215" spans="1:7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row>
    <row r="216" spans="1:7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row>
    <row r="217" spans="1:7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row>
    <row r="218" spans="1:7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row>
    <row r="219" spans="1:7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row>
    <row r="220" spans="1:7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row>
    <row r="221" spans="1:7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row>
    <row r="222" spans="1:7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row>
    <row r="223" spans="1:7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row>
    <row r="224" spans="1:7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row>
    <row r="225" spans="1:7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row>
    <row r="226" spans="1:7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row>
    <row r="227" spans="1:7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row>
    <row r="228" spans="1:7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row>
    <row r="229" spans="1:7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row>
    <row r="230" spans="1:7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row>
    <row r="231" spans="1:7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row>
    <row r="232" spans="1:7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row>
    <row r="233" spans="1:7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row>
    <row r="234" spans="1:7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row>
    <row r="235" spans="1:7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row>
    <row r="236" spans="1:7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row>
    <row r="237" spans="1:7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row>
    <row r="238" spans="1:7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row>
    <row r="239" spans="1:7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row>
    <row r="240" spans="1:7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row>
    <row r="241" spans="1:7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row>
    <row r="242" spans="1:7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row>
    <row r="243" spans="1:7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row>
    <row r="244" spans="1:7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row>
    <row r="245" spans="1:7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row>
    <row r="246" spans="1:7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row>
    <row r="247" spans="1:7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row>
  </sheetData>
  <hyperlinks>
    <hyperlink ref="H1" location="innehåll!A1" display="Tillbaka till innehållsförteckning"/>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4"/>
  <sheetViews>
    <sheetView workbookViewId="0">
      <selection activeCell="L1" sqref="L1"/>
    </sheetView>
  </sheetViews>
  <sheetFormatPr defaultRowHeight="15"/>
  <cols>
    <col min="2" max="2" width="29.7109375" customWidth="1"/>
    <col min="4" max="4" width="14.140625" customWidth="1"/>
    <col min="11" max="11" width="12" customWidth="1"/>
  </cols>
  <sheetData>
    <row r="1" spans="1:31">
      <c r="A1" s="1"/>
      <c r="B1" s="1"/>
      <c r="C1" s="1"/>
      <c r="D1" s="1"/>
      <c r="E1" s="1"/>
      <c r="F1" s="1"/>
      <c r="G1" s="1"/>
      <c r="H1" s="1"/>
      <c r="I1" s="1"/>
      <c r="J1" s="1"/>
      <c r="K1" s="1"/>
      <c r="L1" s="70" t="s">
        <v>173</v>
      </c>
      <c r="M1" s="1"/>
      <c r="N1" s="1"/>
      <c r="O1" s="1"/>
      <c r="P1" s="1"/>
      <c r="Q1" s="1"/>
      <c r="R1" s="1"/>
      <c r="S1" s="1"/>
      <c r="T1" s="1"/>
      <c r="U1" s="1"/>
      <c r="V1" s="1"/>
      <c r="W1" s="1"/>
      <c r="X1" s="1"/>
      <c r="Y1" s="1"/>
      <c r="Z1" s="1"/>
      <c r="AA1" s="1"/>
      <c r="AB1" s="1"/>
      <c r="AC1" s="1"/>
      <c r="AD1" s="1"/>
      <c r="AE1" s="1"/>
    </row>
    <row r="2" spans="1:31">
      <c r="A2" s="1"/>
      <c r="B2" s="449" t="s">
        <v>714</v>
      </c>
      <c r="C2" s="450"/>
      <c r="D2" s="453"/>
      <c r="E2" s="453"/>
      <c r="F2" s="453"/>
      <c r="G2" s="453"/>
      <c r="H2" s="453"/>
      <c r="I2" s="453"/>
      <c r="J2" s="453"/>
      <c r="K2" s="453"/>
      <c r="L2" s="1"/>
      <c r="M2" s="1"/>
      <c r="N2" s="1"/>
      <c r="O2" s="1"/>
      <c r="P2" s="1"/>
      <c r="Q2" s="1"/>
      <c r="R2" s="1"/>
      <c r="S2" s="1"/>
      <c r="T2" s="1"/>
      <c r="U2" s="1"/>
      <c r="V2" s="1"/>
      <c r="W2" s="1"/>
      <c r="X2" s="1"/>
      <c r="Y2" s="1"/>
      <c r="Z2" s="1"/>
      <c r="AA2" s="1"/>
      <c r="AB2" s="1"/>
      <c r="AC2" s="1"/>
      <c r="AD2" s="1"/>
      <c r="AE2" s="1"/>
    </row>
    <row r="3" spans="1:31">
      <c r="A3" s="1"/>
      <c r="B3" s="207"/>
      <c r="C3" s="119"/>
      <c r="D3" s="119"/>
      <c r="E3" s="119"/>
      <c r="F3" s="119"/>
      <c r="G3" s="119"/>
      <c r="H3" s="119"/>
      <c r="I3" s="119"/>
      <c r="J3" s="119"/>
      <c r="K3" s="119"/>
      <c r="L3" s="1"/>
      <c r="M3" s="1"/>
      <c r="N3" s="1"/>
      <c r="O3" s="1"/>
      <c r="P3" s="1"/>
      <c r="Q3" s="1"/>
      <c r="R3" s="1"/>
      <c r="S3" s="1"/>
      <c r="T3" s="1"/>
      <c r="U3" s="1"/>
      <c r="V3" s="1"/>
      <c r="W3" s="1"/>
      <c r="X3" s="1"/>
      <c r="Y3" s="1"/>
      <c r="Z3" s="1"/>
      <c r="AA3" s="1"/>
      <c r="AB3" s="1"/>
      <c r="AC3" s="1"/>
      <c r="AD3" s="1"/>
      <c r="AE3" s="1"/>
    </row>
    <row r="4" spans="1:31">
      <c r="A4" s="1"/>
      <c r="B4" s="436"/>
      <c r="C4" s="437" t="s">
        <v>715</v>
      </c>
      <c r="D4" s="437" t="s">
        <v>716</v>
      </c>
      <c r="E4" s="1"/>
      <c r="F4" s="1"/>
      <c r="G4" s="1"/>
      <c r="H4" s="1"/>
      <c r="I4" s="1"/>
      <c r="J4" s="1"/>
      <c r="K4" s="1"/>
      <c r="L4" s="1"/>
      <c r="M4" s="1"/>
      <c r="N4" s="1"/>
      <c r="O4" s="1"/>
      <c r="P4" s="1"/>
      <c r="Q4" s="1"/>
      <c r="R4" s="1"/>
      <c r="S4" s="1"/>
      <c r="T4" s="1"/>
      <c r="U4" s="1"/>
      <c r="V4" s="1"/>
      <c r="W4" s="1"/>
      <c r="X4" s="1"/>
      <c r="Y4" s="1"/>
      <c r="Z4" s="1"/>
      <c r="AA4" s="1"/>
      <c r="AB4" s="1"/>
      <c r="AC4" s="1"/>
      <c r="AD4" s="1"/>
      <c r="AE4" s="1"/>
    </row>
    <row r="5" spans="1:31">
      <c r="A5" s="1"/>
      <c r="B5" s="439" t="s">
        <v>717</v>
      </c>
      <c r="C5" s="439">
        <v>71</v>
      </c>
      <c r="D5" s="439">
        <v>7</v>
      </c>
      <c r="E5" s="1"/>
      <c r="F5" s="1"/>
      <c r="G5" s="1"/>
      <c r="H5" s="1"/>
      <c r="I5" s="1"/>
      <c r="J5" s="1"/>
      <c r="K5" s="1"/>
      <c r="L5" s="1"/>
      <c r="M5" s="1"/>
      <c r="N5" s="1"/>
      <c r="O5" s="1"/>
      <c r="P5" s="1"/>
      <c r="Q5" s="1"/>
      <c r="R5" s="1"/>
      <c r="S5" s="1"/>
      <c r="T5" s="1"/>
      <c r="U5" s="1"/>
      <c r="V5" s="1"/>
      <c r="W5" s="1"/>
      <c r="X5" s="1"/>
      <c r="Y5" s="1"/>
      <c r="Z5" s="1"/>
      <c r="AA5" s="1"/>
      <c r="AB5" s="1"/>
      <c r="AC5" s="1"/>
      <c r="AD5" s="1"/>
      <c r="AE5" s="1"/>
    </row>
    <row r="6" spans="1:31">
      <c r="A6" s="1"/>
      <c r="B6" s="436" t="s">
        <v>718</v>
      </c>
      <c r="C6" s="436">
        <v>57</v>
      </c>
      <c r="D6" s="436">
        <v>21</v>
      </c>
      <c r="E6" s="1"/>
      <c r="F6" s="1"/>
      <c r="G6" s="1"/>
      <c r="H6" s="1"/>
      <c r="I6" s="1"/>
      <c r="J6" s="1"/>
      <c r="K6" s="1"/>
      <c r="L6" s="1"/>
      <c r="M6" s="1"/>
      <c r="N6" s="1"/>
      <c r="O6" s="1"/>
      <c r="P6" s="1"/>
      <c r="Q6" s="1"/>
      <c r="R6" s="1"/>
      <c r="S6" s="1"/>
      <c r="T6" s="1"/>
      <c r="U6" s="1"/>
      <c r="V6" s="1"/>
      <c r="W6" s="1"/>
      <c r="X6" s="1"/>
      <c r="Y6" s="1"/>
      <c r="Z6" s="1"/>
      <c r="AA6" s="1"/>
      <c r="AB6" s="1"/>
      <c r="AC6" s="1"/>
      <c r="AD6" s="1"/>
      <c r="AE6" s="1"/>
    </row>
    <row r="7" spans="1:31">
      <c r="A7" s="1"/>
      <c r="B7" s="439" t="s">
        <v>719</v>
      </c>
      <c r="C7" s="439">
        <v>34</v>
      </c>
      <c r="D7" s="439">
        <v>28</v>
      </c>
      <c r="E7" s="1"/>
      <c r="F7" s="1"/>
      <c r="G7" s="1"/>
      <c r="H7" s="1"/>
      <c r="I7" s="1"/>
      <c r="J7" s="1"/>
      <c r="K7" s="1"/>
      <c r="L7" s="1"/>
      <c r="M7" s="1"/>
      <c r="N7" s="1"/>
      <c r="O7" s="1"/>
      <c r="P7" s="1"/>
      <c r="Q7" s="1"/>
      <c r="R7" s="1"/>
      <c r="S7" s="1"/>
      <c r="T7" s="1"/>
      <c r="U7" s="1"/>
      <c r="V7" s="1"/>
      <c r="W7" s="1"/>
      <c r="X7" s="1"/>
      <c r="Y7" s="1"/>
      <c r="Z7" s="1"/>
      <c r="AA7" s="1"/>
      <c r="AB7" s="1"/>
      <c r="AC7" s="1"/>
      <c r="AD7" s="1"/>
      <c r="AE7" s="1"/>
    </row>
    <row r="8" spans="1:31">
      <c r="A8" s="1"/>
      <c r="B8" s="436" t="s">
        <v>720</v>
      </c>
      <c r="C8" s="436">
        <v>59</v>
      </c>
      <c r="D8" s="436">
        <v>17</v>
      </c>
      <c r="E8" s="1"/>
      <c r="F8" s="1"/>
      <c r="G8" s="1"/>
      <c r="H8" s="1"/>
      <c r="I8" s="1"/>
      <c r="J8" s="1"/>
      <c r="K8" s="1"/>
      <c r="L8" s="1"/>
      <c r="M8" s="1"/>
      <c r="N8" s="1"/>
      <c r="O8" s="1"/>
      <c r="P8" s="1"/>
      <c r="Q8" s="1"/>
      <c r="R8" s="1"/>
      <c r="S8" s="1"/>
      <c r="T8" s="1"/>
      <c r="U8" s="1"/>
      <c r="V8" s="1"/>
      <c r="W8" s="1"/>
      <c r="X8" s="1"/>
      <c r="Y8" s="1"/>
      <c r="Z8" s="1"/>
      <c r="AA8" s="1"/>
      <c r="AB8" s="1"/>
      <c r="AC8" s="1"/>
      <c r="AD8" s="1"/>
      <c r="AE8" s="1"/>
    </row>
    <row r="9" spans="1:31">
      <c r="A9" s="1"/>
      <c r="B9" s="439" t="s">
        <v>721</v>
      </c>
      <c r="C9" s="439">
        <v>44</v>
      </c>
      <c r="D9" s="439">
        <v>24</v>
      </c>
      <c r="E9" s="1"/>
      <c r="F9" s="1"/>
      <c r="G9" s="1"/>
      <c r="H9" s="1"/>
      <c r="I9" s="1"/>
      <c r="J9" s="1"/>
      <c r="K9" s="1"/>
      <c r="L9" s="1"/>
      <c r="M9" s="1"/>
      <c r="N9" s="1"/>
      <c r="O9" s="1"/>
      <c r="P9" s="1"/>
      <c r="Q9" s="1"/>
      <c r="R9" s="1"/>
      <c r="S9" s="1"/>
      <c r="T9" s="1"/>
      <c r="U9" s="1"/>
      <c r="V9" s="1"/>
      <c r="W9" s="1"/>
      <c r="X9" s="1"/>
      <c r="Y9" s="1"/>
      <c r="Z9" s="1"/>
      <c r="AA9" s="1"/>
      <c r="AB9" s="1"/>
      <c r="AC9" s="1"/>
      <c r="AD9" s="1"/>
      <c r="AE9" s="1"/>
    </row>
    <row r="10" spans="1:3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row>
    <row r="13" spans="1:3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row>
    <row r="24" spans="1:3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row r="26" spans="1:3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c r="A29" s="1"/>
      <c r="B29" s="121" t="s">
        <v>672</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c r="A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spans="1:3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row>
    <row r="57" spans="1:3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row>
    <row r="60" spans="1:3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spans="1:3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spans="1:3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spans="1:3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spans="1:3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row>
    <row r="68" spans="1:3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row>
    <row r="69" spans="1:3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spans="1:3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row>
    <row r="73" spans="1:3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sheetData>
  <hyperlinks>
    <hyperlink ref="L1" location="innehåll!A1" display="Tillbaka till innehållsförteckning"/>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79"/>
  <sheetViews>
    <sheetView workbookViewId="0">
      <selection activeCell="H1" sqref="H1"/>
    </sheetView>
  </sheetViews>
  <sheetFormatPr defaultRowHeight="15"/>
  <cols>
    <col min="1" max="1" width="2.28515625" style="425" customWidth="1"/>
    <col min="2" max="2" width="41.5703125" customWidth="1"/>
    <col min="3" max="3" width="12.5703125" customWidth="1"/>
    <col min="4" max="4" width="13" customWidth="1"/>
    <col min="7" max="7" width="20.85546875" customWidth="1"/>
    <col min="8" max="8" width="10.42578125" customWidth="1"/>
    <col min="9" max="9" width="10.5703125" customWidth="1"/>
    <col min="20" max="20" width="69.7109375" customWidth="1"/>
    <col min="25" max="25" width="18.42578125" customWidth="1"/>
    <col min="35" max="35" width="18.5703125" customWidth="1"/>
    <col min="45" max="45" width="17.5703125" customWidth="1"/>
    <col min="53" max="53" width="22.28515625" customWidth="1"/>
    <col min="54" max="61" width="9.140625" style="425"/>
    <col min="63" max="63" width="25" customWidth="1"/>
    <col min="71" max="71" width="10.28515625" customWidth="1"/>
    <col min="73" max="73" width="23.7109375" customWidth="1"/>
    <col min="83" max="83" width="27.42578125" customWidth="1"/>
    <col min="84" max="85" width="11.28515625" customWidth="1"/>
    <col min="90" max="90" width="29.7109375" customWidth="1"/>
    <col min="91" max="92" width="10.140625" customWidth="1"/>
    <col min="98" max="98" width="27" customWidth="1"/>
    <col min="108" max="108" width="29.7109375" customWidth="1"/>
    <col min="110" max="110" width="10.28515625" customWidth="1"/>
    <col min="118" max="118" width="21.140625" customWidth="1"/>
    <col min="119" max="120" width="10" customWidth="1"/>
    <col min="129" max="129" width="16.5703125" customWidth="1"/>
    <col min="130" max="130" width="10.5703125" customWidth="1"/>
    <col min="131" max="131" width="11" customWidth="1"/>
  </cols>
  <sheetData>
    <row r="1" spans="1:144">
      <c r="A1" s="1"/>
      <c r="B1" s="1"/>
      <c r="C1" s="1"/>
      <c r="D1" s="1"/>
      <c r="E1" s="1"/>
      <c r="F1" s="1"/>
      <c r="G1" s="1"/>
      <c r="H1" s="70" t="s">
        <v>173</v>
      </c>
      <c r="I1" s="1"/>
      <c r="J1" s="1"/>
      <c r="K1" s="1"/>
      <c r="L1" s="1"/>
      <c r="M1" s="1"/>
      <c r="N1" s="1"/>
      <c r="O1" s="1"/>
      <c r="P1" s="1"/>
      <c r="Q1" s="1"/>
      <c r="R1" s="1"/>
      <c r="S1" s="1"/>
      <c r="T1" s="70" t="s">
        <v>173</v>
      </c>
      <c r="U1" s="1"/>
      <c r="V1" s="1"/>
      <c r="W1" s="1"/>
      <c r="X1" s="1"/>
      <c r="Y1" s="70" t="s">
        <v>173</v>
      </c>
      <c r="Z1" s="1"/>
      <c r="AA1" s="1"/>
      <c r="AB1" s="1"/>
      <c r="AC1" s="1"/>
      <c r="AD1" s="1"/>
      <c r="AE1" s="16"/>
      <c r="AF1" s="16"/>
      <c r="AG1" s="16"/>
      <c r="AH1" s="16"/>
      <c r="AI1" s="70" t="s">
        <v>173</v>
      </c>
      <c r="AJ1" s="1"/>
      <c r="AK1" s="1"/>
      <c r="AL1" s="1"/>
      <c r="AM1" s="16"/>
      <c r="AN1" s="16"/>
      <c r="AO1" s="16"/>
      <c r="AP1" s="16"/>
      <c r="AQ1" s="16"/>
      <c r="AR1" s="16"/>
      <c r="AS1" s="70" t="s">
        <v>173</v>
      </c>
      <c r="AT1" s="1"/>
      <c r="AU1" s="1"/>
      <c r="AV1" s="1"/>
      <c r="AW1" s="16"/>
      <c r="AX1" s="16"/>
      <c r="AY1" s="16"/>
      <c r="AZ1" s="16"/>
      <c r="BA1" s="70" t="s">
        <v>173</v>
      </c>
      <c r="BB1" s="1"/>
      <c r="BC1" s="1"/>
      <c r="BD1" s="1"/>
      <c r="BE1" s="16"/>
      <c r="BF1" s="16"/>
      <c r="BG1" s="16"/>
      <c r="BH1" s="16"/>
      <c r="BI1" s="16"/>
      <c r="BJ1" s="16"/>
      <c r="BK1" s="70" t="s">
        <v>173</v>
      </c>
      <c r="BL1" s="1"/>
      <c r="BM1" s="1"/>
      <c r="BN1" s="1"/>
      <c r="BO1" s="16"/>
      <c r="BP1" s="16"/>
      <c r="BQ1" s="16"/>
      <c r="BR1" s="16"/>
      <c r="BS1" s="16"/>
      <c r="BT1" s="16"/>
      <c r="BU1" s="70" t="s">
        <v>173</v>
      </c>
      <c r="BV1" s="1"/>
      <c r="BW1" s="1"/>
      <c r="BX1" s="1"/>
      <c r="BY1" s="16"/>
      <c r="BZ1" s="16"/>
      <c r="CA1" s="16"/>
      <c r="CB1" s="16"/>
      <c r="CC1" s="16"/>
      <c r="CD1" s="16"/>
      <c r="CE1" s="70" t="s">
        <v>173</v>
      </c>
      <c r="CF1" s="1"/>
      <c r="CG1" s="1"/>
      <c r="CH1" s="1"/>
      <c r="CI1" s="1"/>
      <c r="CJ1" s="1"/>
      <c r="CK1" s="1"/>
      <c r="CL1" s="70" t="s">
        <v>173</v>
      </c>
      <c r="CM1" s="1"/>
      <c r="CN1" s="1"/>
      <c r="CO1" s="1"/>
      <c r="CP1" s="1"/>
      <c r="CQ1" s="1"/>
      <c r="CR1" s="1"/>
      <c r="CS1" s="1"/>
      <c r="CT1" s="70" t="s">
        <v>173</v>
      </c>
      <c r="CU1" s="1"/>
      <c r="CV1" s="1"/>
      <c r="CW1" s="1"/>
      <c r="CX1" s="1"/>
      <c r="CY1" s="1"/>
      <c r="CZ1" s="1"/>
      <c r="DA1" s="1"/>
      <c r="DB1" s="1"/>
      <c r="DC1" s="1"/>
      <c r="DD1" s="70" t="s">
        <v>173</v>
      </c>
      <c r="DE1" s="1"/>
      <c r="DF1" s="1"/>
      <c r="DG1" s="1"/>
      <c r="DH1" s="1"/>
      <c r="DI1" s="1"/>
      <c r="DJ1" s="1"/>
      <c r="DK1" s="1"/>
      <c r="DL1" s="1"/>
      <c r="DM1" s="1"/>
      <c r="DN1" s="70" t="s">
        <v>173</v>
      </c>
      <c r="DO1" s="1"/>
      <c r="DP1" s="1"/>
      <c r="DQ1" s="1"/>
      <c r="DR1" s="1"/>
      <c r="DS1" s="1"/>
      <c r="DT1" s="1"/>
      <c r="DU1" s="1"/>
      <c r="DV1" s="1"/>
      <c r="DW1" s="1"/>
      <c r="DX1" s="1"/>
      <c r="DY1" s="70" t="s">
        <v>173</v>
      </c>
      <c r="DZ1" s="1"/>
      <c r="EA1" s="1"/>
      <c r="EB1" s="1"/>
      <c r="EC1" s="1"/>
      <c r="ED1" s="1"/>
      <c r="EE1" s="1"/>
      <c r="EF1" s="1"/>
      <c r="EG1" s="1"/>
      <c r="EH1" s="1"/>
      <c r="EI1" s="1"/>
      <c r="EJ1" s="1"/>
      <c r="EK1" s="1"/>
      <c r="EL1" s="1"/>
      <c r="EM1" s="1"/>
      <c r="EN1" s="1"/>
    </row>
    <row r="2" spans="1:144" ht="23.2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row>
    <row r="3" spans="1:144">
      <c r="A3" s="1"/>
      <c r="B3" s="89" t="s">
        <v>828</v>
      </c>
      <c r="C3" s="216"/>
      <c r="D3" s="216"/>
      <c r="E3" s="216"/>
      <c r="F3" s="1"/>
      <c r="G3" s="89" t="s">
        <v>832</v>
      </c>
      <c r="H3" s="216"/>
      <c r="I3" s="216"/>
      <c r="J3" s="216"/>
      <c r="K3" s="216"/>
      <c r="L3" s="216"/>
      <c r="M3" s="216"/>
      <c r="N3" s="216"/>
      <c r="O3" s="216"/>
      <c r="P3" s="216"/>
      <c r="Q3" s="216"/>
      <c r="R3" s="216"/>
      <c r="S3" s="1"/>
      <c r="T3" s="89" t="s">
        <v>837</v>
      </c>
      <c r="U3" s="216"/>
      <c r="V3" s="216"/>
      <c r="W3" s="216"/>
      <c r="X3" s="1"/>
      <c r="Y3" s="89" t="s">
        <v>846</v>
      </c>
      <c r="Z3" s="216"/>
      <c r="AA3" s="216"/>
      <c r="AB3" s="216"/>
      <c r="AC3" s="216"/>
      <c r="AD3" s="216"/>
      <c r="AE3" s="216"/>
      <c r="AF3" s="216"/>
      <c r="AG3" s="216"/>
      <c r="AH3" s="1"/>
      <c r="AI3" s="89" t="s">
        <v>847</v>
      </c>
      <c r="AJ3" s="216"/>
      <c r="AK3" s="216"/>
      <c r="AL3" s="216"/>
      <c r="AM3" s="216"/>
      <c r="AN3" s="216"/>
      <c r="AO3" s="216"/>
      <c r="AP3" s="216"/>
      <c r="AQ3" s="216"/>
      <c r="AR3" s="1"/>
      <c r="AS3" s="89" t="s">
        <v>847</v>
      </c>
      <c r="AT3" s="216"/>
      <c r="AU3" s="216"/>
      <c r="AV3" s="216"/>
      <c r="AW3" s="216"/>
      <c r="AX3" s="216"/>
      <c r="AY3" s="216"/>
      <c r="AZ3" s="16"/>
      <c r="BA3" s="89" t="s">
        <v>854</v>
      </c>
      <c r="BB3" s="216"/>
      <c r="BC3" s="216"/>
      <c r="BD3" s="216"/>
      <c r="BE3" s="216"/>
      <c r="BF3" s="216"/>
      <c r="BG3" s="216"/>
      <c r="BH3" s="216"/>
      <c r="BI3" s="216"/>
      <c r="BJ3" s="1"/>
      <c r="BK3" s="89" t="s">
        <v>849</v>
      </c>
      <c r="BL3" s="216"/>
      <c r="BM3" s="216"/>
      <c r="BN3" s="216"/>
      <c r="BO3" s="216"/>
      <c r="BP3" s="216"/>
      <c r="BQ3" s="216"/>
      <c r="BR3" s="216"/>
      <c r="BS3" s="216"/>
      <c r="BT3" s="1"/>
      <c r="BU3" s="89" t="s">
        <v>861</v>
      </c>
      <c r="BV3" s="216"/>
      <c r="BW3" s="216"/>
      <c r="BX3" s="216"/>
      <c r="BY3" s="216"/>
      <c r="BZ3" s="216"/>
      <c r="CA3" s="216"/>
      <c r="CB3" s="216"/>
      <c r="CC3" s="216"/>
      <c r="CD3" s="1"/>
      <c r="CE3" s="89" t="s">
        <v>867</v>
      </c>
      <c r="CF3" s="216"/>
      <c r="CG3" s="216"/>
      <c r="CH3" s="216"/>
      <c r="CI3" s="216"/>
      <c r="CJ3" s="216"/>
      <c r="CK3" s="16"/>
      <c r="CL3" s="89" t="s">
        <v>872</v>
      </c>
      <c r="CM3" s="216"/>
      <c r="CN3" s="216"/>
      <c r="CO3" s="216"/>
      <c r="CP3" s="216"/>
      <c r="CQ3" s="216"/>
      <c r="CR3" s="216"/>
      <c r="CS3" s="1"/>
      <c r="CT3" s="89" t="s">
        <v>876</v>
      </c>
      <c r="CU3" s="216"/>
      <c r="CV3" s="216"/>
      <c r="CW3" s="216"/>
      <c r="CX3" s="216"/>
      <c r="CY3" s="216"/>
      <c r="CZ3" s="216"/>
      <c r="DA3" s="216"/>
      <c r="DB3" s="216"/>
      <c r="DC3" s="1"/>
      <c r="DD3" s="89" t="s">
        <v>880</v>
      </c>
      <c r="DE3" s="216"/>
      <c r="DF3" s="216"/>
      <c r="DG3" s="216"/>
      <c r="DH3" s="216"/>
      <c r="DI3" s="216"/>
      <c r="DJ3" s="216"/>
      <c r="DK3" s="216"/>
      <c r="DL3" s="216"/>
      <c r="DM3" s="1"/>
      <c r="DN3" s="89" t="s">
        <v>882</v>
      </c>
      <c r="DO3" s="216"/>
      <c r="DP3" s="216"/>
      <c r="DQ3" s="216"/>
      <c r="DR3" s="216"/>
      <c r="DS3" s="216"/>
      <c r="DT3" s="216"/>
      <c r="DU3" s="216"/>
      <c r="DV3" s="216"/>
      <c r="DW3" s="216"/>
      <c r="DX3" s="1"/>
      <c r="DY3" s="89" t="s">
        <v>886</v>
      </c>
      <c r="DZ3" s="216"/>
      <c r="EA3" s="216"/>
      <c r="EB3" s="216"/>
      <c r="EC3" s="216"/>
      <c r="ED3" s="216"/>
      <c r="EE3" s="216"/>
      <c r="EF3" s="216"/>
      <c r="EG3" s="216"/>
      <c r="EH3" s="216"/>
      <c r="EI3" s="1"/>
      <c r="EJ3" s="1"/>
      <c r="EK3" s="1"/>
      <c r="EL3" s="1"/>
      <c r="EM3" s="1"/>
      <c r="EN3" s="1"/>
    </row>
    <row r="4" spans="1:144">
      <c r="A4" s="1"/>
      <c r="B4" s="89" t="s">
        <v>829</v>
      </c>
      <c r="C4" s="216"/>
      <c r="D4" s="216"/>
      <c r="E4" s="216"/>
      <c r="F4" s="1"/>
      <c r="G4" s="89" t="s">
        <v>833</v>
      </c>
      <c r="H4" s="216"/>
      <c r="I4" s="216"/>
      <c r="J4" s="216"/>
      <c r="K4" s="216"/>
      <c r="L4" s="216"/>
      <c r="M4" s="216"/>
      <c r="N4" s="216"/>
      <c r="O4" s="216"/>
      <c r="P4" s="216"/>
      <c r="Q4" s="216"/>
      <c r="R4" s="216"/>
      <c r="S4" s="1"/>
      <c r="T4" s="89" t="s">
        <v>836</v>
      </c>
      <c r="U4" s="216"/>
      <c r="V4" s="216"/>
      <c r="W4" s="216"/>
      <c r="X4" s="1"/>
      <c r="Y4" s="89" t="s">
        <v>840</v>
      </c>
      <c r="Z4" s="216"/>
      <c r="AA4" s="216"/>
      <c r="AB4" s="216"/>
      <c r="AC4" s="216"/>
      <c r="AD4" s="216"/>
      <c r="AE4" s="216"/>
      <c r="AF4" s="216"/>
      <c r="AG4" s="216"/>
      <c r="AH4" s="1"/>
      <c r="AI4" s="89" t="s">
        <v>840</v>
      </c>
      <c r="AJ4" s="216"/>
      <c r="AK4" s="216"/>
      <c r="AL4" s="216"/>
      <c r="AM4" s="216"/>
      <c r="AN4" s="216"/>
      <c r="AO4" s="216"/>
      <c r="AP4" s="216"/>
      <c r="AQ4" s="216"/>
      <c r="AR4" s="1"/>
      <c r="AS4" s="89" t="s">
        <v>840</v>
      </c>
      <c r="AT4" s="216"/>
      <c r="AU4" s="216"/>
      <c r="AV4" s="216"/>
      <c r="AW4" s="216"/>
      <c r="AX4" s="216"/>
      <c r="AY4" s="216"/>
      <c r="AZ4" s="16"/>
      <c r="BA4" s="216" t="s">
        <v>855</v>
      </c>
      <c r="BB4" s="216"/>
      <c r="BC4" s="216"/>
      <c r="BD4" s="216"/>
      <c r="BE4" s="216"/>
      <c r="BF4" s="216"/>
      <c r="BG4" s="216"/>
      <c r="BH4" s="216"/>
      <c r="BI4" s="216"/>
      <c r="BJ4" s="1"/>
      <c r="BK4" s="89" t="s">
        <v>850</v>
      </c>
      <c r="BL4" s="216"/>
      <c r="BM4" s="216"/>
      <c r="BN4" s="216"/>
      <c r="BO4" s="216"/>
      <c r="BP4" s="216"/>
      <c r="BQ4" s="216"/>
      <c r="BR4" s="216"/>
      <c r="BS4" s="216"/>
      <c r="BT4" s="1"/>
      <c r="BU4" s="89" t="s">
        <v>862</v>
      </c>
      <c r="BV4" s="216"/>
      <c r="BW4" s="216"/>
      <c r="BX4" s="216"/>
      <c r="BY4" s="216"/>
      <c r="BZ4" s="216"/>
      <c r="CA4" s="216"/>
      <c r="CB4" s="216"/>
      <c r="CC4" s="216"/>
      <c r="CD4" s="1"/>
      <c r="CE4" s="89" t="s">
        <v>868</v>
      </c>
      <c r="CF4" s="216"/>
      <c r="CG4" s="216"/>
      <c r="CH4" s="216"/>
      <c r="CI4" s="216"/>
      <c r="CJ4" s="216"/>
      <c r="CK4" s="16"/>
      <c r="CL4" s="89" t="s">
        <v>873</v>
      </c>
      <c r="CM4" s="216"/>
      <c r="CN4" s="216"/>
      <c r="CO4" s="216"/>
      <c r="CP4" s="216"/>
      <c r="CQ4" s="216"/>
      <c r="CR4" s="216"/>
      <c r="CS4" s="1"/>
      <c r="CT4" s="89" t="s">
        <v>877</v>
      </c>
      <c r="CU4" s="216"/>
      <c r="CV4" s="216"/>
      <c r="CW4" s="216"/>
      <c r="CX4" s="216"/>
      <c r="CY4" s="216"/>
      <c r="CZ4" s="216"/>
      <c r="DA4" s="216"/>
      <c r="DB4" s="216"/>
      <c r="DC4" s="1"/>
      <c r="DD4" s="89" t="s">
        <v>881</v>
      </c>
      <c r="DE4" s="216"/>
      <c r="DF4" s="216"/>
      <c r="DG4" s="216"/>
      <c r="DH4" s="216"/>
      <c r="DI4" s="216"/>
      <c r="DJ4" s="216"/>
      <c r="DK4" s="216"/>
      <c r="DL4" s="216"/>
      <c r="DM4" s="1"/>
      <c r="DN4" s="89" t="s">
        <v>883</v>
      </c>
      <c r="DO4" s="216"/>
      <c r="DP4" s="216"/>
      <c r="DQ4" s="216"/>
      <c r="DR4" s="216"/>
      <c r="DS4" s="216"/>
      <c r="DT4" s="216"/>
      <c r="DU4" s="216"/>
      <c r="DV4" s="216"/>
      <c r="DW4" s="216"/>
      <c r="DX4" s="1"/>
      <c r="DY4" s="89" t="s">
        <v>883</v>
      </c>
      <c r="DZ4" s="216"/>
      <c r="EA4" s="216"/>
      <c r="EB4" s="216"/>
      <c r="EC4" s="216"/>
      <c r="ED4" s="216"/>
      <c r="EE4" s="216"/>
      <c r="EF4" s="216"/>
      <c r="EG4" s="216"/>
      <c r="EH4" s="216"/>
      <c r="EI4" s="1"/>
      <c r="EJ4" s="1"/>
      <c r="EK4" s="1"/>
      <c r="EL4" s="1"/>
      <c r="EM4" s="1"/>
      <c r="EN4" s="1"/>
    </row>
    <row r="5" spans="1:144">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row>
    <row r="6" spans="1:144">
      <c r="A6" s="1"/>
      <c r="B6" s="479"/>
      <c r="C6" s="479" t="s">
        <v>663</v>
      </c>
      <c r="D6" s="479" t="s">
        <v>664</v>
      </c>
      <c r="E6" s="1"/>
      <c r="F6" s="1"/>
      <c r="G6" s="479"/>
      <c r="H6" s="479" t="s">
        <v>834</v>
      </c>
      <c r="I6" s="479" t="s">
        <v>664</v>
      </c>
      <c r="J6" s="1"/>
      <c r="K6" s="1"/>
      <c r="L6" s="1"/>
      <c r="M6" s="1"/>
      <c r="N6" s="1"/>
      <c r="O6" s="1"/>
      <c r="P6" s="1"/>
      <c r="Q6" s="1"/>
      <c r="R6" s="1"/>
      <c r="S6" s="1"/>
      <c r="T6" s="479"/>
      <c r="U6" s="479" t="s">
        <v>834</v>
      </c>
      <c r="V6" s="1"/>
      <c r="W6" s="1"/>
      <c r="X6" s="1"/>
      <c r="Y6" s="479"/>
      <c r="Z6" s="479" t="s">
        <v>834</v>
      </c>
      <c r="AA6" s="1"/>
      <c r="AB6" s="1"/>
      <c r="AC6" s="1"/>
      <c r="AD6" s="1"/>
      <c r="AE6" s="1"/>
      <c r="AF6" s="1"/>
      <c r="AG6" s="1"/>
      <c r="AH6" s="1"/>
      <c r="AI6" s="479"/>
      <c r="AJ6" s="479" t="s">
        <v>834</v>
      </c>
      <c r="AK6" s="1"/>
      <c r="AL6" s="1"/>
      <c r="AM6" s="1"/>
      <c r="AN6" s="1"/>
      <c r="AO6" s="1"/>
      <c r="AP6" s="1"/>
      <c r="AQ6" s="1"/>
      <c r="AR6" s="1"/>
      <c r="AS6" s="479"/>
      <c r="AT6" s="479" t="s">
        <v>834</v>
      </c>
      <c r="AU6" s="1"/>
      <c r="AV6" s="1"/>
      <c r="AW6" s="1"/>
      <c r="AX6" s="1"/>
      <c r="AY6" s="1"/>
      <c r="AZ6" s="1"/>
      <c r="BA6" s="479"/>
      <c r="BB6" s="479" t="s">
        <v>663</v>
      </c>
      <c r="BC6" s="1"/>
      <c r="BD6" s="1"/>
      <c r="BE6" s="1"/>
      <c r="BF6" s="1"/>
      <c r="BG6" s="1"/>
      <c r="BH6" s="1"/>
      <c r="BI6" s="1"/>
      <c r="BJ6" s="1"/>
      <c r="BK6" s="479"/>
      <c r="BL6" s="480" t="s">
        <v>663</v>
      </c>
      <c r="BM6" s="1"/>
      <c r="BN6" s="1"/>
      <c r="BO6" s="1"/>
      <c r="BP6" s="1"/>
      <c r="BQ6" s="1"/>
      <c r="BR6" s="1"/>
      <c r="BS6" s="1"/>
      <c r="BT6" s="1"/>
      <c r="BU6" s="479" t="s">
        <v>863</v>
      </c>
      <c r="BV6" s="479">
        <v>83</v>
      </c>
      <c r="BW6" s="1"/>
      <c r="BX6" s="1"/>
      <c r="BY6" s="1"/>
      <c r="BZ6" s="1"/>
      <c r="CA6" s="1"/>
      <c r="CB6" s="1"/>
      <c r="CC6" s="1"/>
      <c r="CD6" s="1"/>
      <c r="CE6" s="479"/>
      <c r="CF6" s="479" t="s">
        <v>834</v>
      </c>
      <c r="CG6" s="479" t="s">
        <v>664</v>
      </c>
      <c r="CH6" s="1"/>
      <c r="CI6" s="1"/>
      <c r="CJ6" s="1"/>
      <c r="CK6" s="1"/>
      <c r="CL6" s="479"/>
      <c r="CM6" s="479" t="s">
        <v>834</v>
      </c>
      <c r="CN6" s="479" t="s">
        <v>664</v>
      </c>
      <c r="CO6" s="1"/>
      <c r="CP6" s="1"/>
      <c r="CQ6" s="1"/>
      <c r="CR6" s="1"/>
      <c r="CS6" s="1"/>
      <c r="CT6" s="479"/>
      <c r="CU6" s="479" t="s">
        <v>834</v>
      </c>
      <c r="CV6" s="1"/>
      <c r="CW6" s="1"/>
      <c r="CX6" s="1"/>
      <c r="CY6" s="1"/>
      <c r="CZ6" s="1"/>
      <c r="DA6" s="1"/>
      <c r="DB6" s="1"/>
      <c r="DC6" s="1"/>
      <c r="DD6" s="479"/>
      <c r="DE6" s="479" t="s">
        <v>834</v>
      </c>
      <c r="DF6" s="479" t="s">
        <v>716</v>
      </c>
      <c r="DG6" s="1"/>
      <c r="DH6" s="1"/>
      <c r="DI6" s="1"/>
      <c r="DJ6" s="1"/>
      <c r="DK6" s="1"/>
      <c r="DL6" s="1"/>
      <c r="DM6" s="1"/>
      <c r="DN6" s="482"/>
      <c r="DO6" s="482" t="s">
        <v>834</v>
      </c>
      <c r="DP6" s="482" t="s">
        <v>664</v>
      </c>
      <c r="DQ6" s="1"/>
      <c r="DR6" s="1"/>
      <c r="DS6" s="1"/>
      <c r="DT6" s="1"/>
      <c r="DU6" s="1"/>
      <c r="DV6" s="1"/>
      <c r="DW6" s="1"/>
      <c r="DX6" s="1"/>
      <c r="DY6" s="482"/>
      <c r="DZ6" s="482" t="s">
        <v>834</v>
      </c>
      <c r="EA6" s="482" t="s">
        <v>664</v>
      </c>
      <c r="EB6" s="1"/>
      <c r="EC6" s="1"/>
      <c r="ED6" s="1"/>
      <c r="EE6" s="1"/>
      <c r="EF6" s="1"/>
      <c r="EG6" s="1"/>
      <c r="EH6" s="1"/>
      <c r="EI6" s="1"/>
      <c r="EJ6" s="1"/>
      <c r="EK6" s="1"/>
      <c r="EL6" s="1"/>
      <c r="EM6" s="1"/>
      <c r="EN6" s="1"/>
    </row>
    <row r="7" spans="1:144" ht="15.75" customHeight="1">
      <c r="A7" s="1"/>
      <c r="B7" s="479" t="s">
        <v>830</v>
      </c>
      <c r="C7" s="479">
        <v>56</v>
      </c>
      <c r="D7" s="479">
        <v>16</v>
      </c>
      <c r="E7" s="1"/>
      <c r="F7" s="1"/>
      <c r="G7" s="479" t="s">
        <v>835</v>
      </c>
      <c r="H7" s="479">
        <v>83</v>
      </c>
      <c r="I7" s="479">
        <v>4</v>
      </c>
      <c r="J7" s="1"/>
      <c r="K7" s="1"/>
      <c r="L7" s="1"/>
      <c r="M7" s="1"/>
      <c r="N7" s="1"/>
      <c r="O7" s="1"/>
      <c r="P7" s="1"/>
      <c r="Q7" s="1"/>
      <c r="R7" s="1"/>
      <c r="S7" s="1"/>
      <c r="T7" s="479" t="s">
        <v>838</v>
      </c>
      <c r="U7" s="479">
        <v>65</v>
      </c>
      <c r="V7" s="1"/>
      <c r="W7" s="1"/>
      <c r="X7" s="1"/>
      <c r="Y7" s="479" t="s">
        <v>841</v>
      </c>
      <c r="Z7" s="479">
        <v>54</v>
      </c>
      <c r="AA7" s="1"/>
      <c r="AB7" s="1"/>
      <c r="AC7" s="1"/>
      <c r="AD7" s="1"/>
      <c r="AE7" s="1"/>
      <c r="AF7" s="1"/>
      <c r="AG7" s="1"/>
      <c r="AH7" s="1"/>
      <c r="AI7" s="479" t="s">
        <v>841</v>
      </c>
      <c r="AJ7" s="479">
        <v>48</v>
      </c>
      <c r="AK7" s="1"/>
      <c r="AL7" s="1"/>
      <c r="AM7" s="1"/>
      <c r="AN7" s="1"/>
      <c r="AO7" s="1"/>
      <c r="AP7" s="1"/>
      <c r="AQ7" s="1"/>
      <c r="AR7" s="1"/>
      <c r="AS7" s="479" t="s">
        <v>844</v>
      </c>
      <c r="AT7" s="479">
        <v>58</v>
      </c>
      <c r="AU7" s="1"/>
      <c r="AV7" s="1"/>
      <c r="AW7" s="1"/>
      <c r="AX7" s="1"/>
      <c r="AY7" s="1"/>
      <c r="AZ7" s="1"/>
      <c r="BA7" s="481" t="s">
        <v>856</v>
      </c>
      <c r="BB7" s="479">
        <v>82</v>
      </c>
      <c r="BC7" s="1"/>
      <c r="BD7" s="1"/>
      <c r="BE7" s="1"/>
      <c r="BF7" s="1"/>
      <c r="BG7" s="1"/>
      <c r="BH7" s="1"/>
      <c r="BI7" s="1"/>
      <c r="BJ7" s="1"/>
      <c r="BK7" s="479" t="s">
        <v>851</v>
      </c>
      <c r="BL7" s="479">
        <v>61</v>
      </c>
      <c r="BM7" s="1"/>
      <c r="BN7" s="1"/>
      <c r="BO7" s="1"/>
      <c r="BP7" s="1"/>
      <c r="BQ7" s="1"/>
      <c r="BR7" s="1"/>
      <c r="BS7" s="1"/>
      <c r="BT7" s="1"/>
      <c r="BU7" s="479" t="s">
        <v>864</v>
      </c>
      <c r="BV7" s="479">
        <v>77</v>
      </c>
      <c r="BW7" s="1"/>
      <c r="BX7" s="1"/>
      <c r="BY7" s="1"/>
      <c r="BZ7" s="1"/>
      <c r="CA7" s="1"/>
      <c r="CB7" s="1"/>
      <c r="CC7" s="1"/>
      <c r="CD7" s="1"/>
      <c r="CE7" s="479" t="s">
        <v>869</v>
      </c>
      <c r="CF7" s="479">
        <v>84</v>
      </c>
      <c r="CG7" s="479">
        <v>2</v>
      </c>
      <c r="CH7" s="1"/>
      <c r="CI7" s="1"/>
      <c r="CJ7" s="1"/>
      <c r="CK7" s="1"/>
      <c r="CL7" s="479" t="s">
        <v>874</v>
      </c>
      <c r="CM7" s="479">
        <v>33</v>
      </c>
      <c r="CN7" s="479">
        <v>29</v>
      </c>
      <c r="CO7" s="1"/>
      <c r="CP7" s="1"/>
      <c r="CQ7" s="1"/>
      <c r="CR7" s="1"/>
      <c r="CS7" s="1"/>
      <c r="CT7" s="479" t="s">
        <v>878</v>
      </c>
      <c r="CU7" s="479">
        <v>73</v>
      </c>
      <c r="CV7" s="1"/>
      <c r="CW7" s="1"/>
      <c r="CX7" s="1"/>
      <c r="CY7" s="1"/>
      <c r="CZ7" s="1"/>
      <c r="DA7" s="1"/>
      <c r="DB7" s="1"/>
      <c r="DC7" s="1"/>
      <c r="DD7" s="481" t="s">
        <v>689</v>
      </c>
      <c r="DE7" s="479">
        <v>91</v>
      </c>
      <c r="DF7" s="479">
        <v>3</v>
      </c>
      <c r="DG7" s="1"/>
      <c r="DH7" s="1"/>
      <c r="DI7" s="1"/>
      <c r="DJ7" s="1"/>
      <c r="DK7" s="1"/>
      <c r="DL7" s="1"/>
      <c r="DM7" s="1"/>
      <c r="DN7" s="482" t="s">
        <v>884</v>
      </c>
      <c r="DO7" s="482">
        <v>90</v>
      </c>
      <c r="DP7" s="482">
        <v>2</v>
      </c>
      <c r="DQ7" s="1"/>
      <c r="DR7" s="1"/>
      <c r="DS7" s="1"/>
      <c r="DT7" s="1"/>
      <c r="DU7" s="1"/>
      <c r="DV7" s="1"/>
      <c r="DW7" s="1"/>
      <c r="DX7" s="1"/>
      <c r="DY7" s="482" t="s">
        <v>884</v>
      </c>
      <c r="DZ7" s="482">
        <v>86</v>
      </c>
      <c r="EA7" s="482">
        <v>3</v>
      </c>
      <c r="EB7" s="1"/>
      <c r="EC7" s="1"/>
      <c r="ED7" s="1"/>
      <c r="EE7" s="1"/>
      <c r="EF7" s="1"/>
      <c r="EG7" s="1"/>
      <c r="EH7" s="1"/>
      <c r="EI7" s="1"/>
      <c r="EJ7" s="1"/>
      <c r="EK7" s="1"/>
      <c r="EL7" s="1"/>
      <c r="EM7" s="1"/>
      <c r="EN7" s="1"/>
    </row>
    <row r="8" spans="1:144">
      <c r="A8" s="1"/>
      <c r="B8" s="479" t="s">
        <v>831</v>
      </c>
      <c r="C8" s="479">
        <v>72</v>
      </c>
      <c r="D8" s="479">
        <v>7</v>
      </c>
      <c r="E8" s="1"/>
      <c r="F8" s="1"/>
      <c r="G8" s="479">
        <v>9</v>
      </c>
      <c r="H8" s="479">
        <v>79</v>
      </c>
      <c r="I8" s="479">
        <v>6</v>
      </c>
      <c r="J8" s="1"/>
      <c r="K8" s="1"/>
      <c r="L8" s="1"/>
      <c r="M8" s="1"/>
      <c r="N8" s="1"/>
      <c r="O8" s="1"/>
      <c r="P8" s="1"/>
      <c r="Q8" s="1"/>
      <c r="R8" s="1"/>
      <c r="S8" s="1"/>
      <c r="T8" s="479" t="s">
        <v>839</v>
      </c>
      <c r="U8" s="479">
        <v>52</v>
      </c>
      <c r="V8" s="1"/>
      <c r="W8" s="1"/>
      <c r="X8" s="1"/>
      <c r="Y8" s="479" t="s">
        <v>842</v>
      </c>
      <c r="Z8" s="479">
        <v>61</v>
      </c>
      <c r="AA8" s="1"/>
      <c r="AB8" s="1"/>
      <c r="AC8" s="1"/>
      <c r="AD8" s="1"/>
      <c r="AE8" s="1"/>
      <c r="AF8" s="1"/>
      <c r="AG8" s="1"/>
      <c r="AH8" s="1"/>
      <c r="AI8" s="479" t="s">
        <v>848</v>
      </c>
      <c r="AJ8" s="479">
        <v>49</v>
      </c>
      <c r="AK8" s="1"/>
      <c r="AL8" s="1"/>
      <c r="AM8" s="1"/>
      <c r="AN8" s="1"/>
      <c r="AO8" s="1"/>
      <c r="AP8" s="1"/>
      <c r="AQ8" s="1"/>
      <c r="AR8" s="1"/>
      <c r="AS8" s="479" t="s">
        <v>845</v>
      </c>
      <c r="AT8" s="479">
        <v>74</v>
      </c>
      <c r="AU8" s="1"/>
      <c r="AV8" s="1"/>
      <c r="AW8" s="1"/>
      <c r="AX8" s="1"/>
      <c r="AY8" s="1"/>
      <c r="AZ8" s="1"/>
      <c r="BA8" s="481" t="s">
        <v>857</v>
      </c>
      <c r="BB8" s="479">
        <v>73</v>
      </c>
      <c r="BC8" s="1"/>
      <c r="BD8" s="1"/>
      <c r="BE8" s="1"/>
      <c r="BF8" s="1"/>
      <c r="BG8" s="1"/>
      <c r="BH8" s="1"/>
      <c r="BI8" s="1"/>
      <c r="BJ8" s="1"/>
      <c r="BK8" s="479" t="s">
        <v>852</v>
      </c>
      <c r="BL8" s="479">
        <v>71</v>
      </c>
      <c r="BM8" s="1"/>
      <c r="BN8" s="1"/>
      <c r="BO8" s="1"/>
      <c r="BP8" s="1"/>
      <c r="BQ8" s="1"/>
      <c r="BR8" s="1"/>
      <c r="BS8" s="1"/>
      <c r="BT8" s="1"/>
      <c r="BU8" s="479" t="s">
        <v>865</v>
      </c>
      <c r="BV8" s="479">
        <v>64</v>
      </c>
      <c r="BW8" s="1"/>
      <c r="BX8" s="1"/>
      <c r="BY8" s="1"/>
      <c r="BZ8" s="1"/>
      <c r="CA8" s="1"/>
      <c r="CB8" s="1"/>
      <c r="CC8" s="1"/>
      <c r="CD8" s="1"/>
      <c r="CE8" s="479" t="s">
        <v>870</v>
      </c>
      <c r="CF8" s="479">
        <v>56</v>
      </c>
      <c r="CG8" s="479">
        <v>7</v>
      </c>
      <c r="CH8" s="1"/>
      <c r="CI8" s="1"/>
      <c r="CJ8" s="1"/>
      <c r="CK8" s="1"/>
      <c r="CL8" s="479" t="s">
        <v>875</v>
      </c>
      <c r="CM8" s="479">
        <v>85</v>
      </c>
      <c r="CN8" s="479">
        <v>3</v>
      </c>
      <c r="CO8" s="1"/>
      <c r="CP8" s="1"/>
      <c r="CQ8" s="1"/>
      <c r="CR8" s="1"/>
      <c r="CS8" s="1"/>
      <c r="CT8" s="479" t="s">
        <v>879</v>
      </c>
      <c r="CU8" s="479">
        <v>41</v>
      </c>
      <c r="CV8" s="1"/>
      <c r="CW8" s="1"/>
      <c r="CX8" s="1"/>
      <c r="CY8" s="1"/>
      <c r="CZ8" s="1"/>
      <c r="DA8" s="1"/>
      <c r="DB8" s="1"/>
      <c r="DC8" s="1"/>
      <c r="DD8" s="481" t="s">
        <v>690</v>
      </c>
      <c r="DE8" s="479">
        <v>77</v>
      </c>
      <c r="DF8" s="479">
        <v>4</v>
      </c>
      <c r="DG8" s="1"/>
      <c r="DH8" s="1"/>
      <c r="DI8" s="1"/>
      <c r="DJ8" s="1"/>
      <c r="DK8" s="1"/>
      <c r="DL8" s="1"/>
      <c r="DM8" s="1"/>
      <c r="DN8" s="482" t="s">
        <v>683</v>
      </c>
      <c r="DO8" s="482">
        <v>71</v>
      </c>
      <c r="DP8" s="482">
        <v>5</v>
      </c>
      <c r="DQ8" s="1"/>
      <c r="DR8" s="1"/>
      <c r="DS8" s="1"/>
      <c r="DT8" s="1"/>
      <c r="DU8" s="1"/>
      <c r="DV8" s="1"/>
      <c r="DW8" s="1"/>
      <c r="DX8" s="1"/>
      <c r="DY8" s="482" t="s">
        <v>683</v>
      </c>
      <c r="DZ8" s="482">
        <v>80</v>
      </c>
      <c r="EA8" s="482">
        <v>5</v>
      </c>
      <c r="EB8" s="1"/>
      <c r="EC8" s="1"/>
      <c r="ED8" s="1"/>
      <c r="EE8" s="1"/>
      <c r="EF8" s="1"/>
      <c r="EG8" s="1"/>
      <c r="EH8" s="1"/>
      <c r="EI8" s="1"/>
      <c r="EJ8" s="1"/>
      <c r="EK8" s="1"/>
      <c r="EL8" s="1"/>
      <c r="EM8" s="1"/>
      <c r="EN8" s="1"/>
    </row>
    <row r="9" spans="1:144">
      <c r="A9" s="1"/>
      <c r="B9" s="1"/>
      <c r="C9" s="1"/>
      <c r="D9" s="1"/>
      <c r="E9" s="1"/>
      <c r="F9" s="1"/>
      <c r="G9" s="479">
        <v>8</v>
      </c>
      <c r="H9" s="479">
        <v>70</v>
      </c>
      <c r="I9" s="479">
        <v>9</v>
      </c>
      <c r="J9" s="1"/>
      <c r="K9" s="1"/>
      <c r="L9" s="1"/>
      <c r="M9" s="1"/>
      <c r="N9" s="1"/>
      <c r="O9" s="1"/>
      <c r="P9" s="1"/>
      <c r="Q9" s="1"/>
      <c r="R9" s="1"/>
      <c r="S9" s="1"/>
      <c r="T9" s="1"/>
      <c r="U9" s="1"/>
      <c r="V9" s="1"/>
      <c r="W9" s="1"/>
      <c r="X9" s="1"/>
      <c r="Y9" s="479" t="s">
        <v>843</v>
      </c>
      <c r="Z9" s="479">
        <v>68</v>
      </c>
      <c r="AA9" s="1"/>
      <c r="AB9" s="1"/>
      <c r="AC9" s="1"/>
      <c r="AD9" s="1"/>
      <c r="AE9" s="1"/>
      <c r="AF9" s="1"/>
      <c r="AG9" s="1"/>
      <c r="AH9" s="1"/>
      <c r="AI9" s="479" t="s">
        <v>844</v>
      </c>
      <c r="AJ9" s="479">
        <v>65</v>
      </c>
      <c r="AK9" s="1"/>
      <c r="AL9" s="1"/>
      <c r="AM9" s="1"/>
      <c r="AN9" s="1"/>
      <c r="AO9" s="1"/>
      <c r="AP9" s="1"/>
      <c r="AQ9" s="1"/>
      <c r="AR9" s="1"/>
      <c r="AS9" s="1"/>
      <c r="AT9" s="1"/>
      <c r="AU9" s="1"/>
      <c r="AV9" s="1"/>
      <c r="AW9" s="1"/>
      <c r="AX9" s="1"/>
      <c r="AY9" s="1"/>
      <c r="AZ9" s="1"/>
      <c r="BA9" s="481" t="s">
        <v>858</v>
      </c>
      <c r="BB9" s="479">
        <v>70</v>
      </c>
      <c r="BC9" s="1"/>
      <c r="BD9" s="1"/>
      <c r="BE9" s="1"/>
      <c r="BF9" s="1"/>
      <c r="BG9" s="1"/>
      <c r="BH9" s="1"/>
      <c r="BI9" s="1"/>
      <c r="BJ9" s="1"/>
      <c r="BK9" s="479" t="s">
        <v>853</v>
      </c>
      <c r="BL9" s="479">
        <v>78</v>
      </c>
      <c r="BM9" s="1"/>
      <c r="BN9" s="1"/>
      <c r="BO9" s="1"/>
      <c r="BP9" s="1"/>
      <c r="BQ9" s="1"/>
      <c r="BR9" s="1"/>
      <c r="BS9" s="1"/>
      <c r="BT9" s="1"/>
      <c r="BU9" s="479" t="s">
        <v>866</v>
      </c>
      <c r="BV9" s="479">
        <v>57</v>
      </c>
      <c r="BW9" s="1"/>
      <c r="BX9" s="1"/>
      <c r="BY9" s="1"/>
      <c r="BZ9" s="1"/>
      <c r="CA9" s="1"/>
      <c r="CB9" s="1"/>
      <c r="CC9" s="1"/>
      <c r="CD9" s="1"/>
      <c r="CE9" s="479" t="s">
        <v>871</v>
      </c>
      <c r="CF9" s="479">
        <v>32</v>
      </c>
      <c r="CG9" s="479">
        <v>17</v>
      </c>
      <c r="CH9" s="1"/>
      <c r="CI9" s="1"/>
      <c r="CJ9" s="1"/>
      <c r="CK9" s="1"/>
      <c r="CL9" s="1"/>
      <c r="CM9" s="1"/>
      <c r="CN9" s="1"/>
      <c r="CO9" s="1"/>
      <c r="CP9" s="1"/>
      <c r="CQ9" s="1"/>
      <c r="CR9" s="1"/>
      <c r="CS9" s="1"/>
      <c r="CT9" s="1"/>
      <c r="CU9" s="1"/>
      <c r="CV9" s="1"/>
      <c r="CW9" s="1"/>
      <c r="CX9" s="1"/>
      <c r="CY9" s="1"/>
      <c r="CZ9" s="1"/>
      <c r="DA9" s="1"/>
      <c r="DB9" s="1"/>
      <c r="DC9" s="1"/>
      <c r="DD9" s="481" t="s">
        <v>691</v>
      </c>
      <c r="DE9" s="479">
        <v>51</v>
      </c>
      <c r="DF9" s="479">
        <v>12</v>
      </c>
      <c r="DG9" s="1"/>
      <c r="DH9" s="1"/>
      <c r="DI9" s="1"/>
      <c r="DJ9" s="1"/>
      <c r="DK9" s="1"/>
      <c r="DL9" s="1"/>
      <c r="DM9" s="1"/>
      <c r="DN9" s="482" t="s">
        <v>885</v>
      </c>
      <c r="DO9" s="482">
        <v>36</v>
      </c>
      <c r="DP9" s="482">
        <v>18</v>
      </c>
      <c r="DQ9" s="1"/>
      <c r="DR9" s="1"/>
      <c r="DS9" s="1"/>
      <c r="DT9" s="1"/>
      <c r="DU9" s="1"/>
      <c r="DV9" s="1"/>
      <c r="DW9" s="1"/>
      <c r="DX9" s="1"/>
      <c r="DY9" s="482" t="s">
        <v>885</v>
      </c>
      <c r="DZ9" s="482">
        <v>62</v>
      </c>
      <c r="EA9" s="482">
        <v>10</v>
      </c>
      <c r="EB9" s="1"/>
      <c r="EC9" s="1"/>
      <c r="ED9" s="1"/>
      <c r="EE9" s="1"/>
      <c r="EF9" s="1"/>
      <c r="EG9" s="1"/>
      <c r="EH9" s="1"/>
      <c r="EI9" s="1"/>
      <c r="EJ9" s="1"/>
      <c r="EK9" s="1"/>
      <c r="EL9" s="1"/>
      <c r="EM9" s="1"/>
      <c r="EN9" s="1"/>
    </row>
    <row r="10" spans="1:144">
      <c r="A10" s="1"/>
      <c r="B10" s="1"/>
      <c r="C10" s="1"/>
      <c r="D10" s="1"/>
      <c r="E10" s="1"/>
      <c r="F10" s="1"/>
      <c r="G10" s="479">
        <v>7</v>
      </c>
      <c r="H10" s="479">
        <v>65</v>
      </c>
      <c r="I10" s="479">
        <v>10</v>
      </c>
      <c r="J10" s="1"/>
      <c r="K10" s="1"/>
      <c r="L10" s="1"/>
      <c r="M10" s="1"/>
      <c r="N10" s="1"/>
      <c r="O10" s="1"/>
      <c r="P10" s="1"/>
      <c r="Q10" s="1"/>
      <c r="R10" s="1"/>
      <c r="S10" s="1"/>
      <c r="T10" s="1"/>
      <c r="U10" s="1"/>
      <c r="V10" s="1"/>
      <c r="W10" s="1"/>
      <c r="X10" s="1"/>
      <c r="Y10" s="479" t="s">
        <v>844</v>
      </c>
      <c r="Z10" s="479">
        <v>69</v>
      </c>
      <c r="AA10" s="1"/>
      <c r="AB10" s="1"/>
      <c r="AC10" s="1"/>
      <c r="AD10" s="1"/>
      <c r="AE10" s="1"/>
      <c r="AF10" s="1"/>
      <c r="AG10" s="1"/>
      <c r="AH10" s="1"/>
      <c r="AI10" s="479" t="s">
        <v>845</v>
      </c>
      <c r="AJ10" s="479">
        <v>80</v>
      </c>
      <c r="AK10" s="1"/>
      <c r="AL10" s="1"/>
      <c r="AM10" s="1"/>
      <c r="AN10" s="1"/>
      <c r="AO10" s="1"/>
      <c r="AP10" s="1"/>
      <c r="AQ10" s="1"/>
      <c r="AR10" s="1"/>
      <c r="AS10" s="1"/>
      <c r="AT10" s="1"/>
      <c r="AU10" s="1"/>
      <c r="AV10" s="1"/>
      <c r="AW10" s="1"/>
      <c r="AX10" s="1"/>
      <c r="AY10" s="1"/>
      <c r="AZ10" s="1"/>
      <c r="BA10" s="481" t="s">
        <v>859</v>
      </c>
      <c r="BB10" s="479">
        <v>63</v>
      </c>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481" t="s">
        <v>692</v>
      </c>
      <c r="DE10" s="479">
        <v>25</v>
      </c>
      <c r="DF10" s="479">
        <v>35</v>
      </c>
      <c r="DG10" s="1"/>
      <c r="DH10" s="1"/>
      <c r="DI10" s="1"/>
      <c r="DJ10" s="1"/>
      <c r="DK10" s="1"/>
      <c r="DL10" s="1"/>
      <c r="DM10" s="1"/>
      <c r="DN10" s="482" t="s">
        <v>684</v>
      </c>
      <c r="DO10" s="482">
        <v>15</v>
      </c>
      <c r="DP10" s="482">
        <v>53</v>
      </c>
      <c r="DQ10" s="1"/>
      <c r="DR10" s="1"/>
      <c r="DS10" s="1"/>
      <c r="DT10" s="1"/>
      <c r="DU10" s="1"/>
      <c r="DV10" s="1"/>
      <c r="DW10" s="1"/>
      <c r="DX10" s="1"/>
      <c r="DY10" s="482" t="s">
        <v>684</v>
      </c>
      <c r="DZ10" s="482">
        <v>54</v>
      </c>
      <c r="EA10" s="482">
        <v>14</v>
      </c>
      <c r="EB10" s="1"/>
      <c r="EC10" s="1"/>
      <c r="ED10" s="1"/>
      <c r="EE10" s="1"/>
      <c r="EF10" s="1"/>
      <c r="EG10" s="1"/>
      <c r="EH10" s="1"/>
      <c r="EI10" s="1"/>
      <c r="EJ10" s="1"/>
      <c r="EK10" s="1"/>
      <c r="EL10" s="1"/>
      <c r="EM10" s="1"/>
      <c r="EN10" s="1"/>
    </row>
    <row r="11" spans="1:144" ht="30">
      <c r="A11" s="1"/>
      <c r="B11" s="1"/>
      <c r="C11" s="1"/>
      <c r="D11" s="1"/>
      <c r="E11" s="1"/>
      <c r="F11" s="1"/>
      <c r="G11" s="479">
        <v>6</v>
      </c>
      <c r="H11" s="479">
        <v>63</v>
      </c>
      <c r="I11" s="479">
        <v>11</v>
      </c>
      <c r="J11" s="1"/>
      <c r="K11" s="1"/>
      <c r="L11" s="1"/>
      <c r="M11" s="1"/>
      <c r="N11" s="1"/>
      <c r="O11" s="1"/>
      <c r="P11" s="1"/>
      <c r="Q11" s="1"/>
      <c r="R11" s="1"/>
      <c r="S11" s="1"/>
      <c r="T11" s="1"/>
      <c r="U11" s="1"/>
      <c r="V11" s="1"/>
      <c r="W11" s="1"/>
      <c r="X11" s="1"/>
      <c r="Y11" s="479" t="s">
        <v>845</v>
      </c>
      <c r="Z11" s="479">
        <v>78</v>
      </c>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481" t="s">
        <v>860</v>
      </c>
      <c r="BB11" s="479">
        <v>50</v>
      </c>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482" t="s">
        <v>685</v>
      </c>
      <c r="DO11" s="482">
        <v>21</v>
      </c>
      <c r="DP11" s="482">
        <v>67</v>
      </c>
      <c r="DQ11" s="1"/>
      <c r="DR11" s="1"/>
      <c r="DS11" s="1"/>
      <c r="DT11" s="1"/>
      <c r="DU11" s="1"/>
      <c r="DV11" s="1"/>
      <c r="DW11" s="1"/>
      <c r="DX11" s="1"/>
      <c r="DY11" s="482" t="s">
        <v>685</v>
      </c>
      <c r="DZ11" s="482">
        <v>38</v>
      </c>
      <c r="EA11" s="482">
        <v>29</v>
      </c>
      <c r="EB11" s="1"/>
      <c r="EC11" s="1"/>
      <c r="ED11" s="1"/>
      <c r="EE11" s="1"/>
      <c r="EF11" s="1"/>
      <c r="EG11" s="1"/>
      <c r="EH11" s="1"/>
      <c r="EI11" s="1"/>
      <c r="EJ11" s="1"/>
      <c r="EK11" s="1"/>
      <c r="EL11" s="1"/>
      <c r="EM11" s="1"/>
      <c r="EN11" s="1"/>
    </row>
    <row r="12" spans="1:144">
      <c r="A12" s="1"/>
      <c r="B12" s="1"/>
      <c r="C12" s="1"/>
      <c r="D12" s="1"/>
      <c r="E12" s="1"/>
      <c r="F12" s="1"/>
      <c r="G12" s="479">
        <v>5</v>
      </c>
      <c r="H12" s="479">
        <v>55</v>
      </c>
      <c r="I12" s="479">
        <v>13</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row>
    <row r="13" spans="1:144">
      <c r="A13" s="1"/>
      <c r="B13" s="1"/>
      <c r="C13" s="1"/>
      <c r="D13" s="1"/>
      <c r="E13" s="1"/>
      <c r="F13" s="1"/>
      <c r="G13" s="479">
        <v>4</v>
      </c>
      <c r="H13" s="479">
        <v>46</v>
      </c>
      <c r="I13" s="479">
        <v>19</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row>
    <row r="14" spans="1:144">
      <c r="A14" s="1"/>
      <c r="B14" s="1"/>
      <c r="C14" s="1"/>
      <c r="D14" s="1"/>
      <c r="E14" s="1"/>
      <c r="F14" s="1"/>
      <c r="G14" s="479">
        <v>3</v>
      </c>
      <c r="H14" s="479">
        <v>38</v>
      </c>
      <c r="I14" s="479">
        <v>26</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row>
    <row r="15" spans="1:144">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row>
    <row r="16" spans="1:144">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row>
    <row r="17" spans="1:144">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row>
    <row r="18" spans="1:144">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row>
    <row r="19" spans="1:144">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row>
    <row r="20" spans="1:14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row>
    <row r="21" spans="1:14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row>
    <row r="22" spans="1:14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21" t="s">
        <v>672</v>
      </c>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row>
    <row r="23" spans="1:144">
      <c r="A23" s="1"/>
      <c r="B23" s="1"/>
      <c r="C23" s="1"/>
      <c r="D23" s="1"/>
      <c r="E23" s="1"/>
      <c r="F23" s="1"/>
      <c r="G23" s="1"/>
      <c r="H23" s="1"/>
      <c r="I23" s="1"/>
      <c r="J23" s="1"/>
      <c r="K23" s="1"/>
      <c r="L23" s="1"/>
      <c r="M23" s="1"/>
      <c r="N23" s="1"/>
      <c r="O23" s="1"/>
      <c r="P23" s="1"/>
      <c r="Q23" s="1"/>
      <c r="R23" s="1"/>
      <c r="S23" s="1"/>
      <c r="T23" s="121" t="s">
        <v>672</v>
      </c>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21" t="s">
        <v>672</v>
      </c>
      <c r="BV23" s="1"/>
      <c r="BW23" s="1"/>
      <c r="BX23" s="1"/>
      <c r="BY23" s="1"/>
      <c r="BZ23" s="1"/>
      <c r="CA23" s="1"/>
      <c r="CB23" s="1"/>
      <c r="CC23" s="1"/>
      <c r="CD23" s="1"/>
      <c r="CE23" s="121" t="s">
        <v>672</v>
      </c>
      <c r="CF23" s="1"/>
      <c r="CG23" s="1"/>
      <c r="CH23" s="1"/>
      <c r="CI23" s="1"/>
      <c r="CJ23" s="1"/>
      <c r="CK23" s="1"/>
      <c r="CL23" s="121" t="s">
        <v>672</v>
      </c>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row>
    <row r="24" spans="1:144">
      <c r="A24" s="1"/>
      <c r="B24" s="121" t="s">
        <v>672</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row>
    <row r="25" spans="1:14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21" t="s">
        <v>672</v>
      </c>
      <c r="BB25" s="1"/>
      <c r="BC25" s="1"/>
      <c r="BD25" s="1"/>
      <c r="BE25" s="1"/>
      <c r="BF25" s="1"/>
      <c r="BG25" s="1"/>
      <c r="BH25" s="1"/>
      <c r="BI25" s="1"/>
      <c r="BJ25" s="1"/>
      <c r="BK25" s="121" t="s">
        <v>672</v>
      </c>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row>
    <row r="26" spans="1:144">
      <c r="A26" s="1"/>
      <c r="B26" s="1"/>
      <c r="C26" s="1"/>
      <c r="D26" s="1"/>
      <c r="E26" s="1"/>
      <c r="F26" s="1"/>
      <c r="G26" s="1"/>
      <c r="H26" s="1"/>
      <c r="I26" s="1"/>
      <c r="J26" s="1"/>
      <c r="K26" s="1"/>
      <c r="L26" s="1"/>
      <c r="M26" s="1"/>
      <c r="N26" s="1"/>
      <c r="O26" s="1"/>
      <c r="P26" s="1"/>
      <c r="Q26" s="1"/>
      <c r="R26" s="1"/>
      <c r="S26" s="1"/>
      <c r="T26" s="1"/>
      <c r="U26" s="1"/>
      <c r="V26" s="1"/>
      <c r="W26" s="1"/>
      <c r="X26" s="1"/>
      <c r="Y26" s="121" t="s">
        <v>672</v>
      </c>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21" t="s">
        <v>672</v>
      </c>
      <c r="DE26" s="1"/>
      <c r="DF26" s="1"/>
      <c r="DG26" s="1"/>
      <c r="DH26" s="1"/>
      <c r="DI26" s="1"/>
      <c r="DJ26" s="1"/>
      <c r="DK26" s="1"/>
      <c r="DL26" s="1"/>
      <c r="DM26" s="1"/>
      <c r="DN26" s="121" t="s">
        <v>672</v>
      </c>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row>
    <row r="27" spans="1:14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row>
    <row r="28" spans="1:1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row>
    <row r="29" spans="1:144">
      <c r="A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row>
    <row r="30" spans="1:1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21" t="s">
        <v>672</v>
      </c>
      <c r="DZ30" s="1"/>
      <c r="EA30" s="1"/>
      <c r="EB30" s="1"/>
      <c r="EC30" s="1"/>
      <c r="ED30" s="1"/>
      <c r="EE30" s="1"/>
      <c r="EF30" s="1"/>
      <c r="EG30" s="1"/>
      <c r="EH30" s="1"/>
      <c r="EI30" s="1"/>
      <c r="EJ30" s="1"/>
      <c r="EK30" s="1"/>
      <c r="EL30" s="1"/>
      <c r="EM30" s="1"/>
      <c r="EN30" s="1"/>
    </row>
    <row r="31" spans="1:144">
      <c r="A31" s="1"/>
      <c r="B31" s="1"/>
      <c r="C31" s="1"/>
      <c r="D31" s="1"/>
      <c r="E31" s="1"/>
      <c r="F31" s="1"/>
      <c r="G31" s="121" t="s">
        <v>672</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row>
    <row r="32" spans="1:1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row>
    <row r="33" spans="1:1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row>
    <row r="34" spans="1:1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row>
    <row r="35" spans="1:1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row>
    <row r="36" spans="1:1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row>
    <row r="37" spans="1:1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row>
    <row r="38" spans="1:1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21" t="s">
        <v>672</v>
      </c>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row>
    <row r="39" spans="1:1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K39" s="1"/>
      <c r="CL39" s="1"/>
      <c r="CM39" s="1"/>
      <c r="CN39" s="1"/>
      <c r="CO39" s="1"/>
      <c r="CP39" s="1"/>
      <c r="CQ39" s="1"/>
      <c r="CR39" s="1"/>
      <c r="CS39" s="1"/>
      <c r="DU39" s="1"/>
      <c r="DV39" s="1"/>
      <c r="DW39" s="1"/>
      <c r="DX39" s="1"/>
      <c r="DY39" s="1"/>
      <c r="DZ39" s="1"/>
      <c r="EA39" s="1"/>
      <c r="EB39" s="1"/>
      <c r="EC39" s="1"/>
      <c r="ED39" s="1"/>
      <c r="EE39" s="1"/>
      <c r="EF39" s="1"/>
      <c r="EG39" s="1"/>
      <c r="EH39" s="1"/>
      <c r="EI39" s="1"/>
      <c r="EJ39" s="1"/>
      <c r="EK39" s="1"/>
      <c r="EL39" s="1"/>
      <c r="EM39" s="1"/>
      <c r="EN39" s="1"/>
    </row>
    <row r="40" spans="1:1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K40" s="1"/>
      <c r="CL40" s="1"/>
      <c r="CM40" s="1"/>
      <c r="CN40" s="1"/>
      <c r="CO40" s="1"/>
      <c r="CP40" s="1"/>
      <c r="CQ40" s="1"/>
      <c r="CR40" s="1"/>
      <c r="CS40" s="1"/>
    </row>
    <row r="41" spans="1:1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CK41" s="1"/>
      <c r="CL41" s="1"/>
      <c r="CM41" s="1"/>
      <c r="CN41" s="1"/>
      <c r="CO41" s="1"/>
      <c r="CP41" s="1"/>
      <c r="CQ41" s="1"/>
      <c r="CR41" s="1"/>
      <c r="CS41" s="1"/>
    </row>
    <row r="42" spans="1:1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CK42" s="1"/>
      <c r="CL42" s="1"/>
      <c r="CM42" s="1"/>
      <c r="CN42" s="1"/>
      <c r="CO42" s="1"/>
      <c r="CP42" s="1"/>
      <c r="CQ42" s="1"/>
      <c r="CR42" s="1"/>
      <c r="CS42" s="1"/>
    </row>
    <row r="43" spans="1:144">
      <c r="A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CK43" s="1"/>
      <c r="CL43" s="1"/>
      <c r="CM43" s="1"/>
      <c r="CN43" s="1"/>
      <c r="CO43" s="1"/>
      <c r="CP43" s="1"/>
      <c r="CQ43" s="1"/>
      <c r="CR43" s="1"/>
      <c r="CS43" s="1"/>
    </row>
    <row r="44" spans="1:144">
      <c r="A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CK44" s="1"/>
      <c r="CL44" s="1"/>
      <c r="CM44" s="1"/>
      <c r="CN44" s="1"/>
      <c r="CO44" s="1"/>
      <c r="CP44" s="1"/>
      <c r="CQ44" s="1"/>
      <c r="CR44" s="1"/>
      <c r="CS44" s="1"/>
    </row>
    <row r="45" spans="1:144">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CK45" s="1"/>
      <c r="CL45" s="1"/>
      <c r="CM45" s="1"/>
      <c r="CN45" s="1"/>
      <c r="CO45" s="1"/>
      <c r="CP45" s="1"/>
      <c r="CQ45" s="1"/>
      <c r="CR45" s="1"/>
      <c r="CS45" s="1"/>
    </row>
    <row r="46" spans="1:144">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CK46" s="1"/>
      <c r="CL46" s="1"/>
      <c r="CM46" s="1"/>
      <c r="CN46" s="1"/>
      <c r="CO46" s="1"/>
      <c r="CP46" s="1"/>
      <c r="CQ46" s="1"/>
      <c r="CR46" s="1"/>
      <c r="CS46" s="1"/>
    </row>
    <row r="47" spans="1:144">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CK47" s="1"/>
      <c r="CL47" s="1"/>
      <c r="CM47" s="1"/>
      <c r="CN47" s="1"/>
      <c r="CO47" s="1"/>
      <c r="CP47" s="1"/>
      <c r="CQ47" s="1"/>
      <c r="CR47" s="1"/>
      <c r="CS47" s="1"/>
    </row>
    <row r="48" spans="1:144">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CK48" s="1"/>
      <c r="CL48" s="1"/>
      <c r="CM48" s="1"/>
      <c r="CN48" s="1"/>
      <c r="CO48" s="1"/>
      <c r="CP48" s="1"/>
      <c r="CQ48" s="1"/>
      <c r="CR48" s="1"/>
      <c r="CS48" s="1"/>
    </row>
    <row r="49" spans="31:97">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CK49" s="1"/>
      <c r="CL49" s="1"/>
      <c r="CM49" s="1"/>
      <c r="CN49" s="1"/>
      <c r="CO49" s="1"/>
      <c r="CP49" s="1"/>
      <c r="CQ49" s="1"/>
      <c r="CR49" s="1"/>
      <c r="CS49" s="1"/>
    </row>
    <row r="50" spans="31:97">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CK50" s="1"/>
      <c r="CL50" s="1"/>
      <c r="CM50" s="1"/>
      <c r="CN50" s="1"/>
      <c r="CO50" s="1"/>
      <c r="CP50" s="1"/>
      <c r="CQ50" s="1"/>
      <c r="CR50" s="1"/>
      <c r="CS50" s="1"/>
    </row>
    <row r="51" spans="31:97">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CK51" s="1"/>
      <c r="CL51" s="1"/>
      <c r="CM51" s="1"/>
      <c r="CN51" s="1"/>
      <c r="CO51" s="1"/>
      <c r="CP51" s="1"/>
      <c r="CQ51" s="1"/>
      <c r="CR51" s="1"/>
      <c r="CS51" s="1"/>
    </row>
    <row r="52" spans="31:97">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CK52" s="1"/>
      <c r="CL52" s="1"/>
      <c r="CM52" s="1"/>
      <c r="CN52" s="1"/>
      <c r="CO52" s="1"/>
      <c r="CP52" s="1"/>
      <c r="CQ52" s="1"/>
      <c r="CR52" s="1"/>
      <c r="CS52" s="1"/>
    </row>
    <row r="53" spans="31:97">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CK53" s="1"/>
      <c r="CL53" s="1"/>
      <c r="CM53" s="1"/>
      <c r="CN53" s="1"/>
      <c r="CO53" s="1"/>
      <c r="CP53" s="1"/>
      <c r="CQ53" s="1"/>
      <c r="CR53" s="1"/>
      <c r="CS53" s="1"/>
    </row>
    <row r="54" spans="31:97">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CK54" s="1"/>
      <c r="CL54" s="1"/>
      <c r="CM54" s="1"/>
      <c r="CN54" s="1"/>
      <c r="CO54" s="1"/>
      <c r="CP54" s="1"/>
      <c r="CQ54" s="1"/>
      <c r="CR54" s="1"/>
      <c r="CS54" s="1"/>
    </row>
    <row r="55" spans="31:97">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CK55" s="1"/>
      <c r="CL55" s="1"/>
      <c r="CM55" s="1"/>
      <c r="CN55" s="1"/>
      <c r="CO55" s="1"/>
      <c r="CP55" s="1"/>
      <c r="CQ55" s="1"/>
      <c r="CR55" s="1"/>
      <c r="CS55" s="1"/>
    </row>
    <row r="56" spans="31:97">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CK56" s="1"/>
      <c r="CL56" s="1"/>
      <c r="CM56" s="1"/>
      <c r="CN56" s="1"/>
      <c r="CO56" s="1"/>
      <c r="CP56" s="1"/>
      <c r="CQ56" s="1"/>
      <c r="CR56" s="1"/>
      <c r="CS56" s="1"/>
    </row>
    <row r="57" spans="31:97">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CK57" s="1"/>
      <c r="CL57" s="1"/>
      <c r="CM57" s="1"/>
      <c r="CN57" s="1"/>
      <c r="CO57" s="1"/>
      <c r="CP57" s="1"/>
      <c r="CQ57" s="1"/>
      <c r="CR57" s="1"/>
      <c r="CS57" s="1"/>
    </row>
    <row r="58" spans="31:97">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CK58" s="1"/>
      <c r="CL58" s="1"/>
      <c r="CM58" s="1"/>
      <c r="CN58" s="1"/>
      <c r="CO58" s="1"/>
      <c r="CP58" s="1"/>
      <c r="CQ58" s="1"/>
      <c r="CR58" s="1"/>
      <c r="CS58" s="1"/>
    </row>
    <row r="59" spans="31:97">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CK59" s="1"/>
      <c r="CL59" s="1"/>
      <c r="CM59" s="1"/>
      <c r="CN59" s="1"/>
      <c r="CO59" s="1"/>
      <c r="CP59" s="1"/>
      <c r="CQ59" s="1"/>
      <c r="CR59" s="1"/>
      <c r="CS59" s="1"/>
    </row>
    <row r="60" spans="31:97">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CK60" s="1"/>
      <c r="CL60" s="1"/>
      <c r="CM60" s="1"/>
      <c r="CN60" s="1"/>
      <c r="CO60" s="1"/>
      <c r="CP60" s="1"/>
      <c r="CQ60" s="1"/>
      <c r="CR60" s="1"/>
      <c r="CS60" s="1"/>
    </row>
    <row r="61" spans="31:97">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CK61" s="1"/>
      <c r="CL61" s="1"/>
      <c r="CM61" s="1"/>
      <c r="CN61" s="1"/>
      <c r="CO61" s="1"/>
      <c r="CP61" s="1"/>
      <c r="CQ61" s="1"/>
      <c r="CR61" s="1"/>
      <c r="CS61" s="1"/>
    </row>
    <row r="62" spans="31:97">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CK62" s="1"/>
      <c r="CL62" s="1"/>
      <c r="CM62" s="1"/>
      <c r="CN62" s="1"/>
      <c r="CO62" s="1"/>
      <c r="CP62" s="1"/>
      <c r="CQ62" s="1"/>
      <c r="CR62" s="1"/>
      <c r="CS62" s="1"/>
    </row>
    <row r="63" spans="31:97">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CK63" s="1"/>
      <c r="CL63" s="1"/>
      <c r="CM63" s="1"/>
      <c r="CN63" s="1"/>
      <c r="CO63" s="1"/>
      <c r="CP63" s="1"/>
      <c r="CQ63" s="1"/>
      <c r="CR63" s="1"/>
      <c r="CS63" s="1"/>
    </row>
    <row r="64" spans="31:97">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CK64" s="1"/>
      <c r="CL64" s="1"/>
      <c r="CM64" s="1"/>
      <c r="CN64" s="1"/>
      <c r="CO64" s="1"/>
      <c r="CP64" s="1"/>
      <c r="CQ64" s="1"/>
      <c r="CR64" s="1"/>
      <c r="CS64" s="1"/>
    </row>
    <row r="65" spans="31:97">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CK65" s="1"/>
      <c r="CL65" s="1"/>
      <c r="CM65" s="1"/>
      <c r="CN65" s="1"/>
      <c r="CO65" s="1"/>
      <c r="CP65" s="1"/>
      <c r="CQ65" s="1"/>
      <c r="CR65" s="1"/>
      <c r="CS65" s="1"/>
    </row>
    <row r="66" spans="31:97">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CK66" s="1"/>
      <c r="CL66" s="1"/>
      <c r="CM66" s="1"/>
      <c r="CN66" s="1"/>
      <c r="CO66" s="1"/>
      <c r="CP66" s="1"/>
      <c r="CQ66" s="1"/>
      <c r="CR66" s="1"/>
      <c r="CS66" s="1"/>
    </row>
    <row r="67" spans="31:97">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CK67" s="1"/>
      <c r="CL67" s="1"/>
      <c r="CM67" s="1"/>
      <c r="CN67" s="1"/>
      <c r="CO67" s="1"/>
      <c r="CP67" s="1"/>
      <c r="CQ67" s="1"/>
      <c r="CR67" s="1"/>
      <c r="CS67" s="1"/>
    </row>
    <row r="68" spans="31:97">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CK68" s="1"/>
      <c r="CL68" s="1"/>
      <c r="CM68" s="1"/>
      <c r="CN68" s="1"/>
      <c r="CO68" s="1"/>
      <c r="CP68" s="1"/>
      <c r="CQ68" s="1"/>
      <c r="CR68" s="1"/>
      <c r="CS68" s="1"/>
    </row>
    <row r="69" spans="31:97">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CK69" s="1"/>
      <c r="CL69" s="1"/>
      <c r="CM69" s="1"/>
      <c r="CN69" s="1"/>
      <c r="CO69" s="1"/>
      <c r="CP69" s="1"/>
      <c r="CQ69" s="1"/>
      <c r="CR69" s="1"/>
      <c r="CS69" s="1"/>
    </row>
    <row r="70" spans="31:97">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CK70" s="1"/>
      <c r="CL70" s="1"/>
      <c r="CM70" s="1"/>
      <c r="CN70" s="1"/>
      <c r="CO70" s="1"/>
      <c r="CP70" s="1"/>
      <c r="CQ70" s="1"/>
      <c r="CR70" s="1"/>
      <c r="CS70" s="1"/>
    </row>
    <row r="71" spans="31:97">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CK71" s="1"/>
      <c r="CL71" s="1"/>
      <c r="CM71" s="1"/>
      <c r="CN71" s="1"/>
      <c r="CO71" s="1"/>
      <c r="CP71" s="1"/>
      <c r="CQ71" s="1"/>
      <c r="CR71" s="1"/>
      <c r="CS71" s="1"/>
    </row>
    <row r="72" spans="31:97">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CK72" s="1"/>
      <c r="CL72" s="1"/>
      <c r="CM72" s="1"/>
      <c r="CN72" s="1"/>
      <c r="CO72" s="1"/>
      <c r="CP72" s="1"/>
      <c r="CQ72" s="1"/>
      <c r="CR72" s="1"/>
      <c r="CS72" s="1"/>
    </row>
    <row r="73" spans="31:97">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CK73" s="1"/>
      <c r="CL73" s="1"/>
      <c r="CM73" s="1"/>
      <c r="CN73" s="1"/>
      <c r="CO73" s="1"/>
      <c r="CP73" s="1"/>
      <c r="CQ73" s="1"/>
      <c r="CR73" s="1"/>
      <c r="CS73" s="1"/>
    </row>
    <row r="74" spans="31:97">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CK74" s="1"/>
      <c r="CL74" s="1"/>
      <c r="CM74" s="1"/>
      <c r="CN74" s="1"/>
      <c r="CO74" s="1"/>
      <c r="CP74" s="1"/>
      <c r="CQ74" s="1"/>
      <c r="CR74" s="1"/>
      <c r="CS74" s="1"/>
    </row>
    <row r="75" spans="31:97">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CK75" s="1"/>
      <c r="CL75" s="1"/>
      <c r="CM75" s="1"/>
      <c r="CN75" s="1"/>
      <c r="CO75" s="1"/>
      <c r="CP75" s="1"/>
      <c r="CQ75" s="1"/>
      <c r="CR75" s="1"/>
      <c r="CS75" s="1"/>
    </row>
    <row r="76" spans="31:97">
      <c r="CK76" s="1"/>
      <c r="CL76" s="1"/>
      <c r="CM76" s="1"/>
      <c r="CN76" s="1"/>
      <c r="CO76" s="1"/>
      <c r="CP76" s="1"/>
      <c r="CQ76" s="1"/>
      <c r="CR76" s="1"/>
      <c r="CS76" s="1"/>
    </row>
    <row r="77" spans="31:97">
      <c r="CK77" s="1"/>
      <c r="CL77" s="1"/>
      <c r="CM77" s="1"/>
      <c r="CN77" s="1"/>
      <c r="CO77" s="1"/>
      <c r="CP77" s="1"/>
      <c r="CQ77" s="1"/>
      <c r="CR77" s="1"/>
      <c r="CS77" s="1"/>
    </row>
    <row r="78" spans="31:97">
      <c r="CK78" s="1"/>
      <c r="CL78" s="1"/>
      <c r="CM78" s="1"/>
      <c r="CN78" s="1"/>
      <c r="CO78" s="1"/>
      <c r="CP78" s="1"/>
      <c r="CQ78" s="1"/>
      <c r="CR78" s="1"/>
      <c r="CS78" s="1"/>
    </row>
    <row r="79" spans="31:97">
      <c r="CK79" s="1"/>
      <c r="CL79" s="1"/>
      <c r="CM79" s="1"/>
      <c r="CN79" s="1"/>
      <c r="CO79" s="1"/>
      <c r="CP79" s="1"/>
      <c r="CQ79" s="1"/>
      <c r="CR79" s="1"/>
      <c r="CS79" s="1"/>
    </row>
  </sheetData>
  <hyperlinks>
    <hyperlink ref="H1" location="innehåll!A1" display="Tillbaka till innehållsförteckning"/>
    <hyperlink ref="T1" location="innehåll!A1" display="Tillbaka till innehållsförteckning"/>
    <hyperlink ref="Y1" location="innehåll!A1" display="Tillbaka till innehållsförteckning"/>
    <hyperlink ref="AI1" location="innehåll!A1" display="Tillbaka till innehållsförteckning"/>
    <hyperlink ref="AS1" location="innehåll!A1" display="Tillbaka till innehållsförteckning"/>
    <hyperlink ref="BA1" location="innehåll!A1" display="Tillbaka till innehållsförteckning"/>
    <hyperlink ref="BK1" location="innehåll!A1" display="Tillbaka till innehållsförteckning"/>
    <hyperlink ref="BU1" location="innehåll!A1" display="Tillbaka till innehållsförteckning"/>
    <hyperlink ref="CE1" location="innehåll!A1" display="Tillbaka till innehållsförteckning"/>
    <hyperlink ref="CL1" location="innehåll!A1" display="Tillbaka till innehållsförteckning"/>
    <hyperlink ref="CT1" location="innehåll!A1" display="Tillbaka till innehållsförteckning"/>
    <hyperlink ref="DD1" location="innehåll!A1" display="Tillbaka till innehållsförteckning"/>
    <hyperlink ref="DN1" location="innehåll!A1" display="Tillbaka till innehållsförteckning"/>
    <hyperlink ref="DY1" location="innehåll!A1" display="Tillbaka till innehållsförteckning"/>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25"/>
  <sheetViews>
    <sheetView workbookViewId="0">
      <selection activeCell="H1" sqref="H1"/>
    </sheetView>
  </sheetViews>
  <sheetFormatPr defaultRowHeight="15"/>
  <cols>
    <col min="3" max="3" width="12.28515625" customWidth="1"/>
  </cols>
  <sheetData>
    <row r="1" spans="1:44">
      <c r="B1" s="379" t="s">
        <v>624</v>
      </c>
      <c r="C1" s="1"/>
      <c r="D1" s="1"/>
      <c r="E1" s="1"/>
      <c r="F1" s="1"/>
      <c r="G1" s="1"/>
      <c r="H1" s="70" t="s">
        <v>173</v>
      </c>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c r="A2" s="1"/>
      <c r="B2" s="14"/>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c r="A3" s="1"/>
      <c r="B3" s="1"/>
      <c r="C3" s="44">
        <v>2020</v>
      </c>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c r="A5" s="1"/>
      <c r="B5" s="384" t="s">
        <v>188</v>
      </c>
      <c r="C5" s="385">
        <v>39</v>
      </c>
      <c r="D5" s="1"/>
      <c r="E5" s="574" t="s">
        <v>1474</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c r="A6" s="1"/>
      <c r="B6" s="386" t="s">
        <v>61</v>
      </c>
      <c r="C6" s="387">
        <v>40</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c r="A7" s="1"/>
      <c r="B7" s="386" t="s">
        <v>329</v>
      </c>
      <c r="C7" s="387">
        <v>40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c r="A8" s="1"/>
      <c r="B8" s="389" t="s">
        <v>548</v>
      </c>
      <c r="C8" s="390"/>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c r="A10" s="1"/>
      <c r="B10" s="384" t="s">
        <v>188</v>
      </c>
      <c r="C10" s="385">
        <v>35</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c r="A11" s="1"/>
      <c r="B11" s="386" t="s">
        <v>61</v>
      </c>
      <c r="C11" s="387">
        <v>37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c r="A12" s="1"/>
      <c r="B12" s="386" t="s">
        <v>329</v>
      </c>
      <c r="C12" s="388">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c r="A13" s="1"/>
      <c r="B13" s="389" t="s">
        <v>7</v>
      </c>
      <c r="C13" s="222"/>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c r="A30" s="1"/>
      <c r="B30" s="1"/>
      <c r="C30" s="121" t="s">
        <v>546</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c r="A32" s="1"/>
      <c r="B32" s="1"/>
      <c r="C32" s="44" t="s">
        <v>629</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s="425" customFormat="1">
      <c r="A33" s="1"/>
      <c r="B33" s="1"/>
      <c r="C33" s="44"/>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c r="A34" s="1"/>
      <c r="B34" s="1"/>
      <c r="C34" s="424" t="s">
        <v>621</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c r="A35" s="1"/>
      <c r="B35" s="1"/>
      <c r="C35" s="424" t="s">
        <v>622</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c r="A36" s="1"/>
      <c r="B36" s="1"/>
      <c r="C36" s="424" t="s">
        <v>623</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c r="A37" s="1"/>
      <c r="B37" s="1"/>
      <c r="C37" s="352"/>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c r="A52" s="1"/>
      <c r="B52" s="1"/>
      <c r="C52" s="1"/>
      <c r="D52" s="1"/>
      <c r="E52" s="1"/>
      <c r="F52" s="1"/>
      <c r="G52" s="1"/>
      <c r="H52" s="1"/>
      <c r="I52" s="1"/>
      <c r="J52" s="1"/>
      <c r="K52" s="1"/>
    </row>
    <row r="53" spans="1:44">
      <c r="A53" s="1"/>
      <c r="B53" s="1"/>
      <c r="C53" s="1"/>
      <c r="D53" s="1"/>
      <c r="E53" s="1"/>
      <c r="F53" s="1"/>
      <c r="G53" s="1"/>
      <c r="H53" s="1"/>
      <c r="I53" s="1"/>
      <c r="J53" s="1"/>
      <c r="K53" s="1"/>
    </row>
    <row r="54" spans="1:44">
      <c r="A54" s="1"/>
      <c r="B54" s="1"/>
      <c r="C54" s="1"/>
      <c r="D54" s="1"/>
      <c r="E54" s="1"/>
      <c r="F54" s="1"/>
      <c r="G54" s="1"/>
      <c r="H54" s="1"/>
      <c r="I54" s="1"/>
      <c r="J54" s="1"/>
      <c r="K54" s="1"/>
    </row>
    <row r="55" spans="1:44">
      <c r="A55" s="1"/>
      <c r="B55" s="1"/>
      <c r="C55" s="1"/>
      <c r="D55" s="1"/>
      <c r="E55" s="1"/>
      <c r="F55" s="1"/>
      <c r="G55" s="1"/>
      <c r="H55" s="1"/>
      <c r="I55" s="1"/>
      <c r="J55" s="1"/>
      <c r="K55" s="1"/>
    </row>
    <row r="56" spans="1:44">
      <c r="A56" s="1"/>
      <c r="B56" s="1"/>
      <c r="C56" s="1"/>
      <c r="D56" s="1"/>
      <c r="E56" s="1"/>
      <c r="F56" s="1"/>
      <c r="G56" s="1"/>
      <c r="H56" s="1"/>
      <c r="I56" s="1"/>
      <c r="J56" s="1"/>
      <c r="K56" s="1"/>
    </row>
    <row r="57" spans="1:44">
      <c r="A57" s="1"/>
      <c r="B57" s="1"/>
      <c r="C57" s="1"/>
      <c r="D57" s="1"/>
      <c r="E57" s="1"/>
      <c r="F57" s="1"/>
      <c r="G57" s="1"/>
      <c r="H57" s="1"/>
      <c r="I57" s="1"/>
      <c r="J57" s="1"/>
      <c r="K57" s="1"/>
    </row>
    <row r="58" spans="1:44">
      <c r="A58" s="1"/>
      <c r="B58" s="1"/>
      <c r="C58" s="1"/>
      <c r="D58" s="1"/>
      <c r="E58" s="1"/>
      <c r="F58" s="1"/>
      <c r="G58" s="1"/>
      <c r="H58" s="1"/>
      <c r="I58" s="1"/>
      <c r="J58" s="1"/>
      <c r="K58" s="1"/>
    </row>
    <row r="59" spans="1:44">
      <c r="A59" s="1"/>
      <c r="B59" s="1"/>
      <c r="C59" s="1"/>
      <c r="D59" s="1"/>
      <c r="E59" s="1"/>
      <c r="F59" s="1"/>
      <c r="G59" s="1"/>
      <c r="H59" s="1"/>
      <c r="I59" s="1"/>
      <c r="J59" s="1"/>
      <c r="K59" s="1"/>
    </row>
    <row r="60" spans="1:44">
      <c r="A60" s="1"/>
      <c r="B60" s="1"/>
      <c r="C60" s="1"/>
      <c r="D60" s="1"/>
      <c r="E60" s="1"/>
      <c r="F60" s="1"/>
      <c r="G60" s="1"/>
      <c r="H60" s="1"/>
      <c r="I60" s="1"/>
      <c r="J60" s="1"/>
      <c r="K60" s="1"/>
    </row>
    <row r="61" spans="1:44">
      <c r="A61" s="1"/>
      <c r="B61" s="1"/>
      <c r="C61" s="1"/>
      <c r="D61" s="1"/>
      <c r="E61" s="1"/>
      <c r="F61" s="1"/>
      <c r="G61" s="1"/>
      <c r="H61" s="1"/>
      <c r="I61" s="1"/>
      <c r="J61" s="1"/>
      <c r="K61" s="1"/>
    </row>
    <row r="62" spans="1:44">
      <c r="A62" s="1"/>
      <c r="B62" s="1"/>
      <c r="C62" s="1"/>
      <c r="D62" s="1"/>
      <c r="E62" s="1"/>
      <c r="F62" s="1"/>
      <c r="G62" s="1"/>
      <c r="H62" s="1"/>
      <c r="I62" s="1"/>
      <c r="J62" s="1"/>
      <c r="K62" s="1"/>
    </row>
    <row r="63" spans="1:44">
      <c r="A63" s="1"/>
      <c r="B63" s="1"/>
      <c r="C63" s="1"/>
      <c r="D63" s="1"/>
      <c r="E63" s="1"/>
      <c r="F63" s="1"/>
      <c r="G63" s="1"/>
      <c r="H63" s="1"/>
      <c r="I63" s="1"/>
      <c r="J63" s="1"/>
      <c r="K63" s="1"/>
    </row>
    <row r="64" spans="1:44">
      <c r="A64" s="1"/>
      <c r="B64" s="1"/>
      <c r="C64" s="1"/>
      <c r="D64" s="1"/>
      <c r="E64" s="1"/>
      <c r="F64" s="1"/>
      <c r="G64" s="1"/>
      <c r="H64" s="1"/>
      <c r="I64" s="1"/>
      <c r="J64" s="1"/>
      <c r="K64" s="1"/>
    </row>
    <row r="65" spans="1:11">
      <c r="A65" s="1"/>
      <c r="B65" s="1"/>
      <c r="C65" s="1"/>
      <c r="D65" s="1"/>
      <c r="E65" s="1"/>
      <c r="F65" s="1"/>
      <c r="G65" s="1"/>
      <c r="H65" s="1"/>
      <c r="I65" s="1"/>
      <c r="J65" s="1"/>
      <c r="K65" s="1"/>
    </row>
    <row r="66" spans="1:11">
      <c r="A66" s="1"/>
      <c r="B66" s="1"/>
      <c r="C66" s="1"/>
      <c r="D66" s="1"/>
      <c r="E66" s="1"/>
      <c r="F66" s="1"/>
      <c r="G66" s="1"/>
      <c r="H66" s="1"/>
      <c r="I66" s="1"/>
      <c r="J66" s="1"/>
      <c r="K66" s="1"/>
    </row>
    <row r="67" spans="1:11">
      <c r="A67" s="1"/>
      <c r="B67" s="1"/>
      <c r="C67" s="1"/>
      <c r="D67" s="1"/>
      <c r="E67" s="1"/>
      <c r="F67" s="1"/>
      <c r="G67" s="1"/>
      <c r="H67" s="1"/>
      <c r="I67" s="1"/>
      <c r="J67" s="1"/>
      <c r="K67" s="1"/>
    </row>
    <row r="68" spans="1:11">
      <c r="A68" s="1"/>
      <c r="B68" s="1"/>
      <c r="C68" s="1"/>
      <c r="D68" s="1"/>
      <c r="E68" s="1"/>
      <c r="F68" s="1"/>
      <c r="G68" s="1"/>
      <c r="H68" s="1"/>
      <c r="I68" s="1"/>
      <c r="J68" s="1"/>
      <c r="K68" s="1"/>
    </row>
    <row r="69" spans="1:11">
      <c r="A69" s="1"/>
      <c r="B69" s="1"/>
      <c r="C69" s="1"/>
      <c r="D69" s="1"/>
      <c r="E69" s="1"/>
      <c r="F69" s="1"/>
      <c r="G69" s="1"/>
      <c r="H69" s="1"/>
      <c r="I69" s="1"/>
      <c r="J69" s="1"/>
      <c r="K69" s="1"/>
    </row>
    <row r="70" spans="1:11">
      <c r="A70" s="1"/>
      <c r="B70" s="1"/>
      <c r="C70" s="1"/>
      <c r="D70" s="1"/>
      <c r="E70" s="1"/>
      <c r="F70" s="1"/>
      <c r="G70" s="1"/>
      <c r="H70" s="1"/>
      <c r="I70" s="1"/>
      <c r="J70" s="1"/>
      <c r="K70" s="1"/>
    </row>
    <row r="71" spans="1:11">
      <c r="A71" s="1"/>
      <c r="B71" s="1"/>
      <c r="C71" s="1"/>
      <c r="D71" s="1"/>
      <c r="E71" s="1"/>
      <c r="F71" s="1"/>
      <c r="G71" s="1"/>
      <c r="H71" s="1"/>
      <c r="I71" s="1"/>
      <c r="J71" s="1"/>
      <c r="K71" s="1"/>
    </row>
    <row r="72" spans="1:11">
      <c r="A72" s="1"/>
      <c r="B72" s="1"/>
      <c r="C72" s="1"/>
      <c r="D72" s="1"/>
      <c r="E72" s="1"/>
      <c r="F72" s="1"/>
      <c r="G72" s="1"/>
      <c r="H72" s="1"/>
      <c r="I72" s="1"/>
      <c r="J72" s="1"/>
      <c r="K72" s="1"/>
    </row>
    <row r="73" spans="1:11">
      <c r="A73" s="1"/>
      <c r="B73" s="1"/>
      <c r="C73" s="1"/>
      <c r="D73" s="1"/>
      <c r="E73" s="1"/>
      <c r="F73" s="1"/>
      <c r="G73" s="1"/>
      <c r="H73" s="1"/>
      <c r="I73" s="1"/>
      <c r="J73" s="1"/>
      <c r="K73" s="1"/>
    </row>
    <row r="74" spans="1:11">
      <c r="A74" s="1"/>
      <c r="B74" s="1"/>
      <c r="C74" s="1"/>
      <c r="D74" s="1"/>
      <c r="E74" s="1"/>
      <c r="F74" s="1"/>
      <c r="G74" s="1"/>
      <c r="H74" s="1"/>
      <c r="I74" s="1"/>
      <c r="J74" s="1"/>
      <c r="K74" s="1"/>
    </row>
    <row r="75" spans="1:11">
      <c r="A75" s="1"/>
      <c r="B75" s="1"/>
      <c r="C75" s="1"/>
      <c r="D75" s="1"/>
      <c r="E75" s="1"/>
      <c r="F75" s="1"/>
      <c r="G75" s="1"/>
      <c r="H75" s="1"/>
      <c r="I75" s="1"/>
      <c r="J75" s="1"/>
      <c r="K75" s="1"/>
    </row>
    <row r="76" spans="1:11">
      <c r="A76" s="1"/>
      <c r="B76" s="1"/>
      <c r="C76" s="1"/>
      <c r="D76" s="1"/>
      <c r="E76" s="1"/>
      <c r="F76" s="1"/>
      <c r="G76" s="1"/>
      <c r="H76" s="1"/>
      <c r="I76" s="1"/>
      <c r="J76" s="1"/>
      <c r="K76" s="1"/>
    </row>
    <row r="77" spans="1:11">
      <c r="A77" s="1"/>
      <c r="B77" s="1"/>
      <c r="C77" s="1"/>
      <c r="D77" s="1"/>
      <c r="E77" s="1"/>
      <c r="F77" s="1"/>
      <c r="G77" s="1"/>
      <c r="H77" s="1"/>
      <c r="I77" s="1"/>
      <c r="J77" s="1"/>
      <c r="K77" s="1"/>
    </row>
    <row r="78" spans="1:11">
      <c r="A78" s="1"/>
      <c r="B78" s="1"/>
      <c r="C78" s="1"/>
      <c r="D78" s="1"/>
      <c r="E78" s="1"/>
      <c r="F78" s="1"/>
      <c r="G78" s="1"/>
      <c r="H78" s="1"/>
      <c r="I78" s="1"/>
      <c r="J78" s="1"/>
      <c r="K78" s="1"/>
    </row>
    <row r="79" spans="1:11">
      <c r="A79" s="1"/>
      <c r="B79" s="1"/>
      <c r="C79" s="1"/>
      <c r="D79" s="1"/>
      <c r="E79" s="1"/>
      <c r="F79" s="1"/>
      <c r="G79" s="1"/>
      <c r="H79" s="1"/>
      <c r="I79" s="1"/>
      <c r="J79" s="1"/>
      <c r="K79" s="1"/>
    </row>
    <row r="80" spans="1:11">
      <c r="A80" s="1"/>
      <c r="B80" s="1"/>
      <c r="C80" s="1"/>
      <c r="D80" s="1"/>
      <c r="E80" s="1"/>
      <c r="F80" s="1"/>
      <c r="G80" s="1"/>
      <c r="H80" s="1"/>
      <c r="I80" s="1"/>
      <c r="J80" s="1"/>
      <c r="K80" s="1"/>
    </row>
    <row r="81" spans="1:11">
      <c r="A81" s="1"/>
      <c r="B81" s="1"/>
      <c r="C81" s="1"/>
      <c r="D81" s="1"/>
      <c r="E81" s="1"/>
      <c r="F81" s="1"/>
      <c r="G81" s="1"/>
      <c r="H81" s="1"/>
      <c r="I81" s="1"/>
      <c r="J81" s="1"/>
      <c r="K81" s="1"/>
    </row>
    <row r="82" spans="1:11">
      <c r="A82" s="1"/>
      <c r="B82" s="1"/>
      <c r="C82" s="1"/>
      <c r="D82" s="1"/>
      <c r="E82" s="1"/>
      <c r="F82" s="1"/>
      <c r="G82" s="1"/>
      <c r="H82" s="1"/>
      <c r="I82" s="1"/>
      <c r="J82" s="1"/>
      <c r="K82" s="1"/>
    </row>
    <row r="83" spans="1:11">
      <c r="A83" s="1"/>
      <c r="B83" s="1"/>
      <c r="C83" s="1"/>
      <c r="D83" s="1"/>
      <c r="E83" s="1"/>
      <c r="F83" s="1"/>
      <c r="G83" s="1"/>
      <c r="H83" s="1"/>
      <c r="I83" s="1"/>
      <c r="J83" s="1"/>
      <c r="K83" s="1"/>
    </row>
    <row r="84" spans="1:11">
      <c r="A84" s="1"/>
      <c r="B84" s="1"/>
      <c r="C84" s="1"/>
      <c r="D84" s="1"/>
      <c r="E84" s="1"/>
      <c r="F84" s="1"/>
      <c r="G84" s="1"/>
      <c r="H84" s="1"/>
      <c r="I84" s="1"/>
      <c r="J84" s="1"/>
      <c r="K84" s="1"/>
    </row>
    <row r="85" spans="1:11">
      <c r="A85" s="1"/>
      <c r="B85" s="1"/>
      <c r="C85" s="1"/>
      <c r="D85" s="1"/>
      <c r="E85" s="1"/>
      <c r="F85" s="1"/>
      <c r="G85" s="1"/>
      <c r="H85" s="1"/>
      <c r="I85" s="1"/>
      <c r="J85" s="1"/>
      <c r="K85" s="1"/>
    </row>
    <row r="86" spans="1:11">
      <c r="A86" s="1"/>
      <c r="B86" s="1"/>
      <c r="C86" s="1"/>
      <c r="D86" s="1"/>
      <c r="E86" s="1"/>
      <c r="F86" s="1"/>
      <c r="G86" s="1"/>
      <c r="H86" s="1"/>
      <c r="I86" s="1"/>
      <c r="J86" s="1"/>
      <c r="K86" s="1"/>
    </row>
    <row r="87" spans="1:11">
      <c r="A87" s="1"/>
      <c r="B87" s="1"/>
      <c r="C87" s="1"/>
      <c r="D87" s="1"/>
      <c r="E87" s="1"/>
      <c r="F87" s="1"/>
      <c r="G87" s="1"/>
      <c r="H87" s="1"/>
      <c r="I87" s="1"/>
      <c r="J87" s="1"/>
      <c r="K87" s="1"/>
    </row>
    <row r="88" spans="1:11">
      <c r="A88" s="1"/>
      <c r="B88" s="1"/>
      <c r="C88" s="1"/>
      <c r="D88" s="1"/>
      <c r="E88" s="1"/>
      <c r="F88" s="1"/>
      <c r="G88" s="1"/>
      <c r="H88" s="1"/>
      <c r="I88" s="1"/>
      <c r="J88" s="1"/>
      <c r="K88" s="1"/>
    </row>
    <row r="89" spans="1:11">
      <c r="A89" s="1"/>
      <c r="B89" s="1"/>
      <c r="C89" s="1"/>
      <c r="D89" s="1"/>
      <c r="E89" s="1"/>
      <c r="F89" s="1"/>
      <c r="G89" s="1"/>
      <c r="H89" s="1"/>
      <c r="I89" s="1"/>
      <c r="J89" s="1"/>
      <c r="K89" s="1"/>
    </row>
    <row r="90" spans="1:11">
      <c r="A90" s="1"/>
      <c r="B90" s="1"/>
      <c r="C90" s="1"/>
      <c r="D90" s="1"/>
      <c r="E90" s="1"/>
      <c r="F90" s="1"/>
      <c r="G90" s="1"/>
      <c r="H90" s="1"/>
      <c r="I90" s="1"/>
      <c r="J90" s="1"/>
      <c r="K90" s="1"/>
    </row>
    <row r="91" spans="1:11">
      <c r="A91" s="1"/>
      <c r="B91" s="1"/>
      <c r="C91" s="1"/>
      <c r="D91" s="1"/>
      <c r="E91" s="1"/>
      <c r="F91" s="1"/>
      <c r="G91" s="1"/>
      <c r="H91" s="1"/>
      <c r="I91" s="1"/>
      <c r="J91" s="1"/>
      <c r="K91" s="1"/>
    </row>
    <row r="92" spans="1:11">
      <c r="A92" s="1"/>
      <c r="B92" s="1"/>
      <c r="C92" s="1"/>
      <c r="D92" s="1"/>
      <c r="E92" s="1"/>
      <c r="F92" s="1"/>
      <c r="G92" s="1"/>
      <c r="H92" s="1"/>
      <c r="I92" s="1"/>
      <c r="J92" s="1"/>
      <c r="K92" s="1"/>
    </row>
    <row r="93" spans="1:11">
      <c r="A93" s="1"/>
      <c r="B93" s="1"/>
      <c r="C93" s="1"/>
      <c r="D93" s="1"/>
      <c r="E93" s="1"/>
      <c r="F93" s="1"/>
      <c r="G93" s="1"/>
      <c r="H93" s="1"/>
      <c r="I93" s="1"/>
      <c r="J93" s="1"/>
      <c r="K93" s="1"/>
    </row>
    <row r="94" spans="1:11">
      <c r="A94" s="1"/>
      <c r="B94" s="1"/>
      <c r="C94" s="1"/>
      <c r="D94" s="1"/>
      <c r="E94" s="1"/>
      <c r="F94" s="1"/>
      <c r="G94" s="1"/>
      <c r="H94" s="1"/>
      <c r="I94" s="1"/>
      <c r="J94" s="1"/>
      <c r="K94" s="1"/>
    </row>
    <row r="95" spans="1:11">
      <c r="A95" s="1"/>
      <c r="B95" s="1"/>
      <c r="C95" s="1"/>
      <c r="D95" s="1"/>
      <c r="E95" s="1"/>
      <c r="F95" s="1"/>
      <c r="G95" s="1"/>
      <c r="H95" s="1"/>
      <c r="I95" s="1"/>
      <c r="J95" s="1"/>
      <c r="K95" s="1"/>
    </row>
    <row r="96" spans="1:11">
      <c r="A96" s="1"/>
      <c r="B96" s="1"/>
      <c r="C96" s="1"/>
      <c r="D96" s="1"/>
      <c r="E96" s="1"/>
      <c r="F96" s="1"/>
      <c r="G96" s="1"/>
      <c r="H96" s="1"/>
      <c r="I96" s="1"/>
      <c r="J96" s="1"/>
      <c r="K96" s="1"/>
    </row>
    <row r="97" spans="1:11">
      <c r="A97" s="1"/>
      <c r="B97" s="1"/>
      <c r="C97" s="1"/>
      <c r="D97" s="1"/>
      <c r="E97" s="1"/>
      <c r="F97" s="1"/>
      <c r="G97" s="1"/>
      <c r="H97" s="1"/>
      <c r="I97" s="1"/>
      <c r="J97" s="1"/>
      <c r="K97" s="1"/>
    </row>
    <row r="98" spans="1:11">
      <c r="A98" s="1"/>
      <c r="B98" s="1"/>
      <c r="C98" s="1"/>
      <c r="D98" s="1"/>
      <c r="E98" s="1"/>
      <c r="F98" s="1"/>
      <c r="G98" s="1"/>
      <c r="H98" s="1"/>
      <c r="I98" s="1"/>
      <c r="J98" s="1"/>
      <c r="K98" s="1"/>
    </row>
    <row r="99" spans="1:11">
      <c r="A99" s="1"/>
      <c r="B99" s="1"/>
      <c r="C99" s="1"/>
      <c r="D99" s="1"/>
      <c r="E99" s="1"/>
      <c r="F99" s="1"/>
      <c r="G99" s="1"/>
      <c r="H99" s="1"/>
      <c r="I99" s="1"/>
      <c r="J99" s="1"/>
      <c r="K99" s="1"/>
    </row>
    <row r="100" spans="1:11">
      <c r="A100" s="1"/>
      <c r="B100" s="1"/>
      <c r="C100" s="1"/>
      <c r="D100" s="1"/>
      <c r="E100" s="1"/>
      <c r="F100" s="1"/>
      <c r="G100" s="1"/>
      <c r="H100" s="1"/>
      <c r="I100" s="1"/>
      <c r="J100" s="1"/>
      <c r="K100" s="1"/>
    </row>
    <row r="101" spans="1:11">
      <c r="A101" s="1"/>
      <c r="B101" s="1"/>
      <c r="C101" s="1"/>
      <c r="D101" s="1"/>
      <c r="E101" s="1"/>
      <c r="F101" s="1"/>
      <c r="G101" s="1"/>
      <c r="H101" s="1"/>
      <c r="I101" s="1"/>
      <c r="J101" s="1"/>
      <c r="K101" s="1"/>
    </row>
    <row r="102" spans="1:11">
      <c r="A102" s="1"/>
      <c r="B102" s="1"/>
      <c r="C102" s="1"/>
      <c r="D102" s="1"/>
      <c r="E102" s="1"/>
      <c r="F102" s="1"/>
      <c r="G102" s="1"/>
      <c r="H102" s="1"/>
      <c r="I102" s="1"/>
      <c r="J102" s="1"/>
      <c r="K102" s="1"/>
    </row>
    <row r="103" spans="1:11">
      <c r="A103" s="1"/>
      <c r="B103" s="1"/>
      <c r="C103" s="1"/>
      <c r="D103" s="1"/>
      <c r="E103" s="1"/>
      <c r="F103" s="1"/>
      <c r="G103" s="1"/>
      <c r="H103" s="1"/>
      <c r="I103" s="1"/>
      <c r="J103" s="1"/>
      <c r="K103" s="1"/>
    </row>
    <row r="104" spans="1:11">
      <c r="A104" s="1"/>
      <c r="B104" s="1"/>
      <c r="C104" s="1"/>
      <c r="D104" s="1"/>
      <c r="E104" s="1"/>
      <c r="F104" s="1"/>
      <c r="G104" s="1"/>
      <c r="H104" s="1"/>
      <c r="I104" s="1"/>
      <c r="J104" s="1"/>
      <c r="K104" s="1"/>
    </row>
    <row r="105" spans="1:11">
      <c r="A105" s="1"/>
      <c r="B105" s="1"/>
      <c r="C105" s="1"/>
      <c r="D105" s="1"/>
      <c r="E105" s="1"/>
      <c r="F105" s="1"/>
      <c r="G105" s="1"/>
      <c r="H105" s="1"/>
      <c r="I105" s="1"/>
      <c r="J105" s="1"/>
      <c r="K105" s="1"/>
    </row>
    <row r="106" spans="1:11">
      <c r="A106" s="1"/>
      <c r="B106" s="1"/>
      <c r="C106" s="1"/>
      <c r="D106" s="1"/>
      <c r="E106" s="1"/>
      <c r="F106" s="1"/>
      <c r="G106" s="1"/>
      <c r="H106" s="1"/>
      <c r="I106" s="1"/>
      <c r="J106" s="1"/>
      <c r="K106" s="1"/>
    </row>
    <row r="107" spans="1:11">
      <c r="A107" s="1"/>
      <c r="B107" s="1"/>
      <c r="C107" s="1"/>
      <c r="D107" s="1"/>
      <c r="E107" s="1"/>
      <c r="F107" s="1"/>
      <c r="G107" s="1"/>
      <c r="H107" s="1"/>
      <c r="I107" s="1"/>
      <c r="J107" s="1"/>
      <c r="K107" s="1"/>
    </row>
    <row r="108" spans="1:11">
      <c r="A108" s="1"/>
      <c r="B108" s="1"/>
      <c r="C108" s="1"/>
      <c r="D108" s="1"/>
      <c r="E108" s="1"/>
      <c r="F108" s="1"/>
      <c r="G108" s="1"/>
      <c r="H108" s="1"/>
      <c r="I108" s="1"/>
      <c r="J108" s="1"/>
      <c r="K108" s="1"/>
    </row>
    <row r="109" spans="1:11">
      <c r="A109" s="1"/>
      <c r="B109" s="1"/>
      <c r="C109" s="1"/>
      <c r="D109" s="1"/>
      <c r="E109" s="1"/>
      <c r="F109" s="1"/>
      <c r="G109" s="1"/>
      <c r="H109" s="1"/>
      <c r="I109" s="1"/>
      <c r="J109" s="1"/>
      <c r="K109" s="1"/>
    </row>
    <row r="110" spans="1:11">
      <c r="A110" s="1"/>
      <c r="B110" s="1"/>
      <c r="C110" s="1"/>
      <c r="D110" s="1"/>
      <c r="E110" s="1"/>
      <c r="F110" s="1"/>
      <c r="G110" s="1"/>
      <c r="H110" s="1"/>
      <c r="I110" s="1"/>
      <c r="J110" s="1"/>
      <c r="K110" s="1"/>
    </row>
    <row r="111" spans="1:11">
      <c r="A111" s="1"/>
      <c r="B111" s="1"/>
      <c r="C111" s="1"/>
      <c r="D111" s="1"/>
      <c r="E111" s="1"/>
      <c r="F111" s="1"/>
      <c r="G111" s="1"/>
      <c r="H111" s="1"/>
      <c r="I111" s="1"/>
      <c r="J111" s="1"/>
      <c r="K111" s="1"/>
    </row>
    <row r="112" spans="1:11">
      <c r="A112" s="1"/>
      <c r="B112" s="1"/>
      <c r="C112" s="1"/>
      <c r="D112" s="1"/>
      <c r="E112" s="1"/>
      <c r="F112" s="1"/>
      <c r="G112" s="1"/>
      <c r="H112" s="1"/>
      <c r="I112" s="1"/>
      <c r="J112" s="1"/>
      <c r="K112" s="1"/>
    </row>
    <row r="113" spans="1:11">
      <c r="A113" s="1"/>
      <c r="B113" s="1"/>
      <c r="C113" s="1"/>
      <c r="D113" s="1"/>
      <c r="E113" s="1"/>
      <c r="F113" s="1"/>
      <c r="G113" s="1"/>
      <c r="H113" s="1"/>
      <c r="I113" s="1"/>
      <c r="J113" s="1"/>
      <c r="K113" s="1"/>
    </row>
    <row r="114" spans="1:11">
      <c r="A114" s="1"/>
      <c r="B114" s="1"/>
      <c r="C114" s="1"/>
      <c r="D114" s="1"/>
      <c r="E114" s="1"/>
      <c r="F114" s="1"/>
      <c r="G114" s="1"/>
      <c r="H114" s="1"/>
      <c r="I114" s="1"/>
      <c r="J114" s="1"/>
      <c r="K114" s="1"/>
    </row>
    <row r="115" spans="1:11">
      <c r="A115" s="1"/>
      <c r="B115" s="1"/>
      <c r="C115" s="1"/>
      <c r="D115" s="1"/>
      <c r="E115" s="1"/>
      <c r="F115" s="1"/>
      <c r="G115" s="1"/>
      <c r="H115" s="1"/>
      <c r="I115" s="1"/>
      <c r="J115" s="1"/>
      <c r="K115" s="1"/>
    </row>
    <row r="116" spans="1:11">
      <c r="A116" s="1"/>
      <c r="B116" s="1"/>
      <c r="C116" s="1"/>
      <c r="D116" s="1"/>
      <c r="E116" s="1"/>
      <c r="F116" s="1"/>
      <c r="G116" s="1"/>
      <c r="H116" s="1"/>
      <c r="I116" s="1"/>
      <c r="J116" s="1"/>
      <c r="K116" s="1"/>
    </row>
    <row r="117" spans="1:11">
      <c r="A117" s="1"/>
      <c r="B117" s="1"/>
      <c r="C117" s="1"/>
      <c r="D117" s="1"/>
      <c r="E117" s="1"/>
      <c r="F117" s="1"/>
      <c r="G117" s="1"/>
      <c r="H117" s="1"/>
      <c r="I117" s="1"/>
      <c r="J117" s="1"/>
      <c r="K117" s="1"/>
    </row>
    <row r="118" spans="1:11">
      <c r="A118" s="1"/>
      <c r="B118" s="1"/>
      <c r="C118" s="1"/>
      <c r="D118" s="1"/>
      <c r="E118" s="1"/>
      <c r="F118" s="1"/>
      <c r="G118" s="1"/>
      <c r="H118" s="1"/>
      <c r="I118" s="1"/>
      <c r="J118" s="1"/>
      <c r="K118" s="1"/>
    </row>
    <row r="119" spans="1:11">
      <c r="A119" s="1"/>
      <c r="B119" s="1"/>
      <c r="C119" s="1"/>
      <c r="D119" s="1"/>
      <c r="E119" s="1"/>
      <c r="F119" s="1"/>
      <c r="G119" s="1"/>
      <c r="H119" s="1"/>
      <c r="I119" s="1"/>
      <c r="J119" s="1"/>
      <c r="K119" s="1"/>
    </row>
    <row r="120" spans="1:11">
      <c r="A120" s="1"/>
      <c r="B120" s="1"/>
      <c r="C120" s="1"/>
      <c r="D120" s="1"/>
      <c r="E120" s="1"/>
      <c r="F120" s="1"/>
      <c r="G120" s="1"/>
      <c r="H120" s="1"/>
      <c r="I120" s="1"/>
      <c r="J120" s="1"/>
      <c r="K120" s="1"/>
    </row>
    <row r="121" spans="1:11">
      <c r="A121" s="1"/>
      <c r="B121" s="1"/>
      <c r="C121" s="1"/>
      <c r="D121" s="1"/>
      <c r="E121" s="1"/>
      <c r="F121" s="1"/>
      <c r="G121" s="1"/>
      <c r="H121" s="1"/>
      <c r="I121" s="1"/>
      <c r="J121" s="1"/>
      <c r="K121" s="1"/>
    </row>
    <row r="122" spans="1:11">
      <c r="A122" s="1"/>
      <c r="B122" s="1"/>
      <c r="C122" s="1"/>
      <c r="D122" s="1"/>
      <c r="E122" s="1"/>
      <c r="F122" s="1"/>
      <c r="G122" s="1"/>
      <c r="H122" s="1"/>
      <c r="I122" s="1"/>
      <c r="J122" s="1"/>
      <c r="K122" s="1"/>
    </row>
    <row r="123" spans="1:11">
      <c r="A123" s="1"/>
      <c r="B123" s="1"/>
      <c r="C123" s="1"/>
      <c r="D123" s="1"/>
      <c r="E123" s="1"/>
      <c r="F123" s="1"/>
      <c r="G123" s="1"/>
      <c r="H123" s="1"/>
      <c r="I123" s="1"/>
      <c r="J123" s="1"/>
      <c r="K123" s="1"/>
    </row>
    <row r="124" spans="1:11">
      <c r="A124" s="1"/>
      <c r="B124" s="1"/>
      <c r="C124" s="1"/>
      <c r="D124" s="1"/>
      <c r="E124" s="1"/>
      <c r="F124" s="1"/>
      <c r="G124" s="1"/>
      <c r="H124" s="1"/>
      <c r="I124" s="1"/>
      <c r="J124" s="1"/>
      <c r="K124" s="1"/>
    </row>
    <row r="125" spans="1:11">
      <c r="A125" s="1"/>
      <c r="B125" s="1"/>
      <c r="C125" s="1"/>
      <c r="D125" s="1"/>
      <c r="E125" s="1"/>
      <c r="F125" s="1"/>
      <c r="G125" s="1"/>
      <c r="H125" s="1"/>
      <c r="I125" s="1"/>
      <c r="J125" s="1"/>
      <c r="K125" s="1"/>
    </row>
  </sheetData>
  <hyperlinks>
    <hyperlink ref="H1" location="innehåll!A1" display="Tillbaka till innehållsförteckning"/>
  </hyperlinks>
  <pageMargins left="0.7" right="0.7" top="0.75" bottom="0.75" header="0.3" footer="0.3"/>
  <pageSetup paperSize="9" orientation="portrait" r:id="rId1"/>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8"/>
  <sheetViews>
    <sheetView workbookViewId="0">
      <selection activeCell="G4" sqref="G4"/>
    </sheetView>
  </sheetViews>
  <sheetFormatPr defaultRowHeight="15"/>
  <cols>
    <col min="1" max="1" width="9.140625" style="400"/>
    <col min="2" max="2" width="22.5703125" customWidth="1"/>
  </cols>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s="804" customFormat="1">
      <c r="A2" s="1"/>
      <c r="B2" s="1"/>
      <c r="C2" s="1"/>
      <c r="D2" s="1"/>
      <c r="E2" s="1"/>
      <c r="F2" s="1"/>
      <c r="G2" s="1"/>
      <c r="H2" s="1"/>
      <c r="I2" s="1"/>
      <c r="J2" s="1"/>
      <c r="K2" s="1"/>
      <c r="L2" s="1"/>
      <c r="M2" s="1"/>
      <c r="N2" s="1"/>
      <c r="O2" s="1"/>
      <c r="P2" s="1"/>
      <c r="Q2" s="1"/>
      <c r="R2" s="1"/>
      <c r="S2" s="1"/>
      <c r="T2" s="1"/>
      <c r="U2" s="1"/>
      <c r="V2" s="1"/>
      <c r="W2" s="1"/>
      <c r="X2" s="1"/>
      <c r="Y2" s="1"/>
      <c r="Z2" s="1"/>
      <c r="AA2" s="1"/>
      <c r="AB2" s="1"/>
    </row>
    <row r="3" spans="1:28" s="804" customFormat="1">
      <c r="A3" s="1"/>
      <c r="B3" s="1"/>
      <c r="C3" s="1"/>
      <c r="D3" s="1"/>
      <c r="E3" s="1"/>
      <c r="F3" s="1"/>
      <c r="G3" s="1"/>
      <c r="H3" s="1"/>
      <c r="I3" s="1"/>
      <c r="J3" s="1"/>
      <c r="K3" s="1"/>
      <c r="L3" s="1"/>
      <c r="M3" s="1"/>
      <c r="N3" s="1"/>
      <c r="O3" s="1"/>
      <c r="P3" s="1"/>
      <c r="Q3" s="1"/>
      <c r="R3" s="1"/>
      <c r="S3" s="1"/>
      <c r="T3" s="1"/>
      <c r="U3" s="1"/>
      <c r="V3" s="1"/>
      <c r="W3" s="1"/>
      <c r="X3" s="1"/>
      <c r="Y3" s="1"/>
      <c r="Z3" s="1"/>
      <c r="AA3" s="1"/>
      <c r="AB3" s="1"/>
    </row>
    <row r="4" spans="1:28">
      <c r="A4" s="1"/>
      <c r="B4" s="379" t="s">
        <v>545</v>
      </c>
      <c r="C4" s="1"/>
      <c r="D4" s="1"/>
      <c r="E4" s="1"/>
      <c r="F4" s="1"/>
      <c r="G4" s="70" t="s">
        <v>173</v>
      </c>
      <c r="H4" s="1"/>
      <c r="I4" s="1"/>
      <c r="J4" s="1"/>
      <c r="K4" s="1"/>
      <c r="L4" s="1"/>
      <c r="M4" s="1"/>
      <c r="N4" s="1"/>
      <c r="O4" s="1"/>
      <c r="P4" s="1"/>
      <c r="Q4" s="1"/>
      <c r="R4" s="1"/>
      <c r="S4" s="11"/>
      <c r="T4" s="11"/>
      <c r="U4" s="1"/>
      <c r="V4" s="1"/>
      <c r="W4" s="1"/>
      <c r="X4" s="1"/>
      <c r="Y4" s="1"/>
      <c r="Z4" s="1"/>
      <c r="AA4" s="1"/>
      <c r="AB4" s="1"/>
    </row>
    <row r="5" spans="1:28">
      <c r="A5" s="1"/>
      <c r="B5" s="574" t="s">
        <v>1473</v>
      </c>
      <c r="C5" s="1"/>
      <c r="D5" s="1"/>
      <c r="E5" s="1"/>
      <c r="F5" s="1"/>
      <c r="G5" s="1"/>
      <c r="H5" s="1"/>
      <c r="I5" s="1"/>
      <c r="J5" s="1"/>
      <c r="K5" s="1"/>
      <c r="L5" s="1"/>
      <c r="M5" s="1"/>
      <c r="N5" s="1"/>
      <c r="O5" s="1"/>
      <c r="P5" s="1"/>
      <c r="Q5" s="1"/>
      <c r="R5" s="1"/>
      <c r="S5" s="11"/>
      <c r="T5" s="11"/>
      <c r="U5" s="1"/>
      <c r="V5" s="1"/>
      <c r="W5" s="1"/>
      <c r="X5" s="1"/>
      <c r="Y5" s="1"/>
      <c r="Z5" s="1"/>
      <c r="AA5" s="1"/>
      <c r="AB5" s="1"/>
    </row>
    <row r="6" spans="1:28" s="804" customFormat="1">
      <c r="A6" s="1"/>
      <c r="B6" s="574"/>
      <c r="C6" s="1"/>
      <c r="D6" s="1"/>
      <c r="E6" s="1"/>
      <c r="F6" s="1"/>
      <c r="G6" s="1"/>
      <c r="H6" s="1"/>
      <c r="I6" s="1"/>
      <c r="J6" s="1"/>
      <c r="K6" s="1"/>
      <c r="L6" s="1"/>
      <c r="M6" s="1"/>
      <c r="N6" s="1"/>
      <c r="O6" s="1"/>
      <c r="P6" s="1"/>
      <c r="Q6" s="1"/>
      <c r="R6" s="1"/>
      <c r="S6" s="11"/>
      <c r="T6" s="11"/>
      <c r="U6" s="1"/>
      <c r="V6" s="1"/>
      <c r="W6" s="1"/>
      <c r="X6" s="1"/>
      <c r="Y6" s="1"/>
      <c r="Z6" s="1"/>
      <c r="AA6" s="1"/>
      <c r="AB6" s="1"/>
    </row>
    <row r="7" spans="1:28">
      <c r="A7" s="1"/>
      <c r="B7" s="1"/>
      <c r="C7" s="393">
        <v>2005</v>
      </c>
      <c r="D7" s="393">
        <v>2006</v>
      </c>
      <c r="E7" s="393">
        <v>2007</v>
      </c>
      <c r="F7" s="393">
        <v>2008</v>
      </c>
      <c r="G7" s="393">
        <v>2009</v>
      </c>
      <c r="H7" s="393">
        <v>2010</v>
      </c>
      <c r="I7" s="393">
        <v>2011</v>
      </c>
      <c r="J7" s="393">
        <v>2012</v>
      </c>
      <c r="K7" s="393">
        <v>2013</v>
      </c>
      <c r="L7" s="393">
        <v>2014</v>
      </c>
      <c r="M7" s="393">
        <v>2015</v>
      </c>
      <c r="N7" s="393">
        <v>2016</v>
      </c>
      <c r="O7" s="393">
        <v>2017</v>
      </c>
      <c r="P7" s="393">
        <v>2018</v>
      </c>
      <c r="Q7" s="393">
        <v>2019</v>
      </c>
      <c r="R7" s="393">
        <v>2020</v>
      </c>
      <c r="S7" s="40"/>
      <c r="T7" s="11"/>
      <c r="U7" s="1"/>
      <c r="V7" s="1"/>
      <c r="W7" s="1"/>
      <c r="X7" s="1"/>
      <c r="Y7" s="1"/>
      <c r="Z7" s="1"/>
      <c r="AA7" s="1"/>
      <c r="AB7" s="1"/>
    </row>
    <row r="8" spans="1:28">
      <c r="A8" s="1"/>
      <c r="B8" s="1" t="s">
        <v>7</v>
      </c>
      <c r="C8" s="263">
        <v>32</v>
      </c>
      <c r="D8" s="263">
        <v>37</v>
      </c>
      <c r="E8" s="263">
        <v>37</v>
      </c>
      <c r="F8" s="263">
        <v>36</v>
      </c>
      <c r="G8" s="263">
        <v>34</v>
      </c>
      <c r="H8" s="263">
        <v>38</v>
      </c>
      <c r="I8" s="263">
        <v>34</v>
      </c>
      <c r="J8" s="263">
        <v>33</v>
      </c>
      <c r="K8" s="263">
        <v>32</v>
      </c>
      <c r="L8" s="263">
        <v>36</v>
      </c>
      <c r="M8" s="263">
        <v>33</v>
      </c>
      <c r="N8" s="263">
        <v>31</v>
      </c>
      <c r="O8" s="263">
        <v>36</v>
      </c>
      <c r="P8" s="263">
        <v>40</v>
      </c>
      <c r="Q8" s="263">
        <v>38</v>
      </c>
      <c r="R8" s="263">
        <v>36</v>
      </c>
      <c r="S8" s="380"/>
      <c r="T8" s="11"/>
      <c r="U8" s="1"/>
      <c r="V8" s="1"/>
      <c r="W8" s="1"/>
      <c r="X8" s="1"/>
      <c r="Y8" s="1"/>
      <c r="Z8" s="1"/>
      <c r="AA8" s="1"/>
      <c r="AB8" s="1"/>
    </row>
    <row r="9" spans="1:28">
      <c r="A9" s="1"/>
      <c r="B9" s="1" t="s">
        <v>547</v>
      </c>
      <c r="C9" s="263">
        <v>42</v>
      </c>
      <c r="D9" s="263">
        <v>41</v>
      </c>
      <c r="E9" s="263">
        <v>41</v>
      </c>
      <c r="F9" s="263">
        <v>41</v>
      </c>
      <c r="G9" s="263">
        <v>40</v>
      </c>
      <c r="H9" s="263">
        <v>42</v>
      </c>
      <c r="I9" s="263">
        <v>41</v>
      </c>
      <c r="J9" s="263">
        <v>39</v>
      </c>
      <c r="K9" s="263">
        <v>39</v>
      </c>
      <c r="L9" s="263">
        <v>41</v>
      </c>
      <c r="M9" s="263">
        <v>40</v>
      </c>
      <c r="N9" s="263">
        <v>40</v>
      </c>
      <c r="O9" s="263">
        <v>40</v>
      </c>
      <c r="P9" s="263">
        <v>42</v>
      </c>
      <c r="Q9" s="263">
        <v>39</v>
      </c>
      <c r="R9" s="263">
        <v>40</v>
      </c>
      <c r="S9" s="380"/>
      <c r="T9" s="11"/>
      <c r="U9" s="1"/>
      <c r="V9" s="1"/>
      <c r="W9" s="1"/>
      <c r="X9" s="1"/>
      <c r="Y9" s="1"/>
      <c r="Z9" s="1"/>
      <c r="AA9" s="1"/>
      <c r="AB9" s="1"/>
    </row>
    <row r="10" spans="1:28">
      <c r="A10" s="1"/>
      <c r="B10" s="1"/>
      <c r="C10" s="1"/>
      <c r="D10" s="1"/>
      <c r="E10" s="1"/>
      <c r="F10" s="1"/>
      <c r="G10" s="1"/>
      <c r="H10" s="1"/>
      <c r="I10" s="1"/>
      <c r="J10" s="1"/>
      <c r="K10" s="1"/>
      <c r="L10" s="1"/>
      <c r="M10" s="1"/>
      <c r="N10" s="1"/>
      <c r="O10" s="1"/>
      <c r="P10" s="1"/>
      <c r="Q10" s="1"/>
      <c r="R10" s="1"/>
      <c r="S10" s="11"/>
      <c r="T10" s="11"/>
      <c r="U10" s="1"/>
      <c r="V10" s="1"/>
      <c r="W10" s="1"/>
      <c r="X10" s="1"/>
      <c r="Y10" s="1"/>
      <c r="Z10" s="1"/>
      <c r="AA10" s="1"/>
      <c r="AB10" s="1"/>
    </row>
    <row r="11" spans="1:28">
      <c r="A11" s="1"/>
      <c r="B11" s="1"/>
      <c r="C11" s="1"/>
      <c r="D11" s="1"/>
      <c r="E11" s="1"/>
      <c r="F11" s="1"/>
      <c r="G11" s="1"/>
      <c r="H11" s="1"/>
      <c r="I11" s="1"/>
      <c r="J11" s="1"/>
      <c r="K11" s="1"/>
      <c r="L11" s="1"/>
      <c r="M11" s="1"/>
      <c r="N11" s="1"/>
      <c r="O11" s="1"/>
      <c r="P11" s="1"/>
      <c r="Q11" s="1"/>
      <c r="R11" s="1"/>
      <c r="S11" s="11"/>
      <c r="T11" s="11"/>
      <c r="U11" s="1"/>
      <c r="V11" s="1"/>
      <c r="W11" s="1"/>
      <c r="X11" s="1"/>
      <c r="Y11" s="1"/>
      <c r="Z11" s="1"/>
      <c r="AA11" s="1"/>
      <c r="AB11" s="1"/>
    </row>
    <row r="12" spans="1:28">
      <c r="A12" s="1"/>
      <c r="B12" s="1"/>
      <c r="C12" s="1"/>
      <c r="D12" s="1"/>
      <c r="E12" s="1"/>
      <c r="F12" s="1"/>
      <c r="G12" s="1"/>
      <c r="H12" s="1"/>
      <c r="I12" s="1"/>
      <c r="J12" s="1"/>
      <c r="K12" s="1"/>
      <c r="L12" s="1"/>
      <c r="M12" s="1"/>
      <c r="N12" s="1"/>
      <c r="O12" s="1"/>
      <c r="P12" s="1"/>
      <c r="Q12" s="1"/>
      <c r="R12" s="1"/>
      <c r="S12" s="11"/>
      <c r="T12" s="11"/>
      <c r="U12" s="1"/>
      <c r="V12" s="1"/>
      <c r="W12" s="1"/>
      <c r="X12" s="1"/>
      <c r="Y12" s="1"/>
      <c r="Z12" s="1"/>
      <c r="AA12" s="1"/>
      <c r="AB12" s="1"/>
    </row>
    <row r="13" spans="1:28">
      <c r="A13" s="1"/>
      <c r="B13" s="1"/>
      <c r="C13" s="1"/>
      <c r="D13" s="1"/>
      <c r="E13" s="1"/>
      <c r="F13" s="1"/>
      <c r="G13" s="1"/>
      <c r="H13" s="1"/>
      <c r="I13" s="1"/>
      <c r="J13" s="1"/>
      <c r="K13" s="1"/>
      <c r="L13" s="1"/>
      <c r="M13" s="1"/>
      <c r="N13" s="1"/>
      <c r="O13" s="1"/>
      <c r="P13" s="1"/>
      <c r="Q13" s="1"/>
      <c r="R13" s="1"/>
      <c r="S13" s="11"/>
      <c r="T13" s="11"/>
      <c r="U13" s="1"/>
      <c r="V13" s="1"/>
      <c r="W13" s="1"/>
      <c r="X13" s="1"/>
      <c r="Y13" s="1"/>
      <c r="Z13" s="1"/>
      <c r="AA13" s="1"/>
      <c r="AB13" s="1"/>
    </row>
    <row r="14" spans="1:28">
      <c r="A14" s="1"/>
      <c r="B14" s="1"/>
      <c r="C14" s="1"/>
      <c r="D14" s="1"/>
      <c r="E14" s="1"/>
      <c r="F14" s="1"/>
      <c r="G14" s="1"/>
      <c r="H14" s="1"/>
      <c r="I14" s="1"/>
      <c r="J14" s="1"/>
      <c r="K14" s="1"/>
      <c r="L14" s="1"/>
      <c r="M14" s="1"/>
      <c r="N14" s="1"/>
      <c r="O14" s="1"/>
      <c r="P14" s="1"/>
      <c r="Q14" s="1"/>
      <c r="R14" s="1"/>
      <c r="S14" s="11"/>
      <c r="T14" s="11"/>
      <c r="U14" s="1"/>
      <c r="V14" s="1"/>
      <c r="W14" s="1"/>
      <c r="X14" s="1"/>
      <c r="Y14" s="1"/>
      <c r="Z14" s="1"/>
      <c r="AA14" s="1"/>
      <c r="AB14" s="1"/>
    </row>
    <row r="15" spans="1:28">
      <c r="A15" s="1"/>
      <c r="B15" s="1"/>
      <c r="C15" s="1"/>
      <c r="D15" s="1"/>
      <c r="E15" s="1"/>
      <c r="F15" s="1"/>
      <c r="G15" s="1"/>
      <c r="H15" s="1"/>
      <c r="I15" s="1"/>
      <c r="J15" s="1"/>
      <c r="K15" s="1"/>
      <c r="L15" s="1"/>
      <c r="M15" s="1"/>
      <c r="N15" s="1"/>
      <c r="O15" s="1"/>
      <c r="P15" s="1"/>
      <c r="Q15" s="1"/>
      <c r="R15" s="1"/>
      <c r="S15" s="11"/>
      <c r="T15" s="11"/>
      <c r="U15" s="1"/>
      <c r="V15" s="1"/>
      <c r="W15" s="1"/>
      <c r="X15" s="1"/>
      <c r="Y15" s="1"/>
      <c r="Z15" s="1"/>
      <c r="AA15" s="1"/>
      <c r="AB15" s="1"/>
    </row>
    <row r="16" spans="1:28">
      <c r="A16" s="1"/>
      <c r="B16" s="1"/>
      <c r="C16" s="1"/>
      <c r="D16" s="1"/>
      <c r="E16" s="1"/>
      <c r="F16" s="1"/>
      <c r="G16" s="1"/>
      <c r="H16" s="1"/>
      <c r="I16" s="1"/>
      <c r="J16" s="1"/>
      <c r="K16" s="1"/>
      <c r="L16" s="1"/>
      <c r="M16" s="1"/>
      <c r="N16" s="1"/>
      <c r="O16" s="1"/>
      <c r="P16" s="1"/>
      <c r="Q16" s="1"/>
      <c r="R16" s="1"/>
      <c r="S16" s="11"/>
      <c r="T16" s="11"/>
      <c r="U16" s="1"/>
      <c r="V16" s="1"/>
      <c r="W16" s="1"/>
      <c r="X16" s="1"/>
      <c r="Y16" s="1"/>
      <c r="Z16" s="1"/>
      <c r="AA16" s="1"/>
      <c r="AB16" s="1"/>
    </row>
    <row r="17" spans="1:28">
      <c r="A17" s="1"/>
      <c r="B17" s="1"/>
      <c r="C17" s="1"/>
      <c r="D17" s="1"/>
      <c r="E17" s="1"/>
      <c r="F17" s="1"/>
      <c r="G17" s="1"/>
      <c r="H17" s="1"/>
      <c r="I17" s="1"/>
      <c r="J17" s="1"/>
      <c r="K17" s="1"/>
      <c r="L17" s="1"/>
      <c r="M17" s="1"/>
      <c r="N17" s="1"/>
      <c r="O17" s="1"/>
      <c r="P17" s="1"/>
      <c r="Q17" s="1"/>
      <c r="R17" s="1"/>
      <c r="S17" s="11"/>
      <c r="T17" s="11"/>
      <c r="U17" s="1"/>
      <c r="V17" s="1"/>
      <c r="W17" s="1"/>
      <c r="X17" s="1"/>
      <c r="Y17" s="1"/>
      <c r="Z17" s="1"/>
      <c r="AA17" s="1"/>
      <c r="AB17" s="1"/>
    </row>
    <row r="18" spans="1:28">
      <c r="A18" s="1"/>
      <c r="B18" s="1"/>
      <c r="C18" s="1"/>
      <c r="D18" s="1"/>
      <c r="E18" s="1"/>
      <c r="F18" s="1"/>
      <c r="G18" s="1"/>
      <c r="H18" s="1"/>
      <c r="I18" s="1"/>
      <c r="J18" s="1"/>
      <c r="K18" s="1"/>
      <c r="L18" s="1"/>
      <c r="M18" s="1"/>
      <c r="N18" s="1"/>
      <c r="O18" s="1"/>
      <c r="P18" s="1"/>
      <c r="Q18" s="1"/>
      <c r="R18" s="1"/>
      <c r="S18" s="11"/>
      <c r="T18" s="11"/>
      <c r="U18" s="1"/>
      <c r="V18" s="1"/>
      <c r="W18" s="1"/>
      <c r="X18" s="1"/>
      <c r="Y18" s="1"/>
      <c r="Z18" s="1"/>
      <c r="AA18" s="1"/>
      <c r="AB18" s="1"/>
    </row>
    <row r="19" spans="1:28">
      <c r="A19" s="1"/>
      <c r="B19" s="1"/>
      <c r="C19" s="1"/>
      <c r="D19" s="1"/>
      <c r="E19" s="1"/>
      <c r="F19" s="1"/>
      <c r="G19" s="1"/>
      <c r="H19" s="1"/>
      <c r="I19" s="1"/>
      <c r="J19" s="1"/>
      <c r="K19" s="1"/>
      <c r="L19" s="1"/>
      <c r="M19" s="1"/>
      <c r="N19" s="1"/>
      <c r="O19" s="1"/>
      <c r="P19" s="1"/>
      <c r="Q19" s="1"/>
      <c r="R19" s="1"/>
      <c r="S19" s="11"/>
      <c r="T19" s="11"/>
      <c r="U19" s="1"/>
      <c r="V19" s="1"/>
      <c r="W19" s="1"/>
      <c r="X19" s="1"/>
      <c r="Y19" s="1"/>
      <c r="Z19" s="1"/>
      <c r="AA19" s="1"/>
      <c r="AB19" s="1"/>
    </row>
    <row r="20" spans="1:28">
      <c r="A20" s="1"/>
      <c r="B20" s="1"/>
      <c r="C20" s="1"/>
      <c r="D20" s="1"/>
      <c r="E20" s="1"/>
      <c r="F20" s="1"/>
      <c r="G20" s="1"/>
      <c r="H20" s="1"/>
      <c r="I20" s="1"/>
      <c r="J20" s="1"/>
      <c r="K20" s="1"/>
      <c r="L20" s="1"/>
      <c r="M20" s="1"/>
      <c r="N20" s="1" t="s">
        <v>342</v>
      </c>
      <c r="O20" s="1"/>
      <c r="P20" s="1"/>
      <c r="Q20" s="1"/>
      <c r="R20" s="1"/>
      <c r="S20" s="11"/>
      <c r="T20" s="11"/>
      <c r="U20" s="1"/>
      <c r="V20" s="1"/>
      <c r="W20" s="1"/>
      <c r="X20" s="1"/>
      <c r="Y20" s="1"/>
      <c r="Z20" s="1"/>
      <c r="AA20" s="1"/>
      <c r="AB20" s="1"/>
    </row>
    <row r="21" spans="1:28">
      <c r="A21" s="1"/>
      <c r="B21" s="1"/>
      <c r="C21" s="1"/>
      <c r="D21" s="1"/>
      <c r="E21" s="1"/>
      <c r="F21" s="1"/>
      <c r="G21" s="1"/>
      <c r="H21" s="1"/>
      <c r="I21" s="1"/>
      <c r="J21" s="1"/>
      <c r="K21" s="1"/>
      <c r="L21" s="1"/>
      <c r="M21" s="1"/>
      <c r="N21" s="1"/>
      <c r="O21" s="1"/>
      <c r="P21" s="1"/>
      <c r="Q21" s="1"/>
      <c r="R21" s="1"/>
      <c r="S21" s="11"/>
      <c r="T21" s="11"/>
      <c r="U21" s="1"/>
      <c r="V21" s="1"/>
      <c r="W21" s="1"/>
      <c r="X21" s="1"/>
      <c r="Y21" s="1"/>
      <c r="Z21" s="1"/>
      <c r="AA21" s="1"/>
      <c r="AB21" s="1"/>
    </row>
    <row r="22" spans="1:28">
      <c r="A22" s="1"/>
      <c r="B22" s="1"/>
      <c r="C22" s="1"/>
      <c r="D22" s="1"/>
      <c r="E22" s="1"/>
      <c r="F22" s="1"/>
      <c r="G22" s="1"/>
      <c r="H22" s="1"/>
      <c r="I22" s="1"/>
      <c r="J22" s="1"/>
      <c r="K22" s="1"/>
      <c r="L22" s="1"/>
      <c r="M22" s="1"/>
      <c r="N22" s="1"/>
      <c r="O22" s="1"/>
      <c r="P22" s="1"/>
      <c r="Q22" s="1"/>
      <c r="R22" s="1"/>
      <c r="S22" s="11"/>
      <c r="T22" s="11"/>
      <c r="U22" s="1"/>
      <c r="V22" s="1"/>
      <c r="W22" s="1"/>
      <c r="X22" s="1"/>
      <c r="Y22" s="1"/>
      <c r="Z22" s="1"/>
      <c r="AA22" s="1"/>
      <c r="AB22" s="1"/>
    </row>
    <row r="23" spans="1:28">
      <c r="A23" s="1"/>
      <c r="B23" s="1"/>
      <c r="C23" s="1"/>
      <c r="D23" s="1"/>
      <c r="E23" s="1"/>
      <c r="F23" s="1"/>
      <c r="G23" s="1"/>
      <c r="H23" s="1"/>
      <c r="I23" s="1"/>
      <c r="J23" s="1"/>
      <c r="K23" s="1"/>
      <c r="L23" s="1"/>
      <c r="M23" s="1"/>
      <c r="N23" s="1"/>
      <c r="O23" s="1"/>
      <c r="P23" s="1"/>
      <c r="Q23" s="1"/>
      <c r="R23" s="1"/>
      <c r="S23" s="11"/>
      <c r="T23" s="11"/>
      <c r="U23" s="1"/>
      <c r="V23" s="1"/>
      <c r="W23" s="1"/>
      <c r="X23" s="1"/>
      <c r="Y23" s="1"/>
      <c r="Z23" s="1"/>
      <c r="AA23" s="1"/>
      <c r="AB23" s="1"/>
    </row>
    <row r="24" spans="1:28">
      <c r="A24" s="1"/>
      <c r="B24" s="1"/>
      <c r="C24" s="1"/>
      <c r="D24" s="1"/>
      <c r="E24" s="1"/>
      <c r="F24" s="1"/>
      <c r="G24" s="1"/>
      <c r="H24" s="1"/>
      <c r="I24" s="1"/>
      <c r="J24" s="1"/>
      <c r="K24" s="1"/>
      <c r="L24" s="1"/>
      <c r="M24" s="1"/>
      <c r="N24" s="1"/>
      <c r="O24" s="1"/>
      <c r="P24" s="1"/>
      <c r="Q24" s="1"/>
      <c r="R24" s="1"/>
      <c r="S24" s="11"/>
      <c r="T24" s="11"/>
      <c r="U24" s="1"/>
      <c r="V24" s="1"/>
      <c r="W24" s="1"/>
      <c r="X24" s="1"/>
      <c r="Y24" s="1"/>
      <c r="Z24" s="1"/>
      <c r="AA24" s="1"/>
      <c r="AB24" s="1"/>
    </row>
    <row r="25" spans="1:28">
      <c r="A25" s="1"/>
      <c r="B25" s="1"/>
      <c r="C25" s="1"/>
      <c r="D25" s="1"/>
      <c r="E25" s="1"/>
      <c r="F25" s="1"/>
      <c r="G25" s="1"/>
      <c r="H25" s="1"/>
      <c r="I25" s="1"/>
      <c r="J25" s="1"/>
      <c r="K25" s="1"/>
      <c r="L25" s="1"/>
      <c r="M25" s="1"/>
      <c r="N25" s="1"/>
      <c r="O25" s="1"/>
      <c r="P25" s="1"/>
      <c r="Q25" s="1"/>
      <c r="R25" s="1"/>
      <c r="S25" s="11"/>
      <c r="T25" s="11"/>
      <c r="U25" s="1"/>
      <c r="V25" s="1"/>
      <c r="W25" s="1"/>
      <c r="X25" s="1"/>
      <c r="Y25" s="1"/>
      <c r="Z25" s="1"/>
      <c r="AA25" s="1"/>
      <c r="AB25" s="1"/>
    </row>
    <row r="26" spans="1:28">
      <c r="A26" s="1"/>
      <c r="B26" s="1"/>
      <c r="C26" s="121" t="s">
        <v>546</v>
      </c>
      <c r="D26" s="1"/>
      <c r="E26" s="1"/>
      <c r="F26" s="1"/>
      <c r="G26" s="1"/>
      <c r="H26" s="1"/>
      <c r="I26" s="1"/>
      <c r="J26" s="1"/>
      <c r="K26" s="1"/>
      <c r="L26" s="1"/>
      <c r="M26" s="1"/>
      <c r="N26" s="1"/>
      <c r="O26" s="1"/>
      <c r="P26" s="1"/>
      <c r="Q26" s="1"/>
      <c r="R26" s="1"/>
      <c r="S26" s="11"/>
      <c r="T26" s="11"/>
      <c r="U26" s="1"/>
      <c r="V26" s="1"/>
      <c r="W26" s="1"/>
      <c r="X26" s="1"/>
      <c r="Y26" s="1"/>
      <c r="Z26" s="1"/>
      <c r="AA26" s="1"/>
      <c r="AB26" s="1"/>
    </row>
    <row r="27" spans="1:28">
      <c r="A27" s="1"/>
      <c r="B27" s="1"/>
      <c r="C27" s="1"/>
      <c r="D27" s="1"/>
      <c r="E27" s="1"/>
      <c r="F27" s="1"/>
      <c r="G27" s="1"/>
      <c r="H27" s="1"/>
      <c r="I27" s="1"/>
      <c r="J27" s="1"/>
      <c r="K27" s="1"/>
      <c r="L27" s="1"/>
      <c r="M27" s="1"/>
      <c r="N27" s="1"/>
      <c r="O27" s="1"/>
      <c r="P27" s="1"/>
      <c r="Q27" s="1"/>
      <c r="R27" s="1"/>
      <c r="S27" s="11"/>
      <c r="T27" s="11"/>
      <c r="U27" s="1"/>
      <c r="V27" s="1"/>
      <c r="W27" s="1"/>
      <c r="X27" s="1"/>
      <c r="Y27" s="1"/>
      <c r="Z27" s="1"/>
      <c r="AA27" s="1"/>
      <c r="AB27" s="1"/>
    </row>
    <row r="28" spans="1:28" s="804" customFormat="1">
      <c r="A28" s="1"/>
      <c r="B28" s="1"/>
      <c r="C28" s="1"/>
      <c r="D28" s="1"/>
      <c r="E28" s="1"/>
      <c r="F28" s="1"/>
      <c r="G28" s="1"/>
      <c r="H28" s="1"/>
      <c r="I28" s="1"/>
      <c r="J28" s="1"/>
      <c r="K28" s="1"/>
      <c r="L28" s="1"/>
      <c r="M28" s="1"/>
      <c r="N28" s="1"/>
      <c r="O28" s="1"/>
      <c r="P28" s="1"/>
      <c r="Q28" s="1"/>
      <c r="R28" s="1"/>
      <c r="S28" s="11"/>
      <c r="T28" s="11"/>
      <c r="U28" s="1"/>
      <c r="V28" s="1"/>
      <c r="W28" s="1"/>
      <c r="X28" s="1"/>
      <c r="Y28" s="1"/>
      <c r="Z28" s="1"/>
      <c r="AA28" s="1"/>
      <c r="AB28" s="1"/>
    </row>
    <row r="29" spans="1:28">
      <c r="A29" s="1"/>
      <c r="B29" s="1"/>
      <c r="C29" s="1"/>
      <c r="D29" s="1"/>
      <c r="E29" s="1"/>
      <c r="F29" s="1"/>
      <c r="G29" s="1"/>
      <c r="H29" s="1"/>
      <c r="I29" s="1"/>
      <c r="J29" s="1"/>
      <c r="K29" s="1"/>
      <c r="L29" s="1"/>
      <c r="M29" s="1"/>
      <c r="N29" s="1"/>
      <c r="O29" s="1"/>
      <c r="P29" s="1"/>
      <c r="Q29" s="1"/>
      <c r="R29" s="1"/>
      <c r="S29" s="11"/>
      <c r="T29" s="11"/>
      <c r="U29" s="1"/>
      <c r="V29" s="1"/>
      <c r="W29" s="1"/>
      <c r="X29" s="1"/>
      <c r="Y29" s="1"/>
      <c r="Z29" s="1"/>
      <c r="AA29" s="1"/>
      <c r="AB29" s="1"/>
    </row>
    <row r="30" spans="1:28">
      <c r="A30" s="1"/>
      <c r="B30" s="1"/>
      <c r="C30" s="1"/>
      <c r="D30" s="1"/>
      <c r="E30" s="1"/>
      <c r="F30" s="1"/>
      <c r="G30" s="1"/>
      <c r="H30" s="1"/>
      <c r="I30" s="1"/>
      <c r="J30" s="1"/>
      <c r="K30" s="1"/>
      <c r="L30" s="1"/>
      <c r="M30" s="1"/>
      <c r="N30" s="1"/>
      <c r="O30" s="1"/>
      <c r="P30" s="1"/>
      <c r="Q30" s="1"/>
      <c r="R30" s="1"/>
      <c r="S30" s="11"/>
      <c r="T30" s="11"/>
      <c r="U30" s="1"/>
      <c r="V30" s="1"/>
      <c r="W30" s="1"/>
      <c r="X30" s="1"/>
      <c r="Y30" s="1"/>
      <c r="Z30" s="1"/>
      <c r="AA30" s="1"/>
      <c r="AB30" s="1"/>
    </row>
    <row r="31" spans="1:28">
      <c r="A31" s="1"/>
      <c r="C31" s="1"/>
      <c r="D31" s="1"/>
      <c r="E31" s="1"/>
      <c r="F31" s="1"/>
      <c r="G31" s="1"/>
      <c r="H31" s="1"/>
      <c r="I31" s="1"/>
      <c r="J31" s="1"/>
      <c r="K31" s="1"/>
      <c r="L31" s="1"/>
      <c r="M31" s="1"/>
      <c r="N31" s="1"/>
      <c r="O31" s="1"/>
      <c r="P31" s="1"/>
      <c r="Q31" s="1"/>
      <c r="R31" s="1"/>
      <c r="S31" s="11"/>
      <c r="T31" s="11"/>
      <c r="U31" s="1"/>
      <c r="V31" s="1"/>
      <c r="W31" s="1"/>
      <c r="X31" s="1"/>
      <c r="Y31" s="1"/>
      <c r="Z31" s="1"/>
      <c r="AA31" s="1"/>
      <c r="AB31" s="1"/>
    </row>
    <row r="32" spans="1:28">
      <c r="A32" s="1"/>
      <c r="B32" s="1"/>
      <c r="C32" s="1"/>
      <c r="D32" s="1"/>
      <c r="E32" s="1"/>
      <c r="F32" s="1"/>
      <c r="G32" s="1"/>
      <c r="H32" s="1"/>
      <c r="I32" s="1"/>
      <c r="J32" s="1"/>
      <c r="K32" s="1"/>
      <c r="L32" s="1"/>
      <c r="M32" s="1"/>
      <c r="N32" s="1"/>
      <c r="O32" s="1"/>
      <c r="P32" s="1"/>
      <c r="Q32" s="1"/>
      <c r="R32" s="1"/>
      <c r="S32" s="11"/>
      <c r="T32" s="11"/>
      <c r="U32" s="1"/>
      <c r="V32" s="1"/>
      <c r="W32" s="1"/>
      <c r="X32" s="1"/>
      <c r="Y32" s="1"/>
      <c r="Z32" s="1"/>
      <c r="AA32" s="1"/>
      <c r="AB32" s="1"/>
    </row>
    <row r="33" spans="1:28">
      <c r="A33" s="1"/>
      <c r="B33" s="1"/>
      <c r="C33" s="1"/>
      <c r="D33" s="1"/>
      <c r="E33" s="1"/>
      <c r="F33" s="1"/>
      <c r="G33" s="1"/>
      <c r="H33" s="1"/>
      <c r="I33" s="1"/>
      <c r="J33" s="1"/>
      <c r="K33" s="1"/>
      <c r="L33" s="1"/>
      <c r="M33" s="1"/>
      <c r="N33" s="1"/>
      <c r="O33" s="1"/>
      <c r="P33" s="1"/>
      <c r="Q33" s="1"/>
      <c r="R33" s="1"/>
      <c r="S33" s="11"/>
      <c r="T33" s="11"/>
      <c r="U33" s="1"/>
      <c r="V33" s="1"/>
      <c r="W33" s="1"/>
      <c r="X33" s="1"/>
      <c r="Y33" s="1"/>
      <c r="Z33" s="1"/>
      <c r="AA33" s="1"/>
      <c r="AB33" s="1"/>
    </row>
    <row r="34" spans="1:28">
      <c r="A34" s="1"/>
      <c r="B34" s="1"/>
      <c r="C34" s="1"/>
      <c r="D34" s="1"/>
      <c r="E34" s="1"/>
      <c r="F34" s="1"/>
      <c r="G34" s="1"/>
      <c r="H34" s="1"/>
      <c r="I34" s="1"/>
      <c r="J34" s="1"/>
      <c r="K34" s="1"/>
      <c r="L34" s="1"/>
      <c r="M34" s="1"/>
      <c r="N34" s="1"/>
      <c r="O34" s="1"/>
      <c r="P34" s="1"/>
      <c r="Q34" s="1"/>
      <c r="R34" s="1"/>
      <c r="S34" s="11"/>
      <c r="T34" s="11"/>
      <c r="U34" s="1"/>
      <c r="V34" s="1"/>
      <c r="W34" s="1"/>
      <c r="X34" s="1"/>
      <c r="Y34" s="1"/>
      <c r="Z34" s="1"/>
      <c r="AA34" s="1"/>
      <c r="AB34" s="1"/>
    </row>
    <row r="35" spans="1:28">
      <c r="A35" s="1"/>
      <c r="B35" s="1"/>
      <c r="C35" s="1"/>
      <c r="D35" s="1"/>
      <c r="E35" s="1"/>
      <c r="F35" s="1"/>
      <c r="G35" s="1"/>
      <c r="H35" s="1"/>
      <c r="I35" s="1"/>
      <c r="J35" s="1"/>
      <c r="K35" s="1"/>
      <c r="L35" s="1"/>
      <c r="M35" s="1"/>
      <c r="N35" s="1"/>
      <c r="O35" s="1"/>
      <c r="P35" s="1"/>
      <c r="Q35" s="1"/>
      <c r="R35" s="1"/>
      <c r="S35" s="11"/>
      <c r="T35" s="11"/>
      <c r="U35" s="1"/>
      <c r="V35" s="1"/>
      <c r="W35" s="1"/>
      <c r="X35" s="1"/>
      <c r="Y35" s="1"/>
      <c r="Z35" s="1"/>
      <c r="AA35" s="1"/>
      <c r="AB35" s="1"/>
    </row>
    <row r="36" spans="1:28">
      <c r="A36" s="1"/>
      <c r="B36" s="1"/>
      <c r="C36" s="1"/>
      <c r="D36" s="1"/>
      <c r="E36" s="1"/>
      <c r="F36" s="1"/>
      <c r="G36" s="1"/>
      <c r="H36" s="1"/>
      <c r="I36" s="1"/>
      <c r="J36" s="1"/>
      <c r="K36" s="1"/>
      <c r="L36" s="1"/>
      <c r="M36" s="1"/>
      <c r="N36" s="1"/>
      <c r="O36" s="1"/>
      <c r="P36" s="1"/>
      <c r="Q36" s="1"/>
      <c r="R36" s="1"/>
      <c r="S36" s="11"/>
      <c r="T36" s="11"/>
      <c r="U36" s="1"/>
      <c r="V36" s="1"/>
      <c r="W36" s="1"/>
      <c r="X36" s="1"/>
      <c r="Y36" s="1"/>
      <c r="Z36" s="1"/>
      <c r="AA36" s="1"/>
      <c r="AB36" s="1"/>
    </row>
    <row r="37" spans="1:28">
      <c r="A37" s="1"/>
      <c r="B37" s="1"/>
      <c r="C37" s="1"/>
      <c r="D37" s="1"/>
      <c r="E37" s="1"/>
      <c r="F37" s="1"/>
      <c r="G37" s="1"/>
      <c r="H37" s="1"/>
      <c r="I37" s="1"/>
      <c r="J37" s="1"/>
      <c r="K37" s="1"/>
      <c r="L37" s="1"/>
      <c r="M37" s="1"/>
      <c r="N37" s="1"/>
      <c r="O37" s="1"/>
      <c r="P37" s="1"/>
      <c r="Q37" s="1"/>
      <c r="R37" s="1"/>
      <c r="S37" s="11"/>
      <c r="T37" s="11"/>
      <c r="U37" s="1"/>
      <c r="V37" s="1"/>
      <c r="W37" s="1"/>
      <c r="X37" s="1"/>
      <c r="Y37" s="1"/>
      <c r="Z37" s="1"/>
      <c r="AA37" s="1"/>
      <c r="AB37" s="1"/>
    </row>
    <row r="38" spans="1:28">
      <c r="A38" s="1"/>
      <c r="B38" s="1"/>
      <c r="C38" s="1"/>
      <c r="D38" s="1"/>
      <c r="E38" s="1"/>
      <c r="F38" s="1"/>
      <c r="G38" s="1"/>
      <c r="H38" s="1"/>
      <c r="I38" s="1"/>
      <c r="J38" s="1"/>
      <c r="K38" s="1"/>
      <c r="L38" s="1"/>
      <c r="M38" s="1"/>
      <c r="N38" s="1"/>
      <c r="O38" s="1"/>
      <c r="P38" s="1"/>
      <c r="Q38" s="1"/>
      <c r="R38" s="1"/>
      <c r="S38" s="11"/>
      <c r="T38" s="11"/>
      <c r="U38" s="1"/>
      <c r="V38" s="1"/>
      <c r="W38" s="1"/>
      <c r="X38" s="1"/>
      <c r="Y38" s="1"/>
      <c r="Z38" s="1"/>
      <c r="AA38" s="1"/>
      <c r="AB38" s="1"/>
    </row>
    <row r="39" spans="1:28">
      <c r="A39" s="1"/>
      <c r="B39" s="1"/>
      <c r="C39" s="1"/>
      <c r="D39" s="1"/>
      <c r="E39" s="1"/>
      <c r="F39" s="1"/>
      <c r="G39" s="1"/>
      <c r="H39" s="1"/>
      <c r="I39" s="1"/>
      <c r="J39" s="1"/>
      <c r="K39" s="1"/>
      <c r="L39" s="1"/>
      <c r="M39" s="1"/>
      <c r="N39" s="1"/>
      <c r="O39" s="1"/>
      <c r="P39" s="1"/>
      <c r="Q39" s="1"/>
      <c r="R39" s="1"/>
      <c r="S39" s="11"/>
      <c r="T39" s="11"/>
      <c r="U39" s="1"/>
      <c r="V39" s="1"/>
      <c r="W39" s="1"/>
      <c r="X39" s="1"/>
      <c r="Y39" s="1"/>
      <c r="Z39" s="1"/>
      <c r="AA39" s="1"/>
      <c r="AB39" s="1"/>
    </row>
    <row r="40" spans="1:2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sheetData>
  <hyperlinks>
    <hyperlink ref="G4" location="innehåll!A1" display="Tillbaka till innehållsförteckning"/>
  </hyperlinks>
  <pageMargins left="0.7" right="0.7" top="0.75" bottom="0.75" header="0.3" footer="0.3"/>
  <pageSetup paperSize="9" orientation="portrait" horizontalDpi="1200" verticalDpi="1200" r:id="rId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9"/>
  <sheetViews>
    <sheetView workbookViewId="0">
      <selection activeCell="I2" sqref="I2"/>
    </sheetView>
  </sheetViews>
  <sheetFormatPr defaultRowHeight="15"/>
  <cols>
    <col min="2" max="2" width="17.5703125" customWidth="1"/>
    <col min="3" max="8" width="11.5703125" bestFit="1" customWidth="1"/>
  </cols>
  <sheetData>
    <row r="1" spans="1:15">
      <c r="A1" s="1"/>
      <c r="B1" s="1"/>
      <c r="C1" s="1"/>
      <c r="D1" s="1"/>
      <c r="E1" s="1"/>
      <c r="F1" s="1"/>
      <c r="G1" s="1"/>
      <c r="H1" s="1"/>
      <c r="I1" s="1"/>
      <c r="J1" s="1"/>
      <c r="K1" s="1"/>
      <c r="L1" s="1"/>
      <c r="M1" s="1"/>
      <c r="N1" s="1"/>
      <c r="O1" s="1"/>
    </row>
    <row r="2" spans="1:15" ht="18.75">
      <c r="A2" s="1"/>
      <c r="B2" s="362" t="s">
        <v>628</v>
      </c>
      <c r="C2" s="1"/>
      <c r="D2" s="1"/>
      <c r="E2" s="1"/>
      <c r="F2" s="1"/>
      <c r="G2" s="1"/>
      <c r="H2" s="1"/>
      <c r="I2" s="70" t="s">
        <v>173</v>
      </c>
      <c r="J2" s="1"/>
      <c r="K2" s="1"/>
      <c r="L2" s="1"/>
      <c r="M2" s="1"/>
      <c r="N2" s="1"/>
      <c r="O2" s="1"/>
    </row>
    <row r="3" spans="1:15" s="425" customFormat="1" ht="18.75">
      <c r="A3" s="1"/>
      <c r="B3" s="362"/>
      <c r="C3" s="1">
        <v>2016</v>
      </c>
      <c r="D3" s="1">
        <v>2017</v>
      </c>
      <c r="E3" s="1">
        <v>2018</v>
      </c>
      <c r="F3" s="1">
        <v>2019</v>
      </c>
      <c r="G3" s="1">
        <v>2020</v>
      </c>
      <c r="H3" s="1">
        <v>2021</v>
      </c>
      <c r="I3" s="1">
        <v>2022</v>
      </c>
      <c r="J3" s="1"/>
      <c r="K3" s="1"/>
      <c r="L3" s="1"/>
      <c r="M3" s="1"/>
      <c r="N3" s="1"/>
      <c r="O3" s="1"/>
    </row>
    <row r="4" spans="1:15">
      <c r="A4" s="1"/>
      <c r="B4" s="1" t="s">
        <v>7</v>
      </c>
      <c r="C4" s="580">
        <v>89.162903999999997</v>
      </c>
      <c r="D4" s="580">
        <v>86.824905000000001</v>
      </c>
      <c r="E4" s="580">
        <v>85.098438999999999</v>
      </c>
      <c r="F4" s="580">
        <v>89.597543999999999</v>
      </c>
      <c r="G4" s="580">
        <v>90.020790000000005</v>
      </c>
      <c r="H4" s="580">
        <v>89.480920999999995</v>
      </c>
      <c r="I4" s="580">
        <v>89.832284999999999</v>
      </c>
      <c r="J4" s="1"/>
      <c r="K4" s="1"/>
      <c r="L4" s="1"/>
      <c r="M4" s="1"/>
      <c r="N4" s="1"/>
      <c r="O4" s="1"/>
    </row>
    <row r="5" spans="1:15">
      <c r="A5" s="1"/>
      <c r="B5" s="1" t="s">
        <v>313</v>
      </c>
      <c r="C5" s="580">
        <v>84.057459949999995</v>
      </c>
      <c r="D5" s="580">
        <v>83.797960340000003</v>
      </c>
      <c r="E5" s="580">
        <v>84.891440380000006</v>
      </c>
      <c r="F5" s="580">
        <v>85.712256379999999</v>
      </c>
      <c r="G5" s="580">
        <v>85.682775379999995</v>
      </c>
      <c r="H5" s="580">
        <v>85.682528239999996</v>
      </c>
      <c r="I5" s="580">
        <v>86.110176550000006</v>
      </c>
      <c r="J5" s="1"/>
      <c r="K5" s="1"/>
      <c r="L5" s="1"/>
      <c r="M5" s="1"/>
      <c r="N5" s="1"/>
      <c r="O5" s="1"/>
    </row>
    <row r="6" spans="1:15">
      <c r="A6" s="1"/>
      <c r="B6" s="1"/>
      <c r="C6" s="1"/>
      <c r="D6" s="1"/>
      <c r="E6" s="1"/>
      <c r="F6" s="1"/>
      <c r="G6" s="1"/>
      <c r="H6" s="1"/>
      <c r="I6" s="1"/>
      <c r="J6" s="1"/>
      <c r="K6" s="1"/>
      <c r="L6" s="1"/>
      <c r="M6" s="1"/>
      <c r="N6" s="1"/>
      <c r="O6" s="1"/>
    </row>
    <row r="7" spans="1:15">
      <c r="A7" s="1"/>
      <c r="B7" s="1" t="s">
        <v>221</v>
      </c>
      <c r="C7" s="1"/>
      <c r="D7" s="1"/>
      <c r="E7" s="1"/>
      <c r="F7" s="1"/>
      <c r="G7" s="1"/>
      <c r="H7" s="1"/>
      <c r="I7" s="1"/>
      <c r="J7" s="1"/>
      <c r="K7" s="1"/>
      <c r="L7" s="1"/>
      <c r="M7" s="1"/>
      <c r="N7" s="1"/>
      <c r="O7" s="1"/>
    </row>
    <row r="8" spans="1:15">
      <c r="A8" s="1"/>
      <c r="B8" s="1"/>
      <c r="C8" s="1"/>
      <c r="D8" s="1"/>
      <c r="E8" s="1"/>
      <c r="F8" s="1"/>
      <c r="G8" s="1"/>
      <c r="H8" s="1"/>
      <c r="I8" s="1"/>
      <c r="J8" s="1"/>
      <c r="K8" s="1"/>
      <c r="L8" s="1"/>
      <c r="M8" s="1"/>
      <c r="N8" s="1"/>
      <c r="O8" s="1"/>
    </row>
    <row r="9" spans="1:15">
      <c r="A9" s="1"/>
      <c r="B9" s="1"/>
      <c r="C9" s="1"/>
      <c r="D9" s="1"/>
      <c r="E9" s="1"/>
      <c r="F9" s="1"/>
      <c r="G9" s="1"/>
      <c r="H9" s="1"/>
      <c r="I9" s="1"/>
      <c r="J9" s="1"/>
      <c r="K9" s="1"/>
      <c r="L9" s="1"/>
      <c r="M9" s="1"/>
      <c r="N9" s="1"/>
      <c r="O9" s="1"/>
    </row>
    <row r="10" spans="1:15">
      <c r="A10" s="1"/>
      <c r="B10" s="1"/>
      <c r="C10" s="1"/>
      <c r="D10" s="1"/>
      <c r="E10" s="1"/>
      <c r="F10" s="1"/>
      <c r="G10" s="1"/>
      <c r="H10" s="1"/>
      <c r="I10" s="1"/>
      <c r="J10" s="1"/>
      <c r="K10" s="1"/>
      <c r="L10" s="1"/>
      <c r="M10" s="1"/>
      <c r="N10" s="1"/>
      <c r="O10" s="1"/>
    </row>
    <row r="11" spans="1:15">
      <c r="A11" s="1"/>
      <c r="B11" s="1"/>
      <c r="C11" s="1"/>
      <c r="D11" s="1"/>
      <c r="E11" s="1"/>
      <c r="F11" s="1"/>
      <c r="G11" s="1"/>
      <c r="H11" s="1"/>
      <c r="I11" s="1"/>
      <c r="J11" s="1"/>
      <c r="K11" s="1"/>
      <c r="L11" s="1"/>
      <c r="M11" s="1"/>
      <c r="N11" s="1"/>
      <c r="O11" s="1"/>
    </row>
    <row r="12" spans="1:15">
      <c r="A12" s="1"/>
      <c r="B12" s="1"/>
      <c r="C12" s="1"/>
      <c r="D12" s="1"/>
      <c r="E12" s="1"/>
      <c r="F12" s="1"/>
      <c r="G12" s="1"/>
      <c r="H12" s="1"/>
      <c r="I12" s="1"/>
      <c r="J12" s="1"/>
      <c r="K12" s="1"/>
      <c r="L12" s="1"/>
      <c r="M12" s="1"/>
      <c r="N12" s="1"/>
      <c r="O12" s="1"/>
    </row>
    <row r="13" spans="1:15">
      <c r="A13" s="1"/>
      <c r="B13" s="1"/>
      <c r="C13" s="1"/>
      <c r="D13" s="1"/>
      <c r="E13" s="1"/>
      <c r="F13" s="1"/>
      <c r="G13" s="1"/>
      <c r="H13" s="1"/>
      <c r="I13" s="1"/>
      <c r="J13" s="1"/>
      <c r="K13" s="1"/>
      <c r="L13" s="1"/>
      <c r="M13" s="1"/>
      <c r="N13" s="1"/>
      <c r="O13" s="1"/>
    </row>
    <row r="14" spans="1:15">
      <c r="A14" s="1"/>
      <c r="B14" s="1"/>
      <c r="C14" s="1"/>
      <c r="D14" s="1"/>
      <c r="E14" s="1"/>
      <c r="F14" s="1"/>
      <c r="G14" s="1"/>
      <c r="H14" s="1"/>
      <c r="I14" s="1"/>
      <c r="J14" s="1"/>
      <c r="K14" s="1"/>
      <c r="L14" s="1"/>
      <c r="M14" s="1"/>
      <c r="N14" s="1"/>
      <c r="O14" s="1"/>
    </row>
    <row r="15" spans="1:15">
      <c r="A15" s="1"/>
      <c r="B15" s="1"/>
      <c r="C15" s="1"/>
      <c r="D15" s="1"/>
      <c r="E15" s="1"/>
      <c r="F15" s="1"/>
      <c r="G15" s="1"/>
      <c r="H15" s="1"/>
      <c r="I15" s="1"/>
      <c r="J15" s="1"/>
      <c r="K15" s="1"/>
      <c r="L15" s="1"/>
      <c r="M15" s="1"/>
      <c r="N15" s="1"/>
      <c r="O15" s="1"/>
    </row>
    <row r="16" spans="1:15">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A28" s="1"/>
      <c r="B28" s="1"/>
      <c r="C28" s="1"/>
      <c r="D28" s="1"/>
      <c r="E28" s="1"/>
      <c r="F28" s="1"/>
      <c r="G28" s="1"/>
      <c r="H28" s="1"/>
      <c r="I28" s="1"/>
      <c r="J28" s="1"/>
      <c r="K28" s="1"/>
      <c r="L28" s="1"/>
      <c r="M28" s="1"/>
      <c r="N28" s="1"/>
      <c r="O28" s="1"/>
    </row>
    <row r="29" spans="1:15">
      <c r="A29" s="1"/>
      <c r="B29" s="1"/>
      <c r="C29" s="1"/>
      <c r="D29" s="1"/>
      <c r="E29" s="1"/>
      <c r="F29" s="1"/>
      <c r="G29" s="1"/>
      <c r="H29" s="1"/>
      <c r="I29" s="1"/>
      <c r="J29" s="1"/>
      <c r="K29" s="1"/>
      <c r="L29" s="1"/>
      <c r="M29" s="1"/>
      <c r="N29" s="1"/>
      <c r="O29" s="1"/>
    </row>
    <row r="30" spans="1:15">
      <c r="A30" s="1"/>
      <c r="B30" s="1"/>
      <c r="C30" s="1"/>
      <c r="D30" s="1"/>
      <c r="E30" s="1"/>
      <c r="F30" s="1"/>
      <c r="G30" s="1"/>
      <c r="H30" s="1"/>
      <c r="I30" s="1"/>
      <c r="J30" s="1"/>
      <c r="K30" s="1"/>
      <c r="L30" s="1"/>
      <c r="M30" s="1"/>
      <c r="N30" s="1"/>
      <c r="O30" s="1"/>
    </row>
    <row r="31" spans="1:15">
      <c r="A31" s="1"/>
      <c r="B31" s="1"/>
      <c r="C31" s="1"/>
      <c r="D31" s="1"/>
      <c r="E31" s="1"/>
      <c r="F31" s="1"/>
      <c r="G31" s="1"/>
      <c r="H31" s="1"/>
      <c r="I31" s="1"/>
      <c r="J31" s="1"/>
      <c r="K31" s="1"/>
      <c r="L31" s="1"/>
      <c r="M31" s="1"/>
      <c r="N31" s="1"/>
      <c r="O31" s="1"/>
    </row>
    <row r="32" spans="1:15">
      <c r="A32" s="1"/>
      <c r="B32" s="1"/>
      <c r="C32" s="1"/>
      <c r="D32" s="1"/>
      <c r="E32" s="1"/>
      <c r="F32" s="1"/>
      <c r="G32" s="1"/>
      <c r="H32" s="1"/>
      <c r="I32" s="1"/>
      <c r="J32" s="1"/>
      <c r="K32" s="1"/>
      <c r="L32" s="1"/>
      <c r="M32" s="1"/>
      <c r="N32" s="1"/>
      <c r="O32" s="1"/>
    </row>
    <row r="33" spans="1:15">
      <c r="A33" s="1"/>
      <c r="B33" s="1"/>
      <c r="C33" s="1"/>
      <c r="D33" s="1"/>
      <c r="E33" s="1"/>
      <c r="F33" s="1"/>
      <c r="G33" s="1"/>
      <c r="H33" s="1"/>
      <c r="I33" s="1"/>
      <c r="J33" s="1"/>
      <c r="K33" s="1"/>
      <c r="L33" s="1"/>
      <c r="M33" s="1"/>
      <c r="N33" s="1"/>
      <c r="O33" s="1"/>
    </row>
    <row r="34" spans="1:15">
      <c r="A34" s="1"/>
      <c r="B34" s="1"/>
      <c r="C34" s="1"/>
      <c r="D34" s="1"/>
      <c r="E34" s="1"/>
      <c r="F34" s="1"/>
      <c r="G34" s="1"/>
      <c r="H34" s="1"/>
      <c r="I34" s="1"/>
      <c r="J34" s="1"/>
      <c r="K34" s="1"/>
      <c r="L34" s="1"/>
      <c r="M34" s="1"/>
      <c r="N34" s="1"/>
      <c r="O34" s="1"/>
    </row>
    <row r="35" spans="1:15">
      <c r="A35" s="1"/>
      <c r="B35" s="1"/>
      <c r="C35" s="1"/>
      <c r="D35" s="1"/>
      <c r="E35" s="1"/>
      <c r="F35" s="1"/>
      <c r="G35" s="1"/>
      <c r="H35" s="1"/>
      <c r="I35" s="1"/>
      <c r="J35" s="1"/>
      <c r="K35" s="1"/>
      <c r="L35" s="1"/>
      <c r="M35" s="1"/>
      <c r="N35" s="1"/>
      <c r="O35" s="1"/>
    </row>
    <row r="36" spans="1:15">
      <c r="A36" s="1"/>
      <c r="B36" s="1"/>
      <c r="C36" s="1"/>
      <c r="D36" s="1"/>
      <c r="E36" s="1"/>
      <c r="F36" s="1"/>
      <c r="G36" s="1"/>
      <c r="H36" s="1"/>
      <c r="I36" s="1"/>
      <c r="J36" s="1"/>
      <c r="K36" s="1"/>
      <c r="L36" s="1"/>
      <c r="M36" s="1"/>
      <c r="N36" s="1"/>
      <c r="O36" s="1"/>
    </row>
    <row r="37" spans="1:15">
      <c r="A37" s="1"/>
      <c r="B37" s="1"/>
      <c r="C37" s="1"/>
      <c r="D37" s="1"/>
      <c r="E37" s="1"/>
      <c r="F37" s="1"/>
      <c r="G37" s="1"/>
      <c r="H37" s="1"/>
      <c r="I37" s="1"/>
      <c r="J37" s="1"/>
      <c r="K37" s="1"/>
      <c r="L37" s="1"/>
      <c r="M37" s="1"/>
      <c r="N37" s="1"/>
      <c r="O37" s="1"/>
    </row>
    <row r="38" spans="1:15">
      <c r="A38" s="1"/>
      <c r="B38" s="1"/>
      <c r="C38" s="1"/>
      <c r="D38" s="1"/>
      <c r="E38" s="1"/>
      <c r="F38" s="1"/>
      <c r="G38" s="1"/>
      <c r="H38" s="1"/>
      <c r="I38" s="1"/>
      <c r="J38" s="1"/>
      <c r="K38" s="1"/>
      <c r="L38" s="1"/>
      <c r="M38" s="1"/>
      <c r="N38" s="1"/>
      <c r="O38" s="1"/>
    </row>
    <row r="39" spans="1:15">
      <c r="A39" s="1"/>
      <c r="B39" s="1"/>
      <c r="C39" s="1"/>
      <c r="D39" s="1"/>
      <c r="E39" s="1"/>
      <c r="F39" s="1"/>
      <c r="G39" s="1"/>
      <c r="H39" s="1"/>
      <c r="I39" s="1"/>
      <c r="J39" s="1"/>
      <c r="K39" s="1"/>
      <c r="L39" s="1"/>
      <c r="M39" s="1"/>
      <c r="N39" s="1"/>
      <c r="O39" s="1"/>
    </row>
  </sheetData>
  <hyperlinks>
    <hyperlink ref="I2" location="innehåll!A1" display="Tillbaka till innehållsförteckning"/>
  </hyperlinks>
  <pageMargins left="0.7" right="0.7" top="0.75" bottom="0.75" header="0.3" footer="0.3"/>
  <pageSetup paperSize="9" orientation="portrait" horizontalDpi="1200" verticalDpi="1200"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3"/>
  <sheetViews>
    <sheetView workbookViewId="0">
      <selection activeCell="J1" sqref="J1"/>
    </sheetView>
  </sheetViews>
  <sheetFormatPr defaultRowHeight="15"/>
  <cols>
    <col min="1" max="1" width="9.140625" style="425"/>
  </cols>
  <sheetData>
    <row r="1" spans="1:26">
      <c r="A1" s="1"/>
      <c r="B1" s="379" t="s">
        <v>1478</v>
      </c>
      <c r="C1" s="1"/>
      <c r="D1" s="1"/>
      <c r="E1" s="1"/>
      <c r="F1" s="1"/>
      <c r="G1" s="1"/>
      <c r="H1" s="1"/>
      <c r="I1" s="1"/>
      <c r="J1" s="70" t="s">
        <v>173</v>
      </c>
      <c r="K1" s="1"/>
      <c r="L1" s="1"/>
      <c r="M1" s="1"/>
      <c r="N1" s="1"/>
      <c r="O1" s="1"/>
      <c r="P1" s="1"/>
      <c r="Q1" s="1"/>
      <c r="R1" s="1"/>
      <c r="S1" s="1"/>
      <c r="T1" s="1"/>
      <c r="U1" s="1"/>
      <c r="V1" s="1"/>
      <c r="W1" s="1"/>
      <c r="X1" s="1"/>
      <c r="Y1" s="1"/>
      <c r="Z1" s="1"/>
    </row>
    <row r="2" spans="1:26">
      <c r="A2" s="1"/>
      <c r="B2" s="14"/>
      <c r="C2" s="1"/>
      <c r="D2" s="1"/>
      <c r="E2" s="1"/>
      <c r="F2" s="1"/>
      <c r="G2" s="1"/>
      <c r="H2" s="1"/>
      <c r="I2" s="1"/>
      <c r="J2" s="1"/>
      <c r="K2" s="1"/>
      <c r="L2" s="1"/>
      <c r="M2" s="1"/>
      <c r="N2" s="1"/>
      <c r="O2" s="1"/>
      <c r="P2" s="1"/>
      <c r="Q2" s="1"/>
      <c r="R2" s="1"/>
      <c r="S2" s="1"/>
      <c r="T2" s="1"/>
      <c r="U2" s="1"/>
      <c r="V2" s="1"/>
      <c r="W2" s="1"/>
      <c r="X2" s="1"/>
      <c r="Y2" s="1"/>
      <c r="Z2" s="1"/>
    </row>
    <row r="3" spans="1:26">
      <c r="A3" s="1"/>
      <c r="B3" s="1"/>
      <c r="C3" s="351">
        <v>2014</v>
      </c>
      <c r="D3" s="351">
        <v>2015</v>
      </c>
      <c r="E3" s="351">
        <v>2016</v>
      </c>
      <c r="F3" s="351">
        <v>2017</v>
      </c>
      <c r="G3" s="351">
        <v>2018</v>
      </c>
      <c r="H3" s="351">
        <v>2019</v>
      </c>
      <c r="I3" s="351">
        <v>2020</v>
      </c>
      <c r="J3" s="351">
        <v>2021</v>
      </c>
      <c r="K3" s="351">
        <v>2022</v>
      </c>
      <c r="L3" s="1"/>
      <c r="M3" s="1"/>
      <c r="N3" s="1"/>
      <c r="O3" s="1"/>
      <c r="P3" s="1"/>
      <c r="Q3" s="1"/>
      <c r="R3" s="1"/>
      <c r="S3" s="1"/>
      <c r="T3" s="1"/>
      <c r="U3" s="1"/>
      <c r="V3" s="1"/>
      <c r="W3" s="1"/>
      <c r="X3" s="1"/>
      <c r="Y3" s="1"/>
      <c r="Z3" s="1"/>
    </row>
    <row r="4" spans="1:26" s="391" customFormat="1">
      <c r="A4" s="1"/>
      <c r="B4" s="44" t="s">
        <v>7</v>
      </c>
      <c r="C4" s="863">
        <v>18</v>
      </c>
      <c r="D4" s="863">
        <v>18</v>
      </c>
      <c r="E4" s="863">
        <v>16</v>
      </c>
      <c r="F4" s="863">
        <v>16</v>
      </c>
      <c r="G4" s="863">
        <v>17</v>
      </c>
      <c r="H4" s="863">
        <v>17</v>
      </c>
      <c r="I4" s="863">
        <v>17</v>
      </c>
      <c r="J4" s="863">
        <v>16</v>
      </c>
      <c r="K4" s="863">
        <v>16</v>
      </c>
      <c r="L4" s="1"/>
      <c r="M4" s="1"/>
      <c r="N4" s="1"/>
      <c r="O4" s="1"/>
      <c r="P4" s="1"/>
      <c r="Q4" s="1"/>
      <c r="R4" s="1"/>
      <c r="S4" s="1"/>
      <c r="T4" s="1"/>
      <c r="U4" s="1"/>
      <c r="V4" s="1"/>
      <c r="W4" s="1"/>
      <c r="X4" s="1"/>
      <c r="Y4" s="1"/>
      <c r="Z4" s="1"/>
    </row>
    <row r="5" spans="1:26">
      <c r="A5" s="1"/>
      <c r="B5" s="44" t="s">
        <v>551</v>
      </c>
      <c r="C5" s="863">
        <v>17</v>
      </c>
      <c r="D5" s="863">
        <v>17</v>
      </c>
      <c r="E5" s="863">
        <v>17</v>
      </c>
      <c r="F5" s="863">
        <v>18</v>
      </c>
      <c r="G5" s="863">
        <v>18</v>
      </c>
      <c r="H5" s="863">
        <v>18</v>
      </c>
      <c r="I5" s="863">
        <v>18</v>
      </c>
      <c r="J5" s="863">
        <v>18</v>
      </c>
      <c r="K5" s="863">
        <v>17</v>
      </c>
      <c r="L5" s="1"/>
      <c r="M5" s="1"/>
      <c r="N5" s="1"/>
      <c r="O5" s="1"/>
      <c r="P5" s="1"/>
      <c r="Q5" s="1"/>
      <c r="R5" s="1"/>
      <c r="S5" s="1"/>
      <c r="T5" s="1"/>
      <c r="U5" s="1"/>
      <c r="V5" s="1"/>
      <c r="W5" s="1"/>
      <c r="X5" s="1"/>
      <c r="Y5" s="1"/>
      <c r="Z5" s="1"/>
    </row>
    <row r="6" spans="1:26">
      <c r="A6" s="1"/>
      <c r="B6" s="1"/>
      <c r="C6" s="1"/>
      <c r="D6" s="1"/>
      <c r="E6" s="1"/>
      <c r="F6" s="1"/>
      <c r="G6" s="1"/>
      <c r="H6" s="1"/>
      <c r="I6" s="1"/>
      <c r="J6" s="1"/>
      <c r="K6" s="1"/>
      <c r="L6" s="1"/>
      <c r="M6" s="1"/>
      <c r="N6" s="1"/>
      <c r="O6" s="1"/>
      <c r="P6" s="1"/>
      <c r="Q6" s="1"/>
      <c r="R6" s="1"/>
      <c r="S6" s="1"/>
      <c r="T6" s="1"/>
      <c r="U6" s="1"/>
      <c r="V6" s="1"/>
      <c r="W6" s="1"/>
      <c r="X6" s="1"/>
      <c r="Y6" s="1"/>
      <c r="Z6" s="1"/>
    </row>
    <row r="7" spans="1:26">
      <c r="A7" s="1"/>
      <c r="B7" s="1"/>
      <c r="C7" s="1"/>
      <c r="D7" s="1"/>
      <c r="E7" s="1"/>
      <c r="F7" s="1"/>
      <c r="G7" s="1"/>
      <c r="H7" s="1"/>
      <c r="I7" s="1"/>
      <c r="J7" s="1"/>
      <c r="K7" s="1"/>
      <c r="L7" s="1"/>
      <c r="M7" s="1"/>
      <c r="N7" s="1" t="s">
        <v>342</v>
      </c>
      <c r="O7" s="1"/>
      <c r="P7" s="1"/>
      <c r="Q7" s="1"/>
      <c r="R7" s="1"/>
      <c r="S7" s="1"/>
      <c r="T7" s="1"/>
      <c r="U7" s="1"/>
      <c r="V7" s="1"/>
      <c r="W7" s="1"/>
      <c r="X7" s="1"/>
      <c r="Y7" s="1"/>
      <c r="Z7" s="1"/>
    </row>
    <row r="8" spans="1:26">
      <c r="A8" s="1"/>
      <c r="B8" s="1"/>
      <c r="C8" s="11" t="s">
        <v>221</v>
      </c>
      <c r="D8" s="1"/>
      <c r="E8" s="1"/>
      <c r="F8" s="1"/>
      <c r="G8" s="1"/>
      <c r="H8" s="1"/>
      <c r="I8" s="1"/>
      <c r="J8" s="1"/>
      <c r="K8" s="1"/>
      <c r="L8" s="1"/>
      <c r="M8" s="1"/>
      <c r="N8" s="1"/>
      <c r="O8" s="1"/>
      <c r="P8" s="1"/>
      <c r="Q8" s="1"/>
      <c r="R8" s="1"/>
      <c r="S8" s="1"/>
      <c r="T8" s="1"/>
      <c r="U8" s="1"/>
      <c r="V8" s="1"/>
      <c r="W8" s="1"/>
      <c r="X8" s="1"/>
      <c r="Y8" s="1"/>
      <c r="Z8" s="1"/>
    </row>
    <row r="9" spans="1:26">
      <c r="A9" s="1"/>
      <c r="B9" s="1"/>
      <c r="C9" s="1"/>
      <c r="D9" s="1"/>
      <c r="E9" s="1"/>
      <c r="F9" s="1"/>
      <c r="G9" s="1"/>
      <c r="H9" s="1"/>
      <c r="I9" s="1"/>
      <c r="J9" s="1"/>
      <c r="K9" s="1"/>
      <c r="L9" s="1"/>
      <c r="M9" s="1"/>
      <c r="N9" s="1"/>
      <c r="O9" s="1"/>
      <c r="P9" s="1"/>
      <c r="Q9" s="1"/>
      <c r="R9" s="1"/>
      <c r="S9" s="1"/>
      <c r="T9" s="1"/>
      <c r="U9" s="1"/>
      <c r="V9" s="1"/>
      <c r="W9" s="1"/>
      <c r="X9" s="1"/>
      <c r="Y9" s="1"/>
      <c r="Z9" s="1"/>
    </row>
    <row r="10" spans="1:26">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3"/>
      <c r="C21" s="11"/>
      <c r="D21" s="11"/>
      <c r="E21" s="11"/>
      <c r="F21" s="1"/>
      <c r="G21" s="1"/>
      <c r="H21" s="1"/>
      <c r="I21" s="1"/>
      <c r="J21" s="1"/>
      <c r="K21" s="1"/>
      <c r="L21" s="1"/>
      <c r="M21" s="1"/>
      <c r="N21" s="1"/>
      <c r="O21" s="1"/>
      <c r="P21" s="1"/>
      <c r="Q21" s="1"/>
      <c r="R21" s="1"/>
      <c r="S21" s="1"/>
      <c r="T21" s="1"/>
      <c r="U21" s="1"/>
      <c r="V21" s="1"/>
      <c r="W21" s="1"/>
      <c r="X21" s="1"/>
      <c r="Y21" s="1"/>
      <c r="Z21" s="1"/>
    </row>
    <row r="22" spans="1:26">
      <c r="A22" s="1"/>
      <c r="B22" s="11"/>
      <c r="C22" s="11"/>
      <c r="D22" s="11"/>
      <c r="E22" s="11"/>
      <c r="F22" s="1"/>
      <c r="G22" s="1"/>
      <c r="H22" s="1"/>
      <c r="I22" s="1"/>
      <c r="J22" s="1"/>
      <c r="K22" s="1"/>
      <c r="L22" s="1"/>
      <c r="M22" s="1"/>
      <c r="N22" s="1"/>
      <c r="O22" s="1"/>
      <c r="P22" s="1"/>
      <c r="Q22" s="1"/>
      <c r="R22" s="1"/>
      <c r="S22" s="1"/>
      <c r="T22" s="1"/>
      <c r="U22" s="1"/>
      <c r="V22" s="1"/>
      <c r="W22" s="1"/>
      <c r="X22" s="1"/>
      <c r="Y22" s="1"/>
      <c r="Z22" s="1"/>
    </row>
    <row r="23" spans="1:26">
      <c r="A23" s="1"/>
      <c r="B23" s="11"/>
      <c r="C23" s="11"/>
      <c r="D23" s="11"/>
      <c r="E23" s="11"/>
      <c r="F23" s="1"/>
      <c r="G23" s="1"/>
      <c r="H23" s="1"/>
      <c r="I23" s="1"/>
      <c r="J23" s="1"/>
      <c r="K23" s="1"/>
      <c r="L23" s="1"/>
      <c r="M23" s="1"/>
      <c r="N23" s="1"/>
      <c r="O23" s="1"/>
      <c r="P23" s="1"/>
      <c r="Q23" s="1"/>
      <c r="R23" s="1"/>
      <c r="S23" s="1"/>
      <c r="T23" s="1"/>
      <c r="U23" s="1"/>
      <c r="V23" s="1"/>
      <c r="W23" s="1"/>
      <c r="X23" s="1"/>
      <c r="Y23" s="1"/>
      <c r="Z23" s="1"/>
    </row>
    <row r="24" spans="1:26">
      <c r="A24" s="1"/>
      <c r="B24" s="381"/>
      <c r="C24" s="380"/>
      <c r="D24" s="11"/>
      <c r="E24" s="11"/>
      <c r="F24" s="1"/>
      <c r="G24" s="1"/>
      <c r="H24" s="1"/>
      <c r="I24" s="1"/>
      <c r="J24" s="1"/>
      <c r="K24" s="1"/>
      <c r="L24" s="1"/>
      <c r="M24" s="1"/>
      <c r="N24" s="1"/>
      <c r="O24" s="1"/>
      <c r="P24" s="1"/>
      <c r="Q24" s="1"/>
      <c r="R24" s="1"/>
      <c r="S24" s="1"/>
      <c r="T24" s="1"/>
      <c r="U24" s="1"/>
      <c r="V24" s="1"/>
      <c r="W24" s="1"/>
      <c r="X24" s="1"/>
      <c r="Y24" s="1"/>
      <c r="Z24" s="1"/>
    </row>
    <row r="25" spans="1:26">
      <c r="A25" s="1"/>
      <c r="B25" s="381"/>
      <c r="C25" s="380"/>
      <c r="D25" s="11"/>
      <c r="E25" s="11"/>
      <c r="F25" s="1"/>
      <c r="G25" s="1"/>
      <c r="H25" s="1"/>
      <c r="I25" s="1"/>
      <c r="J25" s="1"/>
      <c r="K25" s="1"/>
      <c r="L25" s="1"/>
      <c r="M25" s="1"/>
      <c r="N25" s="1"/>
      <c r="O25" s="1"/>
      <c r="P25" s="1"/>
      <c r="Q25" s="1"/>
      <c r="R25" s="1"/>
      <c r="S25" s="1"/>
      <c r="T25" s="1"/>
      <c r="U25" s="1"/>
      <c r="V25" s="1"/>
      <c r="W25" s="1"/>
      <c r="X25" s="1"/>
      <c r="Y25" s="1"/>
      <c r="Z25" s="1"/>
    </row>
    <row r="26" spans="1:26">
      <c r="A26" s="1"/>
      <c r="B26" s="381"/>
      <c r="C26" s="380"/>
      <c r="D26" s="11"/>
      <c r="E26" s="11"/>
      <c r="F26" s="1"/>
      <c r="G26" s="1"/>
      <c r="H26" s="1"/>
      <c r="I26" s="1"/>
      <c r="J26" s="1"/>
      <c r="K26" s="1"/>
      <c r="L26" s="1"/>
      <c r="M26" s="1"/>
      <c r="N26" s="1"/>
      <c r="O26" s="1"/>
      <c r="P26" s="1"/>
      <c r="Q26" s="1"/>
      <c r="R26" s="1"/>
      <c r="S26" s="1"/>
      <c r="T26" s="1"/>
      <c r="U26" s="1"/>
      <c r="V26" s="1"/>
      <c r="W26" s="1"/>
      <c r="X26" s="1"/>
      <c r="Y26" s="1"/>
      <c r="Z26" s="1"/>
    </row>
    <row r="27" spans="1:26">
      <c r="A27" s="1"/>
      <c r="B27" s="381"/>
      <c r="C27" s="380"/>
      <c r="D27" s="11"/>
      <c r="E27" s="11"/>
      <c r="F27" s="1"/>
      <c r="G27" s="1"/>
      <c r="H27" s="1"/>
      <c r="I27" s="1"/>
      <c r="J27" s="1"/>
      <c r="K27" s="1"/>
      <c r="L27" s="1"/>
      <c r="M27" s="1"/>
      <c r="N27" s="1"/>
      <c r="O27" s="1"/>
      <c r="P27" s="1"/>
      <c r="Q27" s="1"/>
      <c r="R27" s="1"/>
      <c r="S27" s="1"/>
      <c r="T27" s="1"/>
      <c r="U27" s="1"/>
      <c r="V27" s="1"/>
      <c r="W27" s="1"/>
      <c r="X27" s="1"/>
      <c r="Y27" s="1"/>
      <c r="Z27" s="1"/>
    </row>
    <row r="28" spans="1:26">
      <c r="A28" s="1"/>
      <c r="B28" s="11"/>
      <c r="D28" s="11"/>
      <c r="E28" s="11"/>
      <c r="F28" s="1"/>
      <c r="G28" s="1"/>
      <c r="H28" s="1"/>
      <c r="I28" s="1"/>
      <c r="J28" s="1"/>
      <c r="K28" s="1"/>
      <c r="L28" s="1"/>
      <c r="M28" s="1"/>
      <c r="N28" s="1"/>
      <c r="O28" s="1"/>
      <c r="P28" s="1"/>
      <c r="Q28" s="1"/>
      <c r="R28" s="1"/>
      <c r="S28" s="1"/>
      <c r="T28" s="1"/>
      <c r="U28" s="1"/>
      <c r="V28" s="1"/>
      <c r="W28" s="1"/>
      <c r="X28" s="1"/>
      <c r="Y28" s="1"/>
      <c r="Z28" s="1"/>
    </row>
    <row r="29" spans="1:26">
      <c r="A29" s="1"/>
      <c r="B29" s="11"/>
      <c r="C29" s="11"/>
      <c r="D29" s="11"/>
      <c r="E29" s="11"/>
      <c r="F29" s="1"/>
      <c r="G29" s="1"/>
      <c r="H29" s="1"/>
      <c r="I29" s="1"/>
      <c r="J29" s="1"/>
      <c r="K29" s="1"/>
      <c r="L29" s="1"/>
      <c r="M29" s="1"/>
      <c r="N29" s="1"/>
      <c r="O29" s="1"/>
      <c r="P29" s="1"/>
      <c r="Q29" s="1"/>
      <c r="R29" s="1"/>
      <c r="S29" s="1"/>
      <c r="T29" s="1"/>
      <c r="U29" s="1"/>
      <c r="V29" s="1"/>
      <c r="W29" s="1"/>
      <c r="X29" s="1"/>
      <c r="Y29" s="1"/>
      <c r="Z29" s="1"/>
    </row>
    <row r="30" spans="1:26">
      <c r="A30" s="1"/>
      <c r="B30" s="381"/>
      <c r="C30" s="382"/>
      <c r="D30" s="11"/>
      <c r="E30" s="11"/>
      <c r="F30" s="1"/>
      <c r="G30" s="1"/>
      <c r="H30" s="1"/>
      <c r="I30" s="1"/>
      <c r="J30" s="1"/>
      <c r="K30" s="1"/>
      <c r="L30" s="1"/>
      <c r="M30" s="1"/>
      <c r="N30" s="1"/>
      <c r="O30" s="1"/>
      <c r="P30" s="1"/>
      <c r="Q30" s="1"/>
      <c r="R30" s="1"/>
      <c r="S30" s="1"/>
      <c r="T30" s="1"/>
      <c r="U30" s="1"/>
      <c r="V30" s="1"/>
      <c r="W30" s="1"/>
      <c r="X30" s="1"/>
      <c r="Y30" s="1"/>
      <c r="Z30" s="1"/>
    </row>
    <row r="31" spans="1:26">
      <c r="A31" s="1"/>
      <c r="B31" s="383"/>
      <c r="C31" s="11"/>
      <c r="D31" s="11"/>
      <c r="E31" s="11"/>
      <c r="F31" s="1"/>
      <c r="G31" s="1"/>
      <c r="H31" s="1"/>
      <c r="I31" s="1"/>
      <c r="J31" s="1"/>
      <c r="K31" s="1"/>
      <c r="L31" s="1"/>
      <c r="M31" s="1"/>
      <c r="N31" s="1"/>
      <c r="O31" s="1"/>
      <c r="P31" s="1"/>
      <c r="Q31" s="1"/>
      <c r="R31" s="1"/>
      <c r="S31" s="1"/>
      <c r="T31" s="1"/>
      <c r="U31" s="1"/>
      <c r="V31" s="1"/>
      <c r="W31" s="1"/>
      <c r="X31" s="1"/>
      <c r="Y31" s="1"/>
      <c r="Z31" s="1"/>
    </row>
    <row r="32" spans="1:26">
      <c r="A32" s="1"/>
      <c r="B32" s="11"/>
      <c r="C32" s="11"/>
      <c r="D32" s="11"/>
      <c r="E32" s="11"/>
      <c r="F32" s="1"/>
      <c r="G32" s="1"/>
      <c r="H32" s="1"/>
      <c r="I32" s="1"/>
      <c r="J32" s="1"/>
      <c r="K32" s="1"/>
      <c r="L32" s="1"/>
      <c r="M32" s="1"/>
      <c r="N32" s="1"/>
      <c r="O32" s="1"/>
      <c r="P32" s="1"/>
      <c r="Q32" s="1"/>
      <c r="R32" s="1"/>
      <c r="S32" s="1"/>
      <c r="T32" s="1"/>
      <c r="U32" s="1"/>
      <c r="V32" s="1"/>
      <c r="W32" s="1"/>
      <c r="X32" s="1"/>
      <c r="Y32" s="1"/>
      <c r="Z32" s="1"/>
    </row>
    <row r="33" spans="1:26">
      <c r="A33" s="1"/>
      <c r="B33" s="11"/>
      <c r="C33" s="11"/>
      <c r="D33" s="11"/>
      <c r="E33" s="1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sheetData>
  <hyperlinks>
    <hyperlink ref="J1" location="innehåll!A1" display="Tillbaka till innehållsförteckning"/>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21"/>
  <sheetViews>
    <sheetView workbookViewId="0">
      <selection activeCell="O3" sqref="O3"/>
    </sheetView>
  </sheetViews>
  <sheetFormatPr defaultRowHeight="15"/>
  <cols>
    <col min="2" max="2" width="19.28515625" customWidth="1"/>
    <col min="3" max="3" width="13.7109375" customWidth="1"/>
  </cols>
  <sheetData>
    <row r="1" spans="1:107">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107">
      <c r="A2" s="1"/>
      <c r="B2" s="483" t="s">
        <v>1256</v>
      </c>
      <c r="C2" s="764"/>
      <c r="D2" s="765"/>
      <c r="E2" s="765"/>
      <c r="F2" s="765"/>
      <c r="G2" s="765"/>
      <c r="H2" s="765"/>
      <c r="I2" s="765"/>
      <c r="J2" s="765"/>
      <c r="K2" s="765"/>
      <c r="L2" s="765"/>
      <c r="M2" s="45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row>
    <row r="3" spans="1:107">
      <c r="A3" s="1"/>
      <c r="B3" s="766" t="s">
        <v>914</v>
      </c>
      <c r="C3" s="767"/>
      <c r="D3" s="768"/>
      <c r="E3" s="768"/>
      <c r="F3" s="768"/>
      <c r="G3" s="768"/>
      <c r="H3" s="768"/>
      <c r="I3" s="768"/>
      <c r="J3" s="768"/>
      <c r="K3" s="768"/>
      <c r="L3" s="768"/>
      <c r="M3" s="769"/>
      <c r="N3" s="1"/>
      <c r="O3" s="70" t="s">
        <v>173</v>
      </c>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row>
    <row r="4" spans="1:107">
      <c r="A4" s="1"/>
      <c r="B4" s="28"/>
      <c r="C4" s="763" t="s">
        <v>0</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row>
    <row r="5" spans="1:107" s="494" customFormat="1" ht="39">
      <c r="A5" s="1"/>
      <c r="B5" s="565" t="s">
        <v>948</v>
      </c>
      <c r="C5" s="761">
        <v>62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107" ht="39">
      <c r="A6" s="1"/>
      <c r="B6" s="567" t="s">
        <v>944</v>
      </c>
      <c r="C6" s="762">
        <v>60</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row>
    <row r="7" spans="1:107" ht="39">
      <c r="A7" s="1"/>
      <c r="B7" s="565" t="s">
        <v>947</v>
      </c>
      <c r="C7" s="761">
        <v>60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row>
    <row r="8" spans="1:107">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row>
    <row r="9" spans="1:107">
      <c r="A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row>
    <row r="10" spans="1:107">
      <c r="A10" s="1"/>
      <c r="B10" s="566"/>
      <c r="C10" s="760" t="s">
        <v>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row>
    <row r="11" spans="1:107" s="494" customFormat="1" ht="39">
      <c r="A11" s="1"/>
      <c r="B11" s="549" t="s">
        <v>950</v>
      </c>
      <c r="C11" s="761">
        <v>69</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row>
    <row r="12" spans="1:107" ht="39">
      <c r="A12" s="1"/>
      <c r="B12" s="568" t="s">
        <v>945</v>
      </c>
      <c r="C12" s="762">
        <v>64</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row>
    <row r="13" spans="1:107" ht="26.25">
      <c r="A13" s="1"/>
      <c r="B13" s="549" t="s">
        <v>1255</v>
      </c>
      <c r="C13" s="761">
        <v>73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row>
    <row r="14" spans="1:107">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row>
    <row r="15" spans="1:107">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row>
    <row r="16" spans="1:107">
      <c r="A16" s="1"/>
      <c r="B16" s="566"/>
      <c r="C16" s="760" t="s">
        <v>0</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row>
    <row r="17" spans="1:107" s="494" customFormat="1" ht="39">
      <c r="A17" s="1"/>
      <c r="B17" s="549" t="s">
        <v>949</v>
      </c>
      <c r="C17" s="761">
        <v>77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row>
    <row r="18" spans="1:107" ht="39">
      <c r="A18" s="1"/>
      <c r="B18" s="568" t="s">
        <v>946</v>
      </c>
      <c r="C18" s="762">
        <v>77</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row>
    <row r="19" spans="1:107" ht="26.25">
      <c r="A19" s="1"/>
      <c r="B19" s="549" t="s">
        <v>943</v>
      </c>
      <c r="C19" s="761">
        <v>77</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row>
    <row r="20" spans="1:10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row>
    <row r="21" spans="1:107">
      <c r="A21" s="1"/>
      <c r="B21" s="1" t="s">
        <v>155</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row>
    <row r="22" spans="1:10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row>
    <row r="23" spans="1:10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row>
    <row r="24" spans="1:10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row>
    <row r="25" spans="1:10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row>
    <row r="26" spans="1:10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row>
    <row r="27" spans="1:10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row>
    <row r="28" spans="1:10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row>
    <row r="29" spans="1:10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row>
    <row r="30" spans="1:10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row>
    <row r="31" spans="1:10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row>
    <row r="32" spans="1:10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row>
    <row r="33" spans="1:10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row>
    <row r="34" spans="1:10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row>
    <row r="35" spans="1:10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row>
    <row r="36" spans="1:10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row>
    <row r="37" spans="1:10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row>
    <row r="38" spans="1:10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row>
    <row r="39" spans="1:10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row>
    <row r="40" spans="1:10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row>
    <row r="41" spans="1:10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row>
    <row r="42" spans="1:10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row>
    <row r="43" spans="1:10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row>
    <row r="44" spans="1:10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row>
    <row r="45" spans="1:10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row>
    <row r="46" spans="1:10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row>
    <row r="47" spans="1:10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row>
    <row r="48" spans="1:10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row>
    <row r="49" spans="1:10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row>
    <row r="50" spans="1:10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row>
    <row r="51" spans="1:10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row>
    <row r="52" spans="1:10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row>
    <row r="53" spans="1:10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row>
    <row r="54" spans="1:10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row>
    <row r="55" spans="1:10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row>
    <row r="56" spans="1:10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row>
    <row r="57" spans="1:10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row>
    <row r="58" spans="1:10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row>
    <row r="59" spans="1:10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row>
    <row r="60" spans="1:10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row>
    <row r="61" spans="1:10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row>
    <row r="62" spans="1:10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row>
    <row r="63" spans="1:10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row>
    <row r="64" spans="1:10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row>
    <row r="65" spans="1:10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row>
    <row r="66" spans="1:10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row>
    <row r="67" spans="1:10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row>
    <row r="68" spans="1:10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row>
    <row r="69" spans="1:10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row>
    <row r="70" spans="1:10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row>
    <row r="71" spans="1:10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row>
    <row r="72" spans="1:10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row>
    <row r="73" spans="1:10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row>
    <row r="74" spans="1:10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row>
    <row r="75" spans="1:10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row>
    <row r="76" spans="1:10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row>
    <row r="77" spans="1:10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row>
    <row r="78" spans="1:10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row>
    <row r="79" spans="1:10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row>
    <row r="80" spans="1:10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row>
    <row r="81" spans="1:10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row>
    <row r="82" spans="1:10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row>
    <row r="83" spans="1:10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row>
    <row r="84" spans="1:10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row>
    <row r="85" spans="1:10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row>
    <row r="86" spans="1:10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row>
    <row r="87" spans="1:10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row>
    <row r="88" spans="1:10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row>
    <row r="89" spans="1:10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row>
    <row r="90" spans="1:10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row>
    <row r="91" spans="1:10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row>
    <row r="92" spans="1:10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row>
    <row r="93" spans="1:10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row>
    <row r="94" spans="1:10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row>
    <row r="95" spans="1:10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row>
    <row r="96" spans="1:10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row>
    <row r="97" spans="1:10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row>
    <row r="98" spans="1:10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row>
    <row r="99" spans="1:10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row>
    <row r="100" spans="1:10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row>
    <row r="101" spans="1:10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row>
    <row r="102" spans="1:10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row>
    <row r="103" spans="1:10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row>
    <row r="104" spans="1:10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row>
    <row r="105" spans="1:10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row>
    <row r="106" spans="1:10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row>
    <row r="107" spans="1:10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row>
    <row r="108" spans="1:10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row>
    <row r="109" spans="1:10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row>
    <row r="110" spans="1:10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row>
    <row r="111" spans="1:10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row>
    <row r="112" spans="1:10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row>
    <row r="113" spans="1:10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row>
    <row r="114" spans="1:10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row>
    <row r="115" spans="1:10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row>
    <row r="116" spans="1:10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row>
    <row r="117" spans="1:10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row>
    <row r="118" spans="1:10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row>
    <row r="119" spans="1:10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row>
    <row r="120" spans="1:10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row>
    <row r="121" spans="1:107">
      <c r="A121" s="1"/>
      <c r="B121" s="1"/>
      <c r="C121" s="1"/>
      <c r="D121" s="1"/>
      <c r="E121" s="1"/>
      <c r="F121" s="1"/>
      <c r="G121" s="1"/>
      <c r="H121" s="1"/>
      <c r="I121" s="1"/>
      <c r="J121" s="1"/>
      <c r="K121" s="1"/>
      <c r="L121" s="1"/>
      <c r="M121" s="1"/>
      <c r="N121" s="1"/>
      <c r="O121" s="1"/>
      <c r="P121" s="1"/>
      <c r="Q121" s="1"/>
      <c r="R121" s="1"/>
      <c r="S121" s="1"/>
      <c r="T121" s="1"/>
      <c r="U121" s="1"/>
    </row>
  </sheetData>
  <hyperlinks>
    <hyperlink ref="O3" location="innehåll!A1" display="Tillbaka till innehållsförteckning"/>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1"/>
  <sheetViews>
    <sheetView workbookViewId="0">
      <selection activeCell="N1" sqref="N1"/>
    </sheetView>
  </sheetViews>
  <sheetFormatPr defaultRowHeight="15"/>
  <sheetData>
    <row r="1" spans="1:25">
      <c r="A1" s="1"/>
      <c r="B1" s="379" t="s">
        <v>555</v>
      </c>
      <c r="C1" s="1"/>
      <c r="D1" s="1"/>
      <c r="E1" s="1"/>
      <c r="F1" s="1"/>
      <c r="G1" s="1"/>
      <c r="H1" s="1"/>
      <c r="I1" s="1"/>
      <c r="J1" s="1"/>
      <c r="K1" s="1"/>
      <c r="L1" s="1"/>
      <c r="M1" s="1"/>
      <c r="N1" s="70" t="s">
        <v>173</v>
      </c>
      <c r="O1" s="1"/>
      <c r="P1" s="1"/>
      <c r="Q1" s="1"/>
      <c r="R1" s="1"/>
      <c r="S1" s="1"/>
      <c r="T1" s="1"/>
      <c r="U1" s="1"/>
      <c r="V1" s="1"/>
      <c r="W1" s="1"/>
      <c r="X1" s="1"/>
      <c r="Y1" s="1"/>
    </row>
    <row r="2" spans="1:25">
      <c r="A2" s="1"/>
      <c r="B2" s="14"/>
      <c r="C2" s="1"/>
      <c r="D2" s="1"/>
      <c r="E2" s="1"/>
      <c r="F2" s="1"/>
      <c r="G2" s="1"/>
      <c r="H2" s="1"/>
      <c r="I2" s="1"/>
      <c r="J2" s="1"/>
      <c r="K2" s="1"/>
      <c r="L2" s="1"/>
      <c r="M2" s="1"/>
      <c r="N2" s="1"/>
      <c r="O2" s="1"/>
      <c r="P2" s="1"/>
      <c r="Q2" s="1"/>
      <c r="R2" s="1"/>
      <c r="S2" s="1"/>
      <c r="T2" s="1"/>
      <c r="U2" s="1"/>
      <c r="V2" s="1"/>
      <c r="W2" s="1"/>
      <c r="X2" s="1"/>
      <c r="Y2" s="1"/>
    </row>
    <row r="3" spans="1:25">
      <c r="A3" s="1"/>
      <c r="B3" s="1"/>
      <c r="C3" s="44">
        <v>2023</v>
      </c>
      <c r="D3" s="1"/>
      <c r="E3" s="1"/>
      <c r="F3" s="1"/>
      <c r="G3" s="1"/>
      <c r="H3" s="1"/>
      <c r="I3" s="1"/>
      <c r="J3" s="1"/>
      <c r="K3" s="1"/>
      <c r="L3" s="1"/>
      <c r="M3" s="1"/>
      <c r="N3" s="1"/>
      <c r="O3" s="1"/>
      <c r="P3" s="1"/>
      <c r="Q3" s="1"/>
      <c r="R3" s="1"/>
      <c r="S3" s="1"/>
      <c r="T3" s="1"/>
      <c r="U3" s="1"/>
      <c r="V3" s="1"/>
      <c r="W3" s="1"/>
      <c r="X3" s="1"/>
      <c r="Y3" s="1"/>
    </row>
    <row r="4" spans="1:25">
      <c r="A4" s="1"/>
      <c r="B4" s="1"/>
      <c r="C4" s="1"/>
      <c r="D4" s="1"/>
      <c r="E4" s="1"/>
      <c r="F4" s="1"/>
      <c r="G4" s="1"/>
      <c r="H4" s="1"/>
      <c r="I4" s="1"/>
      <c r="J4" s="1"/>
      <c r="K4" s="1"/>
      <c r="L4" s="1"/>
      <c r="M4" s="1"/>
      <c r="N4" s="1"/>
      <c r="O4" s="1"/>
      <c r="P4" s="1"/>
      <c r="Q4" s="1"/>
      <c r="R4" s="1"/>
      <c r="S4" s="1"/>
      <c r="T4" s="1"/>
      <c r="U4" s="1"/>
      <c r="V4" s="1"/>
      <c r="W4" s="1"/>
      <c r="X4" s="1"/>
      <c r="Y4" s="1"/>
    </row>
    <row r="5" spans="1:25">
      <c r="A5" s="1"/>
      <c r="B5" s="384" t="s">
        <v>181</v>
      </c>
      <c r="C5" s="385">
        <v>83</v>
      </c>
      <c r="D5" s="1"/>
      <c r="E5" s="1"/>
      <c r="F5" s="1"/>
      <c r="G5" s="1"/>
      <c r="H5" s="1"/>
      <c r="I5" s="1"/>
      <c r="J5" s="1"/>
      <c r="K5" s="1"/>
      <c r="L5" s="1"/>
      <c r="M5" s="1"/>
      <c r="N5" s="1"/>
      <c r="O5" s="1"/>
      <c r="P5" s="1"/>
      <c r="Q5" s="1"/>
      <c r="R5" s="1"/>
      <c r="S5" s="1"/>
      <c r="T5" s="1"/>
      <c r="U5" s="1"/>
      <c r="V5" s="1"/>
      <c r="W5" s="1"/>
      <c r="X5" s="1"/>
      <c r="Y5" s="1"/>
    </row>
    <row r="6" spans="1:25">
      <c r="A6" s="1"/>
      <c r="B6" s="386" t="s">
        <v>178</v>
      </c>
      <c r="C6" s="387">
        <v>84</v>
      </c>
      <c r="D6" s="1"/>
      <c r="E6" s="1"/>
      <c r="F6" s="1"/>
      <c r="G6" s="1"/>
      <c r="H6" s="1"/>
      <c r="I6" s="1"/>
      <c r="J6" s="1"/>
      <c r="K6" s="1"/>
      <c r="L6" s="1"/>
      <c r="M6" s="1"/>
      <c r="N6" s="1"/>
      <c r="O6" s="1"/>
      <c r="P6" s="1"/>
      <c r="Q6" s="1"/>
      <c r="R6" s="1"/>
      <c r="S6" s="1"/>
      <c r="T6" s="1"/>
      <c r="U6" s="1"/>
      <c r="V6" s="1"/>
      <c r="W6" s="1"/>
      <c r="X6" s="1"/>
      <c r="Y6" s="1"/>
    </row>
    <row r="7" spans="1:25">
      <c r="A7" s="1"/>
      <c r="B7" s="386" t="s">
        <v>329</v>
      </c>
      <c r="C7" s="388">
        <v>84</v>
      </c>
      <c r="D7" s="1"/>
      <c r="E7" s="1"/>
      <c r="F7" s="1"/>
      <c r="G7" s="1"/>
      <c r="H7" s="1"/>
      <c r="I7" s="1"/>
      <c r="J7" s="1"/>
      <c r="K7" s="1"/>
      <c r="L7" s="1"/>
      <c r="M7" s="1"/>
      <c r="N7" s="1"/>
      <c r="O7" s="1"/>
      <c r="P7" s="1"/>
      <c r="Q7" s="1"/>
      <c r="R7" s="1"/>
      <c r="S7" s="1"/>
      <c r="T7" s="1"/>
      <c r="U7" s="1"/>
      <c r="V7" s="1"/>
      <c r="W7" s="1"/>
      <c r="X7" s="1"/>
      <c r="Y7" s="1"/>
    </row>
    <row r="8" spans="1:25">
      <c r="A8" s="1"/>
      <c r="B8" s="389" t="s">
        <v>551</v>
      </c>
      <c r="C8" s="222"/>
      <c r="D8" s="1"/>
      <c r="E8" s="1"/>
      <c r="F8" s="1"/>
      <c r="G8" s="1"/>
      <c r="H8" s="1"/>
      <c r="I8" s="1"/>
      <c r="J8" s="1"/>
      <c r="K8" s="1"/>
      <c r="L8" s="1"/>
      <c r="M8" s="1"/>
      <c r="N8" s="1"/>
      <c r="O8" s="1"/>
      <c r="P8" s="1"/>
      <c r="Q8" s="1"/>
      <c r="R8" s="1"/>
      <c r="S8" s="1"/>
      <c r="T8" s="1"/>
      <c r="U8" s="1"/>
      <c r="V8" s="1"/>
      <c r="W8" s="1"/>
      <c r="X8" s="1"/>
      <c r="Y8" s="1"/>
    </row>
    <row r="9" spans="1:25">
      <c r="A9" s="1"/>
      <c r="B9" s="384" t="s">
        <v>181</v>
      </c>
      <c r="C9" s="385">
        <v>84</v>
      </c>
      <c r="D9" s="1"/>
      <c r="E9" s="1"/>
      <c r="F9" s="1"/>
      <c r="G9" s="1"/>
      <c r="H9" s="1"/>
      <c r="I9" s="1"/>
      <c r="J9" s="1"/>
      <c r="K9" s="1"/>
      <c r="L9" s="1"/>
      <c r="M9" s="1"/>
      <c r="N9" s="1"/>
      <c r="O9" s="1"/>
      <c r="P9" s="1"/>
      <c r="Q9" s="1"/>
      <c r="R9" s="1"/>
      <c r="S9" s="1"/>
      <c r="T9" s="1"/>
      <c r="U9" s="1"/>
      <c r="V9" s="1"/>
      <c r="W9" s="1"/>
      <c r="X9" s="1"/>
      <c r="Y9" s="1"/>
    </row>
    <row r="10" spans="1:25">
      <c r="A10" s="1"/>
      <c r="B10" s="386" t="s">
        <v>178</v>
      </c>
      <c r="C10" s="387">
        <v>86</v>
      </c>
      <c r="D10" s="1"/>
      <c r="E10" s="1"/>
      <c r="F10" s="1"/>
      <c r="G10" s="1"/>
      <c r="H10" s="1"/>
      <c r="I10" s="1"/>
      <c r="J10" s="1"/>
      <c r="K10" s="1"/>
      <c r="L10" s="1"/>
      <c r="M10" s="1"/>
      <c r="N10" s="1"/>
      <c r="O10" s="1"/>
      <c r="P10" s="1"/>
      <c r="Q10" s="1"/>
      <c r="R10" s="1"/>
      <c r="S10" s="1"/>
      <c r="T10" s="1"/>
      <c r="U10" s="1"/>
      <c r="V10" s="1"/>
      <c r="W10" s="1"/>
      <c r="X10" s="1"/>
      <c r="Y10" s="1"/>
    </row>
    <row r="11" spans="1:25">
      <c r="A11" s="1"/>
      <c r="B11" s="386" t="s">
        <v>329</v>
      </c>
      <c r="C11" s="388">
        <v>85</v>
      </c>
      <c r="D11" s="1"/>
      <c r="E11" s="1"/>
      <c r="F11" s="1"/>
      <c r="G11" s="1"/>
      <c r="H11" s="1"/>
      <c r="I11" s="1"/>
      <c r="J11" s="1"/>
      <c r="K11" s="1"/>
      <c r="L11" s="1"/>
      <c r="M11" s="1"/>
      <c r="N11" s="1"/>
      <c r="O11" s="1"/>
      <c r="P11" s="1"/>
      <c r="Q11" s="1"/>
      <c r="R11" s="1"/>
      <c r="S11" s="1"/>
      <c r="T11" s="1"/>
      <c r="U11" s="1"/>
      <c r="V11" s="1"/>
      <c r="W11" s="1"/>
      <c r="X11" s="1"/>
      <c r="Y11" s="1"/>
    </row>
    <row r="12" spans="1:25">
      <c r="A12" s="1"/>
      <c r="B12" s="389" t="s">
        <v>7</v>
      </c>
      <c r="C12" s="222"/>
      <c r="D12" s="1"/>
      <c r="E12" s="1"/>
      <c r="F12" s="1"/>
      <c r="G12" s="1"/>
      <c r="H12" s="1"/>
      <c r="I12" s="1"/>
      <c r="J12" s="1"/>
      <c r="K12" s="1"/>
      <c r="L12" s="1"/>
      <c r="M12" s="1"/>
      <c r="N12" s="1"/>
      <c r="O12" s="1"/>
      <c r="P12" s="1"/>
      <c r="Q12" s="1"/>
      <c r="R12" s="1"/>
      <c r="S12" s="1"/>
      <c r="T12" s="1"/>
      <c r="U12" s="1"/>
      <c r="V12" s="1"/>
      <c r="W12" s="1"/>
      <c r="X12" s="1"/>
      <c r="Y12" s="1"/>
    </row>
    <row r="13" spans="1:25">
      <c r="A13" s="1"/>
      <c r="B13" s="1"/>
      <c r="C13" s="1"/>
      <c r="D13" s="1"/>
      <c r="E13" s="1"/>
      <c r="F13" s="1"/>
      <c r="G13" s="1"/>
      <c r="H13" s="1"/>
      <c r="I13" s="1"/>
      <c r="J13" s="1"/>
      <c r="K13" s="1"/>
      <c r="L13" s="1"/>
      <c r="M13" s="1"/>
      <c r="N13" s="1"/>
      <c r="O13" s="1"/>
      <c r="P13" s="1"/>
      <c r="Q13" s="1"/>
      <c r="R13" s="1"/>
      <c r="S13" s="1"/>
      <c r="T13" s="1"/>
      <c r="U13" s="1"/>
      <c r="V13" s="1"/>
      <c r="W13" s="1"/>
      <c r="X13" s="1"/>
      <c r="Y13" s="1"/>
    </row>
    <row r="14" spans="1:25">
      <c r="A14" s="1"/>
      <c r="B14" s="1"/>
      <c r="C14" s="1"/>
      <c r="D14" s="1"/>
      <c r="E14" s="1"/>
      <c r="F14" s="1"/>
      <c r="G14" s="1"/>
      <c r="H14" s="1"/>
      <c r="I14" s="1"/>
      <c r="J14" s="1"/>
      <c r="K14" s="1"/>
      <c r="L14" s="1"/>
      <c r="M14" s="1"/>
      <c r="N14" s="1"/>
      <c r="O14" s="1"/>
      <c r="P14" s="1"/>
      <c r="Q14" s="1"/>
      <c r="R14" s="1"/>
      <c r="S14" s="1"/>
      <c r="T14" s="1"/>
      <c r="U14" s="1"/>
      <c r="V14" s="1"/>
      <c r="W14" s="1"/>
      <c r="X14" s="1"/>
      <c r="Y14" s="1"/>
    </row>
    <row r="15" spans="1:25">
      <c r="A15" s="1"/>
      <c r="B15" s="1"/>
      <c r="C15" s="1"/>
      <c r="D15" s="1"/>
      <c r="E15" s="1"/>
      <c r="F15" s="1"/>
      <c r="G15" s="1"/>
      <c r="H15" s="1"/>
      <c r="I15" s="1"/>
      <c r="J15" s="1"/>
      <c r="K15" s="1"/>
      <c r="L15" s="1"/>
      <c r="M15" s="1"/>
      <c r="N15" s="1"/>
      <c r="O15" s="1"/>
      <c r="P15" s="1"/>
      <c r="Q15" s="1"/>
      <c r="R15" s="1"/>
      <c r="S15" s="1"/>
      <c r="T15" s="1"/>
      <c r="U15" s="1"/>
      <c r="V15" s="1"/>
      <c r="W15" s="1"/>
      <c r="X15" s="1"/>
      <c r="Y15" s="1"/>
    </row>
    <row r="16" spans="1:25">
      <c r="A16" s="1"/>
      <c r="B16" s="1"/>
      <c r="C16" s="1"/>
      <c r="D16" s="1"/>
      <c r="E16" s="1"/>
      <c r="F16" s="1"/>
      <c r="G16" s="1"/>
      <c r="H16" s="1"/>
      <c r="I16" s="1"/>
      <c r="J16" s="1"/>
      <c r="K16" s="1"/>
      <c r="L16" s="1"/>
      <c r="M16" s="1"/>
      <c r="N16" s="1"/>
      <c r="O16" s="1"/>
      <c r="P16" s="1"/>
      <c r="Q16" s="1"/>
      <c r="R16" s="1"/>
      <c r="S16" s="1"/>
      <c r="T16" s="1"/>
      <c r="U16" s="1"/>
      <c r="V16" s="1"/>
      <c r="W16" s="1"/>
      <c r="X16" s="1"/>
      <c r="Y16" s="1"/>
    </row>
    <row r="17" spans="1:25">
      <c r="A17" s="1"/>
      <c r="B17" s="1"/>
      <c r="C17" s="1"/>
      <c r="D17" s="1"/>
      <c r="E17" s="1"/>
      <c r="F17" s="1"/>
      <c r="G17" s="1"/>
      <c r="H17" s="1"/>
      <c r="I17" s="1"/>
      <c r="J17" s="1"/>
      <c r="K17" s="1"/>
      <c r="L17" s="1"/>
      <c r="M17" s="1"/>
      <c r="N17" s="1"/>
      <c r="O17" s="1"/>
      <c r="P17" s="1"/>
      <c r="Q17" s="1"/>
      <c r="R17" s="1"/>
      <c r="S17" s="1"/>
      <c r="T17" s="1"/>
      <c r="U17" s="1"/>
      <c r="V17" s="1"/>
      <c r="W17" s="1"/>
      <c r="X17" s="1"/>
      <c r="Y17" s="1"/>
    </row>
    <row r="18" spans="1:25">
      <c r="A18" s="1"/>
      <c r="B18" s="1"/>
      <c r="C18" s="11"/>
      <c r="D18" s="11"/>
      <c r="E18" s="418" t="s">
        <v>901</v>
      </c>
      <c r="F18" s="11"/>
      <c r="G18" s="11"/>
      <c r="H18" s="11"/>
      <c r="I18" s="11"/>
      <c r="J18" s="1"/>
      <c r="K18" s="1"/>
      <c r="L18" s="1"/>
      <c r="M18" s="1"/>
      <c r="N18" s="1"/>
      <c r="O18" s="1"/>
      <c r="P18" s="1"/>
      <c r="Q18" s="1"/>
      <c r="R18" s="1"/>
      <c r="S18" s="1"/>
      <c r="T18" s="1"/>
      <c r="U18" s="1"/>
      <c r="V18" s="1"/>
      <c r="W18" s="1"/>
      <c r="X18" s="1"/>
      <c r="Y18" s="1"/>
    </row>
    <row r="19" spans="1:25">
      <c r="A19" s="1"/>
      <c r="B19" s="1"/>
      <c r="C19" s="11"/>
      <c r="D19" s="11"/>
      <c r="E19" s="11"/>
      <c r="F19" s="11"/>
      <c r="G19" s="11"/>
      <c r="H19" s="11"/>
      <c r="I19" s="11"/>
      <c r="J19" s="1"/>
      <c r="K19" s="1"/>
      <c r="L19" s="1"/>
      <c r="M19" s="1"/>
      <c r="N19" s="1"/>
      <c r="O19" s="1"/>
      <c r="P19" s="1"/>
      <c r="Q19" s="1"/>
      <c r="R19" s="1"/>
      <c r="S19" s="1"/>
      <c r="T19" s="1"/>
      <c r="U19" s="1"/>
      <c r="V19" s="1"/>
      <c r="W19" s="1"/>
      <c r="X19" s="1"/>
      <c r="Y19" s="1"/>
    </row>
    <row r="20" spans="1:25">
      <c r="A20" s="1"/>
      <c r="B20" s="11"/>
      <c r="C20" s="11"/>
      <c r="D20" s="11"/>
      <c r="E20" s="11"/>
      <c r="F20" s="11"/>
      <c r="G20" s="11"/>
      <c r="H20" s="11"/>
      <c r="I20" s="11"/>
      <c r="J20" s="1"/>
      <c r="K20" s="1"/>
      <c r="L20" s="1"/>
      <c r="M20" s="1"/>
      <c r="N20" s="1"/>
      <c r="O20" s="1"/>
      <c r="P20" s="1"/>
      <c r="Q20" s="1"/>
      <c r="R20" s="1"/>
      <c r="S20" s="1"/>
      <c r="T20" s="1"/>
      <c r="U20" s="1"/>
      <c r="V20" s="1"/>
      <c r="W20" s="1"/>
      <c r="X20" s="1"/>
      <c r="Y20" s="1"/>
    </row>
    <row r="21" spans="1:25">
      <c r="A21" s="1"/>
      <c r="B21" s="1"/>
      <c r="C21" s="11"/>
      <c r="D21" s="11"/>
      <c r="E21" s="11"/>
      <c r="F21" s="11"/>
      <c r="G21" s="11"/>
      <c r="H21" s="11"/>
      <c r="I21" s="11"/>
      <c r="J21" s="1"/>
      <c r="K21" s="1"/>
      <c r="L21" s="1"/>
      <c r="M21" s="1"/>
      <c r="N21" s="1"/>
      <c r="O21" s="1"/>
      <c r="P21" s="1"/>
      <c r="Q21" s="1"/>
      <c r="R21" s="1"/>
      <c r="S21" s="1"/>
      <c r="T21" s="1"/>
      <c r="U21" s="1"/>
      <c r="V21" s="1"/>
      <c r="W21" s="1"/>
      <c r="X21" s="1"/>
      <c r="Y21" s="1"/>
    </row>
    <row r="22" spans="1:25">
      <c r="A22" s="1"/>
      <c r="B22" s="1"/>
      <c r="C22" s="11"/>
      <c r="D22" s="11"/>
      <c r="E22" s="11"/>
      <c r="F22" s="11"/>
      <c r="G22" s="11"/>
      <c r="H22" s="11"/>
      <c r="I22" s="11"/>
      <c r="J22" s="1"/>
      <c r="K22" s="1"/>
      <c r="L22" s="1"/>
      <c r="M22" s="1"/>
      <c r="N22" s="1"/>
      <c r="O22" s="1"/>
      <c r="P22" s="1"/>
      <c r="Q22" s="1"/>
      <c r="R22" s="1"/>
      <c r="S22" s="1"/>
      <c r="T22" s="1"/>
      <c r="U22" s="1"/>
      <c r="V22" s="1"/>
      <c r="W22" s="1"/>
      <c r="X22" s="1"/>
      <c r="Y22" s="1"/>
    </row>
    <row r="23" spans="1:25">
      <c r="A23" s="1"/>
      <c r="B23" s="1"/>
      <c r="C23" s="11"/>
      <c r="D23" s="11"/>
      <c r="E23" s="11"/>
      <c r="F23" s="11"/>
      <c r="G23" s="11"/>
      <c r="H23" s="11"/>
      <c r="I23" s="11"/>
      <c r="J23" s="1"/>
      <c r="K23" s="1"/>
      <c r="L23" s="1"/>
      <c r="M23" s="1"/>
      <c r="N23" s="1"/>
      <c r="O23" s="1"/>
      <c r="P23" s="1"/>
      <c r="Q23" s="1"/>
      <c r="R23" s="1"/>
      <c r="S23" s="1"/>
      <c r="T23" s="1"/>
      <c r="U23" s="1"/>
      <c r="V23" s="1"/>
      <c r="W23" s="1"/>
      <c r="X23" s="1"/>
      <c r="Y23" s="1"/>
    </row>
    <row r="24" spans="1:25">
      <c r="A24" s="1"/>
      <c r="B24" s="1"/>
      <c r="C24" s="11"/>
      <c r="D24" s="11"/>
      <c r="E24" s="11"/>
      <c r="F24" s="11"/>
      <c r="G24" s="11"/>
      <c r="H24" s="11"/>
      <c r="I24" s="11"/>
      <c r="J24" s="1"/>
      <c r="K24" s="1"/>
      <c r="L24" s="1"/>
      <c r="M24" s="1"/>
      <c r="N24" s="1"/>
      <c r="O24" s="1"/>
      <c r="P24" s="1"/>
      <c r="Q24" s="1"/>
      <c r="R24" s="1"/>
      <c r="S24" s="1"/>
      <c r="T24" s="1"/>
      <c r="U24" s="1"/>
      <c r="V24" s="1"/>
      <c r="W24" s="1"/>
      <c r="X24" s="1"/>
      <c r="Y24" s="1"/>
    </row>
    <row r="25" spans="1:25">
      <c r="A25" s="1"/>
      <c r="B25" s="1"/>
      <c r="C25" s="11"/>
      <c r="D25" s="11"/>
      <c r="E25" s="11"/>
      <c r="F25" s="11"/>
      <c r="G25" s="11"/>
      <c r="H25" s="11"/>
      <c r="I25" s="11"/>
      <c r="J25" s="1"/>
      <c r="K25" s="1"/>
      <c r="L25" s="1"/>
      <c r="M25" s="1"/>
      <c r="N25" s="1"/>
      <c r="O25" s="1"/>
      <c r="P25" s="1"/>
      <c r="Q25" s="1"/>
      <c r="R25" s="1"/>
      <c r="S25" s="1"/>
      <c r="T25" s="1"/>
      <c r="U25" s="1"/>
      <c r="V25" s="1"/>
      <c r="W25" s="1"/>
      <c r="X25" s="1"/>
      <c r="Y25" s="1"/>
    </row>
    <row r="26" spans="1:25">
      <c r="A26" s="1"/>
      <c r="B26" s="1"/>
      <c r="C26" s="11"/>
      <c r="D26" s="11"/>
      <c r="E26" s="11"/>
      <c r="F26" s="11"/>
      <c r="G26" s="11"/>
      <c r="H26" s="11"/>
      <c r="I26" s="11"/>
      <c r="J26" s="1"/>
      <c r="K26" s="1"/>
      <c r="L26" s="1"/>
      <c r="M26" s="1"/>
      <c r="N26" s="1"/>
      <c r="O26" s="1"/>
      <c r="P26" s="1"/>
      <c r="Q26" s="1"/>
      <c r="R26" s="1"/>
      <c r="S26" s="1"/>
      <c r="T26" s="1"/>
      <c r="U26" s="1"/>
      <c r="V26" s="1"/>
      <c r="W26" s="1"/>
      <c r="X26" s="1"/>
      <c r="Y26" s="1"/>
    </row>
    <row r="27" spans="1:25">
      <c r="A27" s="1"/>
      <c r="B27" s="1"/>
      <c r="C27" s="11"/>
      <c r="D27" s="11"/>
      <c r="E27" s="11"/>
      <c r="F27" s="11"/>
      <c r="G27" s="11"/>
      <c r="H27" s="11"/>
      <c r="I27" s="11"/>
      <c r="J27" s="1"/>
      <c r="K27" s="1"/>
      <c r="L27" s="1"/>
      <c r="M27" s="1"/>
      <c r="N27" s="1"/>
      <c r="O27" s="1"/>
      <c r="P27" s="1"/>
      <c r="Q27" s="1"/>
      <c r="R27" s="1"/>
      <c r="S27" s="1"/>
      <c r="T27" s="1"/>
      <c r="U27" s="1"/>
      <c r="V27" s="1"/>
      <c r="W27" s="1"/>
      <c r="X27" s="1"/>
      <c r="Y27" s="1"/>
    </row>
    <row r="28" spans="1:25">
      <c r="A28" s="1"/>
      <c r="B28" s="1"/>
      <c r="C28" s="11"/>
      <c r="D28" s="11"/>
      <c r="E28" s="11"/>
      <c r="F28" s="11"/>
      <c r="G28" s="11"/>
      <c r="H28" s="11"/>
      <c r="I28" s="11"/>
      <c r="J28" s="1"/>
      <c r="K28" s="1"/>
      <c r="L28" s="1"/>
      <c r="M28" s="1"/>
      <c r="N28" s="1"/>
      <c r="O28" s="1"/>
      <c r="P28" s="1"/>
      <c r="Q28" s="1"/>
      <c r="R28" s="1"/>
      <c r="S28" s="1"/>
      <c r="T28" s="1"/>
      <c r="U28" s="1"/>
      <c r="V28" s="1"/>
      <c r="W28" s="1"/>
      <c r="X28" s="1"/>
      <c r="Y28" s="1"/>
    </row>
    <row r="29" spans="1:25">
      <c r="A29" s="1"/>
      <c r="B29" s="1"/>
      <c r="C29" s="11"/>
      <c r="D29" s="11"/>
      <c r="E29" s="11"/>
      <c r="F29" s="11"/>
      <c r="G29" s="11"/>
      <c r="H29" s="11"/>
      <c r="I29" s="11"/>
      <c r="J29" s="1"/>
      <c r="K29" s="1"/>
      <c r="L29" s="1"/>
      <c r="M29" s="1"/>
      <c r="N29" s="1"/>
      <c r="O29" s="1"/>
      <c r="P29" s="1"/>
      <c r="Q29" s="1"/>
      <c r="R29" s="1"/>
      <c r="S29" s="1"/>
      <c r="T29" s="1"/>
      <c r="U29" s="1"/>
      <c r="V29" s="1"/>
      <c r="W29" s="1"/>
      <c r="X29" s="1"/>
      <c r="Y29" s="1"/>
    </row>
    <row r="30" spans="1:25">
      <c r="A30" s="1"/>
      <c r="B30" s="1"/>
      <c r="C30" s="1"/>
      <c r="D30" s="1"/>
      <c r="E30" s="1"/>
      <c r="F30" s="1"/>
      <c r="G30" s="1"/>
      <c r="H30" s="1"/>
      <c r="I30" s="1"/>
      <c r="J30" s="1"/>
      <c r="K30" s="1"/>
      <c r="L30" s="1"/>
      <c r="M30" s="1"/>
      <c r="N30" s="1"/>
      <c r="O30" s="1"/>
      <c r="P30" s="1"/>
      <c r="Q30" s="1"/>
      <c r="R30" s="1"/>
      <c r="S30" s="1"/>
      <c r="T30" s="1"/>
      <c r="U30" s="1"/>
      <c r="V30" s="1"/>
      <c r="W30" s="1"/>
      <c r="X30" s="1"/>
      <c r="Y30" s="1"/>
    </row>
    <row r="31" spans="1:25">
      <c r="A31" s="1"/>
      <c r="B31" s="1"/>
      <c r="C31" s="1"/>
      <c r="D31" s="1"/>
      <c r="E31" s="1"/>
      <c r="F31" s="1"/>
      <c r="G31" s="1"/>
      <c r="H31" s="1"/>
      <c r="I31" s="1"/>
      <c r="J31" s="1"/>
      <c r="K31" s="1"/>
      <c r="L31" s="1"/>
      <c r="M31" s="1"/>
      <c r="N31" s="1"/>
      <c r="O31" s="1"/>
      <c r="P31" s="1"/>
      <c r="Q31" s="1"/>
      <c r="R31" s="1"/>
      <c r="S31" s="1"/>
      <c r="T31" s="1"/>
      <c r="U31" s="1"/>
      <c r="V31" s="1"/>
      <c r="W31" s="1"/>
      <c r="X31" s="1"/>
      <c r="Y31" s="1"/>
    </row>
    <row r="32" spans="1:25">
      <c r="A32" s="1"/>
      <c r="B32" s="1"/>
      <c r="C32" s="1"/>
      <c r="D32" s="1"/>
      <c r="E32" s="1"/>
      <c r="F32" s="1"/>
      <c r="G32" s="1"/>
      <c r="H32" s="1"/>
      <c r="I32" s="1"/>
      <c r="J32" s="1"/>
      <c r="K32" s="1"/>
      <c r="L32" s="1"/>
      <c r="M32" s="1"/>
      <c r="N32" s="1"/>
      <c r="O32" s="1"/>
      <c r="P32" s="1"/>
      <c r="Q32" s="1"/>
      <c r="R32" s="1"/>
      <c r="S32" s="1"/>
      <c r="T32" s="1"/>
      <c r="U32" s="1"/>
      <c r="V32" s="1"/>
      <c r="W32" s="1"/>
      <c r="X32" s="1"/>
      <c r="Y32" s="1"/>
    </row>
    <row r="33" spans="1:25">
      <c r="A33" s="1"/>
      <c r="B33" s="1"/>
      <c r="C33" s="1"/>
      <c r="D33" s="1"/>
      <c r="E33" s="1"/>
      <c r="F33" s="1"/>
      <c r="G33" s="1"/>
      <c r="H33" s="1"/>
      <c r="I33" s="1"/>
      <c r="J33" s="1"/>
      <c r="K33" s="1"/>
      <c r="L33" s="1"/>
      <c r="M33" s="1"/>
      <c r="N33" s="1"/>
      <c r="O33" s="1"/>
      <c r="P33" s="1"/>
      <c r="Q33" s="1"/>
      <c r="R33" s="1"/>
      <c r="S33" s="1"/>
      <c r="T33" s="1"/>
      <c r="U33" s="1"/>
      <c r="V33" s="1"/>
      <c r="W33" s="1"/>
      <c r="X33" s="1"/>
      <c r="Y33" s="1"/>
    </row>
    <row r="34" spans="1:25">
      <c r="A34" s="1"/>
      <c r="B34" s="1"/>
      <c r="C34" s="1"/>
      <c r="D34" s="1"/>
      <c r="E34" s="1"/>
      <c r="F34" s="1"/>
      <c r="G34" s="1"/>
      <c r="H34" s="1"/>
      <c r="I34" s="1"/>
      <c r="J34" s="1"/>
      <c r="K34" s="1"/>
      <c r="L34" s="1"/>
      <c r="M34" s="1"/>
      <c r="N34" s="1"/>
      <c r="O34" s="1"/>
      <c r="P34" s="1"/>
      <c r="Q34" s="1"/>
      <c r="R34" s="1"/>
      <c r="S34" s="1"/>
      <c r="T34" s="1"/>
      <c r="U34" s="1"/>
      <c r="V34" s="1"/>
      <c r="W34" s="1"/>
      <c r="X34" s="1"/>
      <c r="Y34" s="1"/>
    </row>
    <row r="35" spans="1:25">
      <c r="A35" s="1"/>
      <c r="B35" s="1"/>
      <c r="C35" s="1"/>
      <c r="D35" s="1"/>
      <c r="E35" s="1"/>
      <c r="F35" s="1"/>
      <c r="G35" s="1"/>
      <c r="H35" s="1"/>
      <c r="I35" s="1"/>
      <c r="J35" s="1"/>
      <c r="K35" s="1"/>
      <c r="L35" s="1"/>
      <c r="M35" s="1"/>
      <c r="N35" s="1"/>
      <c r="O35" s="1"/>
      <c r="P35" s="1"/>
      <c r="Q35" s="1"/>
      <c r="R35" s="1"/>
      <c r="S35" s="1"/>
      <c r="T35" s="1"/>
      <c r="U35" s="1"/>
      <c r="V35" s="1"/>
      <c r="W35" s="1"/>
      <c r="X35" s="1"/>
      <c r="Y35" s="1"/>
    </row>
    <row r="36" spans="1:25">
      <c r="A36" s="1"/>
      <c r="B36" s="1"/>
      <c r="C36" s="1"/>
      <c r="D36" s="1"/>
      <c r="E36" s="1"/>
      <c r="F36" s="1"/>
      <c r="G36" s="1"/>
      <c r="H36" s="1"/>
      <c r="I36" s="1"/>
      <c r="J36" s="1"/>
      <c r="K36" s="1"/>
      <c r="L36" s="1"/>
      <c r="M36" s="1"/>
      <c r="N36" s="1"/>
      <c r="O36" s="1"/>
      <c r="P36" s="1"/>
      <c r="Q36" s="1"/>
      <c r="R36" s="1"/>
      <c r="S36" s="1"/>
      <c r="T36" s="1"/>
      <c r="U36" s="1"/>
      <c r="V36" s="1"/>
      <c r="W36" s="1"/>
      <c r="X36" s="1"/>
      <c r="Y36" s="1"/>
    </row>
    <row r="37" spans="1:25">
      <c r="A37" s="1"/>
      <c r="B37" s="1"/>
      <c r="C37" s="1"/>
      <c r="D37" s="1"/>
      <c r="E37" s="1"/>
      <c r="F37" s="1"/>
      <c r="G37" s="1"/>
      <c r="H37" s="1"/>
      <c r="I37" s="1"/>
      <c r="J37" s="1"/>
      <c r="K37" s="1"/>
      <c r="L37" s="1"/>
      <c r="M37" s="1"/>
      <c r="N37" s="1"/>
      <c r="O37" s="1"/>
      <c r="P37" s="1"/>
      <c r="Q37" s="1"/>
      <c r="R37" s="1"/>
      <c r="S37" s="1"/>
      <c r="T37" s="1"/>
      <c r="U37" s="1"/>
      <c r="V37" s="1"/>
      <c r="W37" s="1"/>
      <c r="X37" s="1"/>
      <c r="Y37" s="1"/>
    </row>
    <row r="38" spans="1:25">
      <c r="A38" s="1"/>
      <c r="B38" s="1"/>
      <c r="C38" s="1"/>
      <c r="D38" s="1"/>
      <c r="E38" s="1"/>
      <c r="F38" s="1"/>
      <c r="G38" s="1"/>
      <c r="H38" s="1"/>
      <c r="I38" s="1"/>
      <c r="J38" s="1"/>
      <c r="K38" s="1"/>
      <c r="L38" s="1"/>
      <c r="M38" s="1"/>
      <c r="N38" s="1"/>
      <c r="O38" s="1"/>
      <c r="P38" s="1"/>
      <c r="Q38" s="1"/>
      <c r="R38" s="1"/>
      <c r="S38" s="1"/>
      <c r="T38" s="1"/>
      <c r="U38" s="1"/>
      <c r="V38" s="1"/>
      <c r="W38" s="1"/>
      <c r="X38" s="1"/>
      <c r="Y38" s="1"/>
    </row>
    <row r="39" spans="1:25">
      <c r="A39" s="1"/>
      <c r="B39" s="1"/>
      <c r="C39" s="1"/>
      <c r="D39" s="1"/>
      <c r="E39" s="1"/>
      <c r="F39" s="1"/>
      <c r="G39" s="1"/>
      <c r="H39" s="1"/>
      <c r="I39" s="1"/>
      <c r="J39" s="1"/>
      <c r="K39" s="1"/>
      <c r="L39" s="1"/>
      <c r="M39" s="1"/>
      <c r="N39" s="1"/>
      <c r="O39" s="1"/>
      <c r="P39" s="1"/>
      <c r="Q39" s="1"/>
      <c r="R39" s="1"/>
      <c r="S39" s="1"/>
      <c r="T39" s="1"/>
      <c r="U39" s="1"/>
      <c r="V39" s="1"/>
      <c r="W39" s="1"/>
      <c r="X39" s="1"/>
      <c r="Y39" s="1"/>
    </row>
    <row r="40" spans="1:25">
      <c r="A40" s="1"/>
      <c r="B40" s="1"/>
      <c r="C40" s="1"/>
      <c r="D40" s="1"/>
      <c r="E40" s="1"/>
      <c r="F40" s="1"/>
      <c r="G40" s="1"/>
      <c r="H40" s="1"/>
      <c r="I40" s="1"/>
      <c r="J40" s="1"/>
      <c r="K40" s="1"/>
      <c r="L40" s="1"/>
      <c r="M40" s="1"/>
      <c r="N40" s="1"/>
      <c r="O40" s="1"/>
      <c r="P40" s="1"/>
      <c r="Q40" s="1"/>
      <c r="R40" s="1"/>
      <c r="S40" s="1"/>
      <c r="T40" s="1"/>
      <c r="U40" s="1"/>
      <c r="V40" s="1"/>
      <c r="W40" s="1"/>
      <c r="X40" s="1"/>
      <c r="Y40" s="1"/>
    </row>
    <row r="41" spans="1:25">
      <c r="A41" s="1"/>
      <c r="B41" s="1"/>
      <c r="C41" s="1"/>
      <c r="D41" s="1"/>
      <c r="E41" s="1"/>
      <c r="F41" s="1"/>
      <c r="G41" s="1"/>
      <c r="H41" s="1"/>
      <c r="I41" s="1"/>
      <c r="J41" s="1"/>
      <c r="K41" s="1"/>
      <c r="L41" s="1"/>
      <c r="M41" s="1"/>
      <c r="N41" s="1"/>
      <c r="O41" s="1"/>
      <c r="P41" s="1"/>
      <c r="Q41" s="1"/>
      <c r="R41" s="1"/>
      <c r="S41" s="1"/>
      <c r="T41" s="1"/>
      <c r="U41" s="1"/>
      <c r="V41" s="1"/>
      <c r="W41" s="1"/>
      <c r="X41" s="1"/>
      <c r="Y41" s="1"/>
    </row>
  </sheetData>
  <hyperlinks>
    <hyperlink ref="N1" location="innehåll!A1" display="Tillbaka till innehållsförteckning"/>
  </hyperlinks>
  <pageMargins left="0.7" right="0.7" top="0.75" bottom="0.75" header="0.3" footer="0.3"/>
  <drawing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35"/>
  <sheetViews>
    <sheetView zoomScale="90" zoomScaleNormal="90" workbookViewId="0"/>
  </sheetViews>
  <sheetFormatPr defaultRowHeight="15"/>
  <cols>
    <col min="1" max="1" width="16.85546875" customWidth="1"/>
  </cols>
  <sheetData>
    <row r="1" spans="1:29">
      <c r="A1" s="379" t="s">
        <v>555</v>
      </c>
      <c r="B1" s="1"/>
      <c r="C1" s="1"/>
      <c r="D1" s="1"/>
      <c r="E1" s="1"/>
      <c r="F1" s="1"/>
      <c r="G1" s="1"/>
      <c r="H1" s="1"/>
      <c r="I1" s="1"/>
      <c r="J1" s="1"/>
      <c r="K1" s="1"/>
      <c r="L1" s="1"/>
      <c r="M1" s="1"/>
      <c r="N1" s="1"/>
      <c r="O1" s="70" t="s">
        <v>173</v>
      </c>
      <c r="P1" s="1"/>
      <c r="Q1" s="1"/>
      <c r="R1" s="1"/>
      <c r="S1" s="1"/>
      <c r="T1" s="1"/>
      <c r="U1" s="1"/>
      <c r="V1" s="1"/>
      <c r="W1" s="1"/>
      <c r="X1" s="1"/>
      <c r="Y1" s="1"/>
      <c r="Z1" s="1"/>
      <c r="AA1" s="1"/>
      <c r="AB1" s="1"/>
      <c r="AC1" s="1"/>
    </row>
    <row r="2" spans="1:29" s="392" customFormat="1">
      <c r="A2" s="75"/>
      <c r="B2" s="1" t="s">
        <v>558</v>
      </c>
      <c r="C2" s="1" t="s">
        <v>559</v>
      </c>
      <c r="D2" s="1" t="s">
        <v>560</v>
      </c>
      <c r="E2" s="1" t="s">
        <v>561</v>
      </c>
      <c r="F2" s="1" t="s">
        <v>562</v>
      </c>
      <c r="G2" s="1" t="s">
        <v>563</v>
      </c>
      <c r="H2" s="1" t="s">
        <v>564</v>
      </c>
      <c r="I2" s="1" t="s">
        <v>332</v>
      </c>
      <c r="J2" s="1" t="s">
        <v>391</v>
      </c>
      <c r="K2" s="1" t="s">
        <v>429</v>
      </c>
      <c r="L2" s="1" t="s">
        <v>825</v>
      </c>
      <c r="M2" s="1" t="s">
        <v>824</v>
      </c>
      <c r="N2" s="1">
        <v>2022</v>
      </c>
      <c r="O2" s="1">
        <v>2023</v>
      </c>
      <c r="P2" s="64"/>
      <c r="Q2" s="64"/>
      <c r="R2" s="64"/>
      <c r="S2" s="64"/>
      <c r="T2" s="64"/>
      <c r="U2" s="64"/>
      <c r="V2" s="64"/>
      <c r="W2" s="64"/>
      <c r="X2" s="75"/>
      <c r="Y2" s="75"/>
      <c r="Z2" s="75"/>
      <c r="AA2" s="75"/>
      <c r="AB2" s="75"/>
      <c r="AC2" s="75"/>
    </row>
    <row r="3" spans="1:29" s="392" customFormat="1">
      <c r="A3" s="492" t="s">
        <v>350</v>
      </c>
      <c r="B3" s="263">
        <v>88.858322000000001</v>
      </c>
      <c r="C3" s="263">
        <v>88.940809000000002</v>
      </c>
      <c r="D3" s="263">
        <v>87.145241999999996</v>
      </c>
      <c r="E3" s="263">
        <v>90.106007000000005</v>
      </c>
      <c r="F3" s="263">
        <v>86.419753</v>
      </c>
      <c r="G3" s="263">
        <v>87.521663000000004</v>
      </c>
      <c r="H3" s="263">
        <v>89.587073000000004</v>
      </c>
      <c r="I3" s="263">
        <v>87.455196999999998</v>
      </c>
      <c r="J3" s="263">
        <v>85.760516999999993</v>
      </c>
      <c r="K3" s="263">
        <v>86.023294000000007</v>
      </c>
      <c r="L3" s="263">
        <v>87.636363000000003</v>
      </c>
      <c r="M3" s="263">
        <v>87.859424000000004</v>
      </c>
      <c r="N3" s="580">
        <v>89</v>
      </c>
      <c r="O3" s="580">
        <v>85</v>
      </c>
      <c r="P3" s="64"/>
      <c r="Q3" s="64"/>
      <c r="R3" s="64"/>
      <c r="S3" s="64"/>
      <c r="T3" s="64"/>
      <c r="U3" s="64"/>
      <c r="V3" s="64"/>
      <c r="W3" s="64"/>
      <c r="X3" s="75"/>
      <c r="Y3" s="75"/>
      <c r="Z3" s="75"/>
      <c r="AA3" s="75"/>
      <c r="AB3" s="75"/>
      <c r="AC3" s="75"/>
    </row>
    <row r="4" spans="1:29" s="392" customFormat="1">
      <c r="A4" s="580" t="s">
        <v>351</v>
      </c>
      <c r="B4" s="263">
        <v>88.281198979999999</v>
      </c>
      <c r="C4" s="263">
        <v>87.836290779999999</v>
      </c>
      <c r="D4" s="263">
        <v>87.66946763</v>
      </c>
      <c r="E4" s="263">
        <v>87.218168129999995</v>
      </c>
      <c r="F4" s="263">
        <v>86.380882110000002</v>
      </c>
      <c r="G4" s="263">
        <v>85.247989419999996</v>
      </c>
      <c r="H4" s="263">
        <v>86.261699329999999</v>
      </c>
      <c r="I4" s="263">
        <v>83.702178099999998</v>
      </c>
      <c r="J4" s="263">
        <v>83.957839539999995</v>
      </c>
      <c r="K4" s="263">
        <v>83.021344420000005</v>
      </c>
      <c r="L4" s="263">
        <v>84.57917209</v>
      </c>
      <c r="M4" s="263">
        <v>84.739630180000006</v>
      </c>
      <c r="N4" s="580">
        <v>83.529030169999999</v>
      </c>
      <c r="O4" s="580">
        <v>84.088580570000005</v>
      </c>
      <c r="P4" s="64"/>
      <c r="Q4" s="64"/>
      <c r="R4" s="64"/>
      <c r="S4" s="64"/>
      <c r="T4" s="64"/>
      <c r="U4" s="64"/>
      <c r="V4" s="64"/>
      <c r="W4" s="64"/>
      <c r="X4" s="75"/>
      <c r="Y4" s="75"/>
      <c r="Z4" s="75"/>
      <c r="AA4" s="75"/>
      <c r="AB4" s="75"/>
      <c r="AC4" s="75"/>
    </row>
    <row r="5" spans="1:29" s="392" customFormat="1">
      <c r="A5" s="492" t="s">
        <v>14</v>
      </c>
      <c r="B5" s="263">
        <v>90.340908999999996</v>
      </c>
      <c r="C5" s="263">
        <v>90.282131000000007</v>
      </c>
      <c r="D5" s="263">
        <v>89.583332999999996</v>
      </c>
      <c r="E5" s="263">
        <v>93.862814999999998</v>
      </c>
      <c r="F5" s="263">
        <v>86.995514999999997</v>
      </c>
      <c r="G5" s="263">
        <v>86.254294999999999</v>
      </c>
      <c r="H5" s="263">
        <v>90.579710000000006</v>
      </c>
      <c r="I5" s="263">
        <v>89.097744000000006</v>
      </c>
      <c r="J5" s="263">
        <v>89.310344000000001</v>
      </c>
      <c r="K5" s="263">
        <v>87.666666000000006</v>
      </c>
      <c r="L5" s="263">
        <v>89.147285999999994</v>
      </c>
      <c r="M5" s="263">
        <v>90.540539999999993</v>
      </c>
      <c r="N5" s="580">
        <v>90</v>
      </c>
      <c r="O5" s="580">
        <v>86</v>
      </c>
      <c r="P5" s="64"/>
      <c r="Q5" s="64"/>
      <c r="R5" s="64"/>
      <c r="S5" s="64"/>
      <c r="T5" s="64"/>
      <c r="U5" s="64"/>
      <c r="V5" s="64"/>
      <c r="W5" s="64"/>
      <c r="X5" s="75"/>
      <c r="Y5" s="75"/>
      <c r="Z5" s="75"/>
      <c r="AA5" s="75"/>
      <c r="AB5" s="75"/>
      <c r="AC5" s="75"/>
    </row>
    <row r="6" spans="1:29" s="392" customFormat="1">
      <c r="A6" s="580" t="s">
        <v>15</v>
      </c>
      <c r="B6" s="263">
        <v>89.693963260000004</v>
      </c>
      <c r="C6" s="263">
        <v>89.355761450000003</v>
      </c>
      <c r="D6" s="263">
        <v>89.333413370000002</v>
      </c>
      <c r="E6" s="263">
        <v>89.189862590000004</v>
      </c>
      <c r="F6" s="263">
        <v>88.197095709999999</v>
      </c>
      <c r="G6" s="263">
        <v>87.319562020000006</v>
      </c>
      <c r="H6" s="263">
        <v>87.939673310000003</v>
      </c>
      <c r="I6" s="263">
        <v>86.371526930000002</v>
      </c>
      <c r="J6" s="263">
        <v>86.112796729999999</v>
      </c>
      <c r="K6" s="263">
        <v>85.229807539999996</v>
      </c>
      <c r="L6" s="263">
        <v>86.224696899999998</v>
      </c>
      <c r="M6" s="263">
        <v>85.701025229999999</v>
      </c>
      <c r="N6" s="580">
        <v>84.842811190000006</v>
      </c>
      <c r="O6" s="580">
        <v>84.23749771</v>
      </c>
      <c r="P6" s="64"/>
      <c r="Q6" s="64"/>
      <c r="R6" s="64"/>
      <c r="S6" s="64"/>
      <c r="T6" s="64"/>
      <c r="U6" s="64"/>
      <c r="V6" s="64"/>
      <c r="W6" s="64"/>
      <c r="X6" s="75"/>
      <c r="Y6" s="75"/>
      <c r="Z6" s="75"/>
      <c r="AA6" s="75"/>
      <c r="AB6" s="75"/>
      <c r="AC6" s="75"/>
    </row>
    <row r="7" spans="1:29" s="392" customFormat="1">
      <c r="A7" s="436" t="s">
        <v>1533</v>
      </c>
      <c r="B7" s="263">
        <v>87.466667000000001</v>
      </c>
      <c r="C7" s="263">
        <v>87.616099000000006</v>
      </c>
      <c r="D7" s="263">
        <v>84.887459000000007</v>
      </c>
      <c r="E7" s="263">
        <v>86.505189999999999</v>
      </c>
      <c r="F7" s="263">
        <v>85.931557999999995</v>
      </c>
      <c r="G7" s="263">
        <v>88.811188000000001</v>
      </c>
      <c r="H7" s="263">
        <v>88.612099000000001</v>
      </c>
      <c r="I7" s="263">
        <v>85.958904000000004</v>
      </c>
      <c r="J7" s="263">
        <v>82.621950999999996</v>
      </c>
      <c r="K7" s="263">
        <v>84.385382000000007</v>
      </c>
      <c r="L7" s="263">
        <v>86.301368999999994</v>
      </c>
      <c r="M7" s="263">
        <v>85.454544999999996</v>
      </c>
      <c r="N7" s="580">
        <v>87</v>
      </c>
      <c r="O7" s="580">
        <v>84</v>
      </c>
      <c r="P7" s="64"/>
      <c r="Q7" s="64"/>
      <c r="R7" s="64"/>
      <c r="S7" s="64"/>
      <c r="T7" s="64"/>
      <c r="U7" s="64"/>
      <c r="V7" s="64"/>
      <c r="W7" s="64"/>
      <c r="X7" s="75"/>
      <c r="Y7" s="75"/>
      <c r="Z7" s="75"/>
      <c r="AA7" s="75"/>
      <c r="AB7" s="75"/>
      <c r="AC7" s="75"/>
    </row>
    <row r="8" spans="1:29">
      <c r="A8" s="575" t="s">
        <v>17</v>
      </c>
      <c r="B8" s="263">
        <v>86.958608799999993</v>
      </c>
      <c r="C8" s="263">
        <v>86.456653450000005</v>
      </c>
      <c r="D8" s="263">
        <v>86.127576540000007</v>
      </c>
      <c r="E8" s="263">
        <v>85.485357809999996</v>
      </c>
      <c r="F8" s="263">
        <v>84.765243810000001</v>
      </c>
      <c r="G8" s="263">
        <v>83.286345299999994</v>
      </c>
      <c r="H8" s="263">
        <v>84.737597370000003</v>
      </c>
      <c r="I8" s="263">
        <v>81.336128709999997</v>
      </c>
      <c r="J8" s="263">
        <v>81.500347349999998</v>
      </c>
      <c r="K8" s="263">
        <v>81.060282259999994</v>
      </c>
      <c r="L8" s="263">
        <v>82.963705270000005</v>
      </c>
      <c r="M8" s="263">
        <v>83.784583119999994</v>
      </c>
      <c r="N8" s="580">
        <v>82.281769639999993</v>
      </c>
      <c r="O8" s="580">
        <v>82.982400769999998</v>
      </c>
      <c r="P8" s="1"/>
      <c r="Q8" s="1"/>
      <c r="R8" s="1"/>
      <c r="S8" s="1"/>
      <c r="T8" s="1"/>
      <c r="U8" s="1"/>
      <c r="V8" s="1"/>
      <c r="W8" s="1"/>
      <c r="X8" s="1"/>
      <c r="Y8" s="1"/>
      <c r="Z8" s="1"/>
      <c r="AA8" s="1"/>
      <c r="AB8" s="1"/>
    </row>
    <row r="9" spans="1:29">
      <c r="B9" s="1"/>
      <c r="C9" s="1"/>
      <c r="D9" s="1"/>
      <c r="E9" s="1"/>
      <c r="F9" s="1"/>
      <c r="G9" s="1"/>
      <c r="H9" s="1"/>
      <c r="I9" s="1"/>
      <c r="J9" s="1"/>
      <c r="K9" s="1"/>
      <c r="L9" s="1"/>
      <c r="M9" s="1"/>
      <c r="N9" s="1"/>
      <c r="O9" s="1"/>
      <c r="P9" s="1"/>
      <c r="Q9" s="1"/>
      <c r="R9" s="1"/>
      <c r="S9" s="1"/>
      <c r="T9" s="1"/>
      <c r="U9" s="1"/>
      <c r="V9" s="1"/>
      <c r="W9" s="1"/>
      <c r="X9" s="1"/>
      <c r="Y9" s="1"/>
      <c r="Z9" s="1"/>
      <c r="AA9" s="1"/>
      <c r="AB9" s="1"/>
    </row>
    <row r="10" spans="1:2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row>
    <row r="11" spans="1:29">
      <c r="A11" s="1" t="s">
        <v>221</v>
      </c>
      <c r="B11" s="1"/>
      <c r="C11" s="1"/>
      <c r="D11" s="1"/>
      <c r="E11" s="1"/>
      <c r="F11" s="1"/>
      <c r="G11" s="1"/>
      <c r="H11" s="1"/>
      <c r="I11" s="1"/>
      <c r="J11" s="1"/>
      <c r="K11" s="1"/>
      <c r="L11" s="1"/>
      <c r="M11" s="1"/>
      <c r="N11" s="1"/>
      <c r="O11" s="1"/>
      <c r="P11" s="1"/>
      <c r="Q11" s="1"/>
      <c r="R11" s="1"/>
      <c r="S11" s="1"/>
      <c r="T11" s="1"/>
      <c r="U11" s="1"/>
      <c r="V11" s="1"/>
      <c r="W11" s="1"/>
      <c r="X11" s="1"/>
      <c r="Y11" s="1"/>
      <c r="Z11" s="1"/>
      <c r="AA11" s="1"/>
      <c r="AB11" s="1"/>
    </row>
    <row r="12" spans="1:2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row>
    <row r="13" spans="1:2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row>
    <row r="14" spans="1:2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row>
    <row r="15" spans="1:2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row>
    <row r="20" spans="1:2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sheetData>
  <hyperlinks>
    <hyperlink ref="O1" location="innehåll!A1" display="Tillbaka till innehållsförteckning"/>
  </hyperlinks>
  <pageMargins left="0.7" right="0.7" top="0.75" bottom="0.75" header="0.3" footer="0.3"/>
  <pageSetup paperSize="9"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1"/>
  <sheetViews>
    <sheetView workbookViewId="0">
      <selection activeCell="B1" sqref="B1"/>
    </sheetView>
  </sheetViews>
  <sheetFormatPr defaultColWidth="9.140625" defaultRowHeight="15"/>
  <cols>
    <col min="1" max="16384" width="9.140625" style="425"/>
  </cols>
  <sheetData>
    <row r="1" spans="1:25">
      <c r="A1" s="1"/>
      <c r="B1" s="379" t="s">
        <v>647</v>
      </c>
      <c r="C1" s="1"/>
      <c r="D1" s="1"/>
      <c r="E1" s="1"/>
      <c r="F1" s="1"/>
      <c r="G1" s="1"/>
      <c r="H1" s="1"/>
      <c r="I1" s="1"/>
      <c r="J1" s="1"/>
      <c r="K1" s="1"/>
      <c r="L1" s="1"/>
      <c r="M1" s="1"/>
      <c r="N1" s="70" t="s">
        <v>173</v>
      </c>
      <c r="O1" s="1"/>
      <c r="P1" s="1"/>
      <c r="Q1" s="1"/>
      <c r="R1" s="1"/>
      <c r="S1" s="1"/>
      <c r="T1" s="1"/>
      <c r="U1" s="1"/>
      <c r="V1" s="1"/>
      <c r="W1" s="1"/>
      <c r="X1" s="1"/>
      <c r="Y1" s="1"/>
    </row>
    <row r="2" spans="1:25">
      <c r="A2" s="1"/>
      <c r="B2" s="14"/>
      <c r="C2" s="1"/>
      <c r="D2" s="1"/>
      <c r="E2" s="1"/>
      <c r="F2" s="1"/>
      <c r="G2" s="1"/>
      <c r="H2" s="1"/>
      <c r="I2" s="1"/>
      <c r="J2" s="1"/>
      <c r="K2" s="1"/>
      <c r="L2" s="1"/>
      <c r="M2" s="1"/>
      <c r="N2" s="1"/>
      <c r="O2" s="1"/>
      <c r="P2" s="1"/>
      <c r="Q2" s="1"/>
      <c r="R2" s="1"/>
      <c r="S2" s="1"/>
      <c r="T2" s="1"/>
      <c r="U2" s="1"/>
      <c r="V2" s="1"/>
      <c r="W2" s="1"/>
      <c r="X2" s="1"/>
      <c r="Y2" s="1"/>
    </row>
    <row r="3" spans="1:25">
      <c r="A3" s="1"/>
      <c r="B3" s="1"/>
      <c r="C3" s="44">
        <v>2023</v>
      </c>
      <c r="D3" s="1"/>
      <c r="E3" s="1"/>
      <c r="F3" s="1"/>
      <c r="G3" s="1"/>
      <c r="H3" s="1"/>
      <c r="I3" s="1"/>
      <c r="J3" s="1"/>
      <c r="K3" s="1"/>
      <c r="L3" s="1"/>
      <c r="M3" s="1"/>
      <c r="N3" s="1"/>
      <c r="O3" s="1"/>
      <c r="P3" s="1"/>
      <c r="Q3" s="1"/>
      <c r="R3" s="1"/>
      <c r="S3" s="1"/>
      <c r="T3" s="1"/>
      <c r="U3" s="1"/>
      <c r="V3" s="1"/>
      <c r="W3" s="1"/>
      <c r="X3" s="1"/>
      <c r="Y3" s="1"/>
    </row>
    <row r="4" spans="1:25">
      <c r="A4" s="1"/>
      <c r="B4" s="1"/>
      <c r="C4" s="1"/>
      <c r="D4" s="1"/>
      <c r="E4" s="1"/>
      <c r="F4" s="1"/>
      <c r="G4" s="1"/>
      <c r="H4" s="1"/>
      <c r="I4" s="1"/>
      <c r="J4" s="1"/>
      <c r="K4" s="1"/>
      <c r="L4" s="1"/>
      <c r="M4" s="1"/>
      <c r="N4" s="1"/>
      <c r="O4" s="1"/>
      <c r="P4" s="1"/>
      <c r="Q4" s="1"/>
      <c r="R4" s="1"/>
      <c r="S4" s="1"/>
      <c r="T4" s="1"/>
      <c r="U4" s="1"/>
      <c r="V4" s="1"/>
      <c r="W4" s="1"/>
      <c r="X4" s="1"/>
      <c r="Y4" s="1"/>
    </row>
    <row r="5" spans="1:25">
      <c r="A5" s="1"/>
      <c r="B5" s="384" t="s">
        <v>181</v>
      </c>
      <c r="C5" s="385">
        <v>10</v>
      </c>
      <c r="D5" s="1"/>
      <c r="E5" s="1"/>
      <c r="F5" s="1"/>
      <c r="G5" s="1"/>
      <c r="H5" s="1"/>
      <c r="I5" s="1"/>
      <c r="J5" s="1"/>
      <c r="K5" s="1"/>
      <c r="L5" s="1"/>
      <c r="M5" s="1"/>
      <c r="N5" s="1"/>
      <c r="O5" s="1"/>
      <c r="P5" s="1"/>
      <c r="Q5" s="1"/>
      <c r="R5" s="1"/>
      <c r="S5" s="1"/>
      <c r="T5" s="1"/>
      <c r="U5" s="1"/>
      <c r="V5" s="1"/>
      <c r="W5" s="1"/>
      <c r="X5" s="1"/>
      <c r="Y5" s="1"/>
    </row>
    <row r="6" spans="1:25">
      <c r="A6" s="1"/>
      <c r="B6" s="386" t="s">
        <v>178</v>
      </c>
      <c r="C6" s="387">
        <v>7</v>
      </c>
      <c r="D6" s="1"/>
      <c r="E6" s="1"/>
      <c r="F6" s="1"/>
      <c r="G6" s="1"/>
      <c r="H6" s="1"/>
      <c r="I6" s="1"/>
      <c r="J6" s="1"/>
      <c r="K6" s="1"/>
      <c r="L6" s="1"/>
      <c r="M6" s="1"/>
      <c r="N6" s="1"/>
      <c r="O6" s="1"/>
      <c r="P6" s="1"/>
      <c r="Q6" s="1"/>
      <c r="R6" s="1"/>
      <c r="S6" s="1"/>
      <c r="T6" s="1"/>
      <c r="U6" s="1"/>
      <c r="V6" s="1"/>
      <c r="W6" s="1"/>
      <c r="X6" s="1"/>
      <c r="Y6" s="1"/>
    </row>
    <row r="7" spans="1:25">
      <c r="A7" s="1"/>
      <c r="B7" s="386" t="s">
        <v>329</v>
      </c>
      <c r="C7" s="388">
        <v>9</v>
      </c>
      <c r="D7" s="1"/>
      <c r="E7" s="1"/>
      <c r="F7" s="1"/>
      <c r="G7" s="1"/>
      <c r="H7" s="1"/>
      <c r="I7" s="1"/>
      <c r="J7" s="1"/>
      <c r="K7" s="1"/>
      <c r="L7" s="1"/>
      <c r="M7" s="1"/>
      <c r="N7" s="1"/>
      <c r="O7" s="1"/>
      <c r="P7" s="1"/>
      <c r="Q7" s="1"/>
      <c r="R7" s="1"/>
      <c r="S7" s="1"/>
      <c r="T7" s="1"/>
      <c r="U7" s="1"/>
      <c r="V7" s="1"/>
      <c r="W7" s="1"/>
      <c r="X7" s="1"/>
      <c r="Y7" s="1"/>
    </row>
    <row r="8" spans="1:25">
      <c r="A8" s="1"/>
      <c r="B8" s="389" t="s">
        <v>551</v>
      </c>
      <c r="C8" s="222"/>
      <c r="D8" s="1"/>
      <c r="E8" s="1"/>
      <c r="F8" s="1"/>
      <c r="G8" s="1"/>
      <c r="H8" s="1"/>
      <c r="I8" s="1"/>
      <c r="J8" s="1"/>
      <c r="K8" s="1"/>
      <c r="L8" s="1"/>
      <c r="M8" s="1"/>
      <c r="N8" s="1"/>
      <c r="O8" s="1"/>
      <c r="P8" s="1"/>
      <c r="Q8" s="1"/>
      <c r="R8" s="1"/>
      <c r="S8" s="1"/>
      <c r="T8" s="1"/>
      <c r="U8" s="1"/>
      <c r="V8" s="1"/>
      <c r="W8" s="1"/>
      <c r="X8" s="1"/>
      <c r="Y8" s="1"/>
    </row>
    <row r="9" spans="1:25">
      <c r="A9" s="1"/>
      <c r="B9" s="384" t="s">
        <v>181</v>
      </c>
      <c r="C9" s="385">
        <v>16</v>
      </c>
      <c r="D9" s="1"/>
      <c r="E9" s="1"/>
      <c r="F9" s="1"/>
      <c r="G9" s="1"/>
      <c r="H9" s="1"/>
      <c r="I9" s="1"/>
      <c r="J9" s="1"/>
      <c r="K9" s="1"/>
      <c r="L9" s="1"/>
      <c r="M9" s="1"/>
      <c r="N9" s="1"/>
      <c r="O9" s="1"/>
      <c r="P9" s="1"/>
      <c r="Q9" s="1"/>
      <c r="R9" s="1"/>
      <c r="S9" s="1"/>
      <c r="T9" s="1"/>
      <c r="U9" s="1"/>
      <c r="V9" s="1"/>
      <c r="W9" s="1"/>
      <c r="X9" s="1"/>
      <c r="Y9" s="1"/>
    </row>
    <row r="10" spans="1:25">
      <c r="A10" s="1"/>
      <c r="B10" s="386" t="s">
        <v>178</v>
      </c>
      <c r="C10" s="387">
        <v>10</v>
      </c>
      <c r="D10" s="1"/>
      <c r="E10" s="1"/>
      <c r="F10" s="1"/>
      <c r="G10" s="1"/>
      <c r="H10" s="1"/>
      <c r="I10" s="1"/>
      <c r="J10" s="1"/>
      <c r="K10" s="1"/>
      <c r="L10" s="1"/>
      <c r="M10" s="1"/>
      <c r="N10" s="1"/>
      <c r="O10" s="1"/>
      <c r="P10" s="1"/>
      <c r="Q10" s="1"/>
      <c r="R10" s="1"/>
      <c r="S10" s="1"/>
      <c r="T10" s="1"/>
      <c r="U10" s="1"/>
      <c r="V10" s="1"/>
      <c r="W10" s="1"/>
      <c r="X10" s="1"/>
      <c r="Y10" s="1"/>
    </row>
    <row r="11" spans="1:25">
      <c r="A11" s="1"/>
      <c r="B11" s="386" t="s">
        <v>329</v>
      </c>
      <c r="C11" s="388">
        <v>13</v>
      </c>
      <c r="D11" s="1"/>
      <c r="E11" s="1"/>
      <c r="F11" s="1"/>
      <c r="G11" s="1"/>
      <c r="H11" s="1"/>
      <c r="I11" s="1"/>
      <c r="J11" s="1"/>
      <c r="K11" s="1"/>
      <c r="L11" s="1"/>
      <c r="M11" s="1"/>
      <c r="N11" s="1"/>
      <c r="O11" s="1"/>
      <c r="P11" s="1"/>
      <c r="Q11" s="1"/>
      <c r="R11" s="1"/>
      <c r="S11" s="1"/>
      <c r="T11" s="1"/>
      <c r="U11" s="1"/>
      <c r="V11" s="1"/>
      <c r="W11" s="1"/>
      <c r="X11" s="1"/>
      <c r="Y11" s="1"/>
    </row>
    <row r="12" spans="1:25">
      <c r="A12" s="1"/>
      <c r="B12" s="389" t="s">
        <v>7</v>
      </c>
      <c r="C12" s="222"/>
      <c r="D12" s="1"/>
      <c r="E12" s="1"/>
      <c r="F12" s="1"/>
      <c r="G12" s="1"/>
      <c r="H12" s="1"/>
      <c r="I12" s="1"/>
      <c r="J12" s="1"/>
      <c r="K12" s="1"/>
      <c r="L12" s="1"/>
      <c r="M12" s="1"/>
      <c r="N12" s="1"/>
      <c r="O12" s="1"/>
      <c r="P12" s="1"/>
      <c r="Q12" s="1"/>
      <c r="R12" s="1"/>
      <c r="S12" s="1"/>
      <c r="T12" s="1"/>
      <c r="U12" s="1"/>
      <c r="V12" s="1"/>
      <c r="W12" s="1"/>
      <c r="X12" s="1"/>
      <c r="Y12" s="1"/>
    </row>
    <row r="13" spans="1:25">
      <c r="A13" s="1"/>
      <c r="B13" s="1"/>
      <c r="C13" s="1"/>
      <c r="D13" s="1"/>
      <c r="E13" s="1"/>
      <c r="F13" s="1"/>
      <c r="G13" s="1"/>
      <c r="H13" s="1"/>
      <c r="I13" s="1"/>
      <c r="J13" s="1"/>
      <c r="K13" s="1"/>
      <c r="L13" s="1"/>
      <c r="M13" s="1"/>
      <c r="N13" s="1"/>
      <c r="O13" s="1"/>
      <c r="P13" s="1"/>
      <c r="Q13" s="1"/>
      <c r="R13" s="1"/>
      <c r="S13" s="1"/>
      <c r="T13" s="1"/>
      <c r="U13" s="1"/>
      <c r="V13" s="1"/>
      <c r="W13" s="1"/>
      <c r="X13" s="1"/>
      <c r="Y13" s="1"/>
    </row>
    <row r="14" spans="1:25">
      <c r="A14" s="1"/>
      <c r="B14" s="418" t="s">
        <v>221</v>
      </c>
      <c r="C14" s="1"/>
      <c r="D14" s="1"/>
      <c r="E14" s="1"/>
      <c r="F14" s="1"/>
      <c r="G14" s="1"/>
      <c r="H14" s="1"/>
      <c r="I14" s="1"/>
      <c r="J14" s="1"/>
      <c r="K14" s="1"/>
      <c r="L14" s="1"/>
      <c r="M14" s="1"/>
      <c r="N14" s="1"/>
      <c r="O14" s="1"/>
      <c r="P14" s="1"/>
      <c r="Q14" s="1"/>
      <c r="R14" s="1"/>
      <c r="S14" s="1"/>
      <c r="T14" s="1"/>
      <c r="U14" s="1"/>
      <c r="V14" s="1"/>
      <c r="W14" s="1"/>
      <c r="X14" s="1"/>
      <c r="Y14" s="1"/>
    </row>
    <row r="15" spans="1:25">
      <c r="A15" s="1"/>
      <c r="B15" s="1"/>
      <c r="C15" s="1"/>
      <c r="D15" s="1"/>
      <c r="E15" s="1"/>
      <c r="F15" s="1"/>
      <c r="G15" s="1"/>
      <c r="H15" s="1"/>
      <c r="I15" s="1"/>
      <c r="J15" s="1"/>
      <c r="K15" s="1"/>
      <c r="L15" s="1"/>
      <c r="M15" s="1"/>
      <c r="N15" s="1"/>
      <c r="O15" s="1"/>
      <c r="P15" s="1"/>
      <c r="Q15" s="1"/>
      <c r="R15" s="1"/>
      <c r="S15" s="1"/>
      <c r="T15" s="1"/>
      <c r="U15" s="1"/>
      <c r="V15" s="1"/>
      <c r="W15" s="1"/>
      <c r="X15" s="1"/>
      <c r="Y15" s="1"/>
    </row>
    <row r="16" spans="1:25">
      <c r="A16" s="1"/>
      <c r="B16" s="1"/>
      <c r="C16" s="1"/>
      <c r="D16" s="1"/>
      <c r="E16" s="1"/>
      <c r="F16" s="1"/>
      <c r="G16" s="1"/>
      <c r="H16" s="1"/>
      <c r="I16" s="1"/>
      <c r="J16" s="1"/>
      <c r="K16" s="1"/>
      <c r="L16" s="1"/>
      <c r="M16" s="1"/>
      <c r="N16" s="1"/>
      <c r="O16" s="1"/>
      <c r="P16" s="1"/>
      <c r="Q16" s="1"/>
      <c r="R16" s="1"/>
      <c r="S16" s="1"/>
      <c r="T16" s="1"/>
      <c r="U16" s="1"/>
      <c r="V16" s="1"/>
      <c r="W16" s="1"/>
      <c r="X16" s="1"/>
      <c r="Y16" s="1"/>
    </row>
    <row r="17" spans="1:25">
      <c r="A17" s="1"/>
      <c r="B17" s="1"/>
      <c r="C17" s="1"/>
      <c r="D17" s="1"/>
      <c r="E17" s="1"/>
      <c r="F17" s="1"/>
      <c r="G17" s="1"/>
      <c r="H17" s="1"/>
      <c r="I17" s="1"/>
      <c r="J17" s="1"/>
      <c r="K17" s="1"/>
      <c r="L17" s="1"/>
      <c r="M17" s="1"/>
      <c r="N17" s="1"/>
      <c r="O17" s="1"/>
      <c r="P17" s="1"/>
      <c r="Q17" s="1"/>
      <c r="R17" s="1"/>
      <c r="S17" s="1"/>
      <c r="T17" s="1"/>
      <c r="U17" s="1"/>
      <c r="V17" s="1"/>
      <c r="W17" s="1"/>
      <c r="X17" s="1"/>
      <c r="Y17" s="1"/>
    </row>
    <row r="18" spans="1:25">
      <c r="A18" s="1"/>
      <c r="B18" s="1"/>
      <c r="C18" s="11"/>
      <c r="D18" s="11"/>
      <c r="F18" s="11"/>
      <c r="G18" s="11"/>
      <c r="H18" s="11"/>
      <c r="I18" s="11"/>
      <c r="J18" s="1"/>
      <c r="K18" s="1"/>
      <c r="L18" s="1"/>
      <c r="M18" s="1"/>
      <c r="N18" s="1"/>
      <c r="O18" s="1"/>
      <c r="P18" s="1"/>
      <c r="Q18" s="1"/>
      <c r="R18" s="1"/>
      <c r="S18" s="1"/>
      <c r="T18" s="1"/>
      <c r="U18" s="1"/>
      <c r="V18" s="1"/>
      <c r="W18" s="1"/>
      <c r="X18" s="1"/>
      <c r="Y18" s="1"/>
    </row>
    <row r="19" spans="1:25">
      <c r="A19" s="1"/>
      <c r="B19" s="1"/>
      <c r="C19" s="11"/>
      <c r="D19" s="11"/>
      <c r="E19" s="11"/>
      <c r="F19" s="11"/>
      <c r="G19" s="11"/>
      <c r="H19" s="11"/>
      <c r="I19" s="11"/>
      <c r="J19" s="1"/>
      <c r="K19" s="1"/>
      <c r="L19" s="1"/>
      <c r="M19" s="1"/>
      <c r="N19" s="1"/>
      <c r="O19" s="1"/>
      <c r="P19" s="1"/>
      <c r="Q19" s="1"/>
      <c r="R19" s="1"/>
      <c r="S19" s="1"/>
      <c r="T19" s="1"/>
      <c r="U19" s="1"/>
      <c r="V19" s="1"/>
      <c r="W19" s="1"/>
      <c r="X19" s="1"/>
      <c r="Y19" s="1"/>
    </row>
    <row r="20" spans="1:25">
      <c r="A20" s="1"/>
      <c r="B20" s="1"/>
      <c r="C20" s="11"/>
      <c r="D20" s="11"/>
      <c r="E20" s="11"/>
      <c r="F20" s="11"/>
      <c r="G20" s="11"/>
      <c r="H20" s="11"/>
      <c r="I20" s="11"/>
      <c r="J20" s="1"/>
      <c r="K20" s="1"/>
      <c r="L20" s="1"/>
      <c r="M20" s="1"/>
      <c r="N20" s="1"/>
      <c r="O20" s="1"/>
      <c r="P20" s="1"/>
      <c r="Q20" s="1"/>
      <c r="R20" s="1"/>
      <c r="S20" s="1"/>
      <c r="T20" s="1"/>
      <c r="U20" s="1"/>
      <c r="V20" s="1"/>
      <c r="W20" s="1"/>
      <c r="X20" s="1"/>
      <c r="Y20" s="1"/>
    </row>
    <row r="21" spans="1:25">
      <c r="A21" s="1"/>
      <c r="B21" s="1"/>
      <c r="C21" s="11"/>
      <c r="D21" s="11"/>
      <c r="E21" s="11"/>
      <c r="F21" s="11"/>
      <c r="G21" s="11"/>
      <c r="H21" s="11"/>
      <c r="I21" s="11"/>
      <c r="J21" s="1"/>
      <c r="K21" s="1"/>
      <c r="L21" s="1"/>
      <c r="M21" s="1"/>
      <c r="N21" s="1"/>
      <c r="O21" s="1"/>
      <c r="P21" s="1"/>
      <c r="Q21" s="1"/>
      <c r="R21" s="1"/>
      <c r="S21" s="1"/>
      <c r="T21" s="1"/>
      <c r="U21" s="1"/>
      <c r="V21" s="1"/>
      <c r="W21" s="1"/>
      <c r="X21" s="1"/>
      <c r="Y21" s="1"/>
    </row>
    <row r="22" spans="1:25">
      <c r="A22" s="1"/>
      <c r="B22" s="1"/>
      <c r="C22" s="11"/>
      <c r="D22" s="11"/>
      <c r="E22" s="11"/>
      <c r="F22" s="11"/>
      <c r="G22" s="11"/>
      <c r="H22" s="11"/>
      <c r="I22" s="11"/>
      <c r="J22" s="1"/>
      <c r="K22" s="1"/>
      <c r="L22" s="1"/>
      <c r="M22" s="1"/>
      <c r="N22" s="1"/>
      <c r="O22" s="1"/>
      <c r="P22" s="1"/>
      <c r="Q22" s="1"/>
      <c r="R22" s="1"/>
      <c r="S22" s="1"/>
      <c r="T22" s="1"/>
      <c r="U22" s="1"/>
      <c r="V22" s="1"/>
      <c r="W22" s="1"/>
      <c r="X22" s="1"/>
      <c r="Y22" s="1"/>
    </row>
    <row r="23" spans="1:25">
      <c r="A23" s="1"/>
      <c r="B23" s="1"/>
      <c r="C23" s="11"/>
      <c r="D23" s="11"/>
      <c r="E23" s="11"/>
      <c r="F23" s="11"/>
      <c r="G23" s="11"/>
      <c r="H23" s="11"/>
      <c r="I23" s="11"/>
      <c r="J23" s="1"/>
      <c r="K23" s="1"/>
      <c r="L23" s="1"/>
      <c r="M23" s="1"/>
      <c r="N23" s="1"/>
      <c r="O23" s="1"/>
      <c r="P23" s="1"/>
      <c r="Q23" s="1"/>
      <c r="R23" s="1"/>
      <c r="S23" s="1"/>
      <c r="T23" s="1"/>
      <c r="U23" s="1"/>
      <c r="V23" s="1"/>
      <c r="W23" s="1"/>
      <c r="X23" s="1"/>
      <c r="Y23" s="1"/>
    </row>
    <row r="24" spans="1:25">
      <c r="A24" s="1"/>
      <c r="B24" s="1"/>
      <c r="C24" s="11"/>
      <c r="D24" s="11"/>
      <c r="E24" s="11"/>
      <c r="F24" s="11"/>
      <c r="G24" s="11"/>
      <c r="H24" s="11"/>
      <c r="I24" s="11"/>
      <c r="J24" s="1"/>
      <c r="K24" s="1"/>
      <c r="L24" s="1"/>
      <c r="M24" s="1"/>
      <c r="N24" s="1"/>
      <c r="O24" s="1"/>
      <c r="P24" s="1"/>
      <c r="Q24" s="1"/>
      <c r="R24" s="1"/>
      <c r="S24" s="1"/>
      <c r="T24" s="1"/>
      <c r="U24" s="1"/>
      <c r="V24" s="1"/>
      <c r="W24" s="1"/>
      <c r="X24" s="1"/>
      <c r="Y24" s="1"/>
    </row>
    <row r="25" spans="1:25">
      <c r="A25" s="1"/>
      <c r="B25" s="1"/>
      <c r="C25" s="11"/>
      <c r="D25" s="11"/>
      <c r="E25" s="11"/>
      <c r="F25" s="11"/>
      <c r="G25" s="11"/>
      <c r="H25" s="11"/>
      <c r="I25" s="11"/>
      <c r="J25" s="1"/>
      <c r="K25" s="1"/>
      <c r="L25" s="1"/>
      <c r="M25" s="1"/>
      <c r="N25" s="1"/>
      <c r="O25" s="1"/>
      <c r="P25" s="1"/>
      <c r="Q25" s="1"/>
      <c r="R25" s="1"/>
      <c r="S25" s="1"/>
      <c r="T25" s="1"/>
      <c r="U25" s="1"/>
      <c r="V25" s="1"/>
      <c r="W25" s="1"/>
      <c r="X25" s="1"/>
      <c r="Y25" s="1"/>
    </row>
    <row r="26" spans="1:25">
      <c r="A26" s="1"/>
      <c r="B26" s="1"/>
      <c r="C26" s="11"/>
      <c r="D26" s="11"/>
      <c r="E26" s="11"/>
      <c r="F26" s="11"/>
      <c r="G26" s="11"/>
      <c r="H26" s="11"/>
      <c r="I26" s="11"/>
      <c r="J26" s="1"/>
      <c r="K26" s="1"/>
      <c r="L26" s="1"/>
      <c r="M26" s="1"/>
      <c r="N26" s="1"/>
      <c r="O26" s="1"/>
      <c r="P26" s="1"/>
      <c r="Q26" s="1"/>
      <c r="R26" s="1"/>
      <c r="S26" s="1"/>
      <c r="T26" s="1"/>
      <c r="U26" s="1"/>
      <c r="V26" s="1"/>
      <c r="W26" s="1"/>
      <c r="X26" s="1"/>
      <c r="Y26" s="1"/>
    </row>
    <row r="27" spans="1:25">
      <c r="A27" s="1"/>
      <c r="B27" s="1"/>
      <c r="C27" s="11"/>
      <c r="D27" s="11"/>
      <c r="E27" s="11"/>
      <c r="F27" s="11"/>
      <c r="G27" s="11"/>
      <c r="H27" s="11"/>
      <c r="I27" s="11"/>
      <c r="J27" s="1"/>
      <c r="K27" s="1"/>
      <c r="L27" s="1"/>
      <c r="M27" s="1"/>
      <c r="N27" s="1"/>
      <c r="O27" s="1"/>
      <c r="P27" s="1"/>
      <c r="Q27" s="1"/>
      <c r="R27" s="1"/>
      <c r="S27" s="1"/>
      <c r="T27" s="1"/>
      <c r="U27" s="1"/>
      <c r="V27" s="1"/>
      <c r="W27" s="1"/>
      <c r="X27" s="1"/>
      <c r="Y27" s="1"/>
    </row>
    <row r="28" spans="1:25">
      <c r="A28" s="1"/>
      <c r="B28" s="1"/>
      <c r="C28" s="11"/>
      <c r="D28" s="11"/>
      <c r="E28" s="11"/>
      <c r="F28" s="11"/>
      <c r="G28" s="11"/>
      <c r="H28" s="11"/>
      <c r="I28" s="11"/>
      <c r="J28" s="1"/>
      <c r="K28" s="1"/>
      <c r="L28" s="1"/>
      <c r="M28" s="1"/>
      <c r="N28" s="1"/>
      <c r="O28" s="1"/>
      <c r="P28" s="1"/>
      <c r="Q28" s="1"/>
      <c r="R28" s="1"/>
      <c r="S28" s="1"/>
      <c r="T28" s="1"/>
      <c r="U28" s="1"/>
      <c r="V28" s="1"/>
      <c r="W28" s="1"/>
      <c r="X28" s="1"/>
      <c r="Y28" s="1"/>
    </row>
    <row r="29" spans="1:25">
      <c r="A29" s="1"/>
      <c r="B29" s="1"/>
      <c r="C29" s="11"/>
      <c r="D29" s="11"/>
      <c r="E29" s="11"/>
      <c r="F29" s="11"/>
      <c r="G29" s="11"/>
      <c r="H29" s="11"/>
      <c r="I29" s="11"/>
      <c r="J29" s="1"/>
      <c r="K29" s="1"/>
      <c r="L29" s="1"/>
      <c r="M29" s="1"/>
      <c r="N29" s="1"/>
      <c r="O29" s="1"/>
      <c r="P29" s="1"/>
      <c r="Q29" s="1"/>
      <c r="R29" s="1"/>
      <c r="S29" s="1"/>
      <c r="T29" s="1"/>
      <c r="U29" s="1"/>
      <c r="V29" s="1"/>
      <c r="W29" s="1"/>
      <c r="X29" s="1"/>
      <c r="Y29" s="1"/>
    </row>
    <row r="30" spans="1:25">
      <c r="A30" s="1"/>
      <c r="B30" s="1"/>
      <c r="C30" s="1"/>
      <c r="D30" s="1"/>
      <c r="E30" s="1"/>
      <c r="F30" s="1"/>
      <c r="G30" s="1"/>
      <c r="H30" s="1"/>
      <c r="I30" s="1"/>
      <c r="J30" s="1"/>
      <c r="K30" s="1"/>
      <c r="L30" s="1"/>
      <c r="M30" s="1"/>
      <c r="N30" s="1"/>
      <c r="O30" s="1"/>
      <c r="P30" s="1"/>
      <c r="Q30" s="1"/>
      <c r="R30" s="1"/>
      <c r="S30" s="1"/>
      <c r="T30" s="1"/>
      <c r="U30" s="1"/>
      <c r="V30" s="1"/>
      <c r="W30" s="1"/>
      <c r="X30" s="1"/>
      <c r="Y30" s="1"/>
    </row>
    <row r="31" spans="1:25">
      <c r="A31" s="1"/>
      <c r="B31" s="1"/>
      <c r="C31" s="1"/>
      <c r="D31" s="1"/>
      <c r="E31" s="1"/>
      <c r="F31" s="1"/>
      <c r="G31" s="1"/>
      <c r="H31" s="1"/>
      <c r="I31" s="1"/>
      <c r="J31" s="1"/>
      <c r="K31" s="1"/>
      <c r="L31" s="1"/>
      <c r="M31" s="1"/>
      <c r="N31" s="1"/>
      <c r="O31" s="1"/>
      <c r="P31" s="1"/>
      <c r="Q31" s="1"/>
      <c r="R31" s="1"/>
      <c r="S31" s="1"/>
      <c r="T31" s="1"/>
      <c r="U31" s="1"/>
      <c r="V31" s="1"/>
      <c r="W31" s="1"/>
      <c r="X31" s="1"/>
      <c r="Y31" s="1"/>
    </row>
    <row r="32" spans="1:25">
      <c r="A32" s="1"/>
      <c r="B32" s="1"/>
      <c r="C32" s="1"/>
      <c r="D32" s="1"/>
      <c r="E32" s="1"/>
      <c r="F32" s="1"/>
      <c r="G32" s="1"/>
      <c r="H32" s="1"/>
      <c r="I32" s="1"/>
      <c r="J32" s="1"/>
      <c r="K32" s="1"/>
      <c r="L32" s="1"/>
      <c r="M32" s="1"/>
      <c r="N32" s="1"/>
      <c r="O32" s="1"/>
      <c r="P32" s="1"/>
      <c r="Q32" s="1"/>
      <c r="R32" s="1"/>
      <c r="S32" s="1"/>
      <c r="T32" s="1"/>
      <c r="U32" s="1"/>
      <c r="V32" s="1"/>
      <c r="W32" s="1"/>
      <c r="X32" s="1"/>
      <c r="Y32" s="1"/>
    </row>
    <row r="33" spans="1:25">
      <c r="A33" s="1"/>
      <c r="B33" s="1"/>
      <c r="C33" s="1"/>
      <c r="D33" s="1"/>
      <c r="E33" s="1"/>
      <c r="F33" s="1"/>
      <c r="G33" s="1"/>
      <c r="H33" s="1"/>
      <c r="I33" s="1"/>
      <c r="J33" s="1"/>
      <c r="K33" s="1"/>
      <c r="L33" s="1"/>
      <c r="M33" s="1"/>
      <c r="N33" s="1"/>
      <c r="O33" s="1"/>
      <c r="P33" s="1"/>
      <c r="Q33" s="1"/>
      <c r="R33" s="1"/>
      <c r="S33" s="1"/>
      <c r="T33" s="1"/>
      <c r="U33" s="1"/>
      <c r="V33" s="1"/>
      <c r="W33" s="1"/>
      <c r="X33" s="1"/>
      <c r="Y33" s="1"/>
    </row>
    <row r="34" spans="1:25">
      <c r="A34" s="1"/>
      <c r="B34" s="1"/>
      <c r="C34" s="1"/>
      <c r="D34" s="1"/>
      <c r="E34" s="1"/>
      <c r="F34" s="1"/>
      <c r="G34" s="1"/>
      <c r="H34" s="1"/>
      <c r="I34" s="1"/>
      <c r="J34" s="1"/>
      <c r="K34" s="1"/>
      <c r="L34" s="1"/>
      <c r="M34" s="1"/>
      <c r="N34" s="1"/>
      <c r="O34" s="1"/>
      <c r="P34" s="1"/>
      <c r="Q34" s="1"/>
      <c r="R34" s="1"/>
      <c r="S34" s="1"/>
      <c r="T34" s="1"/>
      <c r="U34" s="1"/>
      <c r="V34" s="1"/>
      <c r="W34" s="1"/>
      <c r="X34" s="1"/>
      <c r="Y34" s="1"/>
    </row>
    <row r="35" spans="1:25">
      <c r="A35" s="1"/>
      <c r="B35" s="1"/>
      <c r="C35" s="1"/>
      <c r="D35" s="1"/>
      <c r="E35" s="1"/>
      <c r="F35" s="1"/>
      <c r="G35" s="1"/>
      <c r="H35" s="1"/>
      <c r="I35" s="1"/>
      <c r="J35" s="1"/>
      <c r="K35" s="1"/>
      <c r="L35" s="1"/>
      <c r="M35" s="1"/>
      <c r="N35" s="1"/>
      <c r="O35" s="1"/>
      <c r="P35" s="1"/>
      <c r="Q35" s="1"/>
      <c r="R35" s="1"/>
      <c r="S35" s="1"/>
      <c r="T35" s="1"/>
      <c r="U35" s="1"/>
      <c r="V35" s="1"/>
      <c r="W35" s="1"/>
      <c r="X35" s="1"/>
      <c r="Y35" s="1"/>
    </row>
    <row r="36" spans="1:25">
      <c r="A36" s="1"/>
      <c r="B36" s="1"/>
      <c r="C36" s="1"/>
      <c r="D36" s="1"/>
      <c r="E36" s="1"/>
      <c r="F36" s="1"/>
      <c r="G36" s="1"/>
      <c r="H36" s="1"/>
      <c r="I36" s="1"/>
      <c r="J36" s="1"/>
      <c r="K36" s="1"/>
      <c r="L36" s="1"/>
      <c r="M36" s="1"/>
      <c r="N36" s="1"/>
      <c r="O36" s="1"/>
      <c r="P36" s="1"/>
      <c r="Q36" s="1"/>
      <c r="R36" s="1"/>
      <c r="S36" s="1"/>
      <c r="T36" s="1"/>
      <c r="U36" s="1"/>
      <c r="V36" s="1"/>
      <c r="W36" s="1"/>
      <c r="X36" s="1"/>
      <c r="Y36" s="1"/>
    </row>
    <row r="37" spans="1:25">
      <c r="A37" s="1"/>
      <c r="B37" s="1"/>
      <c r="C37" s="1"/>
      <c r="D37" s="1"/>
      <c r="E37" s="1"/>
      <c r="F37" s="1"/>
      <c r="G37" s="1"/>
      <c r="H37" s="1"/>
      <c r="I37" s="1"/>
      <c r="J37" s="1"/>
      <c r="K37" s="1"/>
      <c r="L37" s="1"/>
      <c r="M37" s="1"/>
      <c r="N37" s="1"/>
      <c r="O37" s="1"/>
      <c r="P37" s="1"/>
      <c r="Q37" s="1"/>
      <c r="R37" s="1"/>
      <c r="S37" s="1"/>
      <c r="T37" s="1"/>
      <c r="U37" s="1"/>
      <c r="V37" s="1"/>
      <c r="W37" s="1"/>
      <c r="X37" s="1"/>
      <c r="Y37" s="1"/>
    </row>
    <row r="38" spans="1:25">
      <c r="A38" s="1"/>
      <c r="B38" s="1"/>
      <c r="C38" s="1"/>
      <c r="D38" s="1"/>
      <c r="E38" s="1"/>
      <c r="F38" s="1"/>
      <c r="G38" s="1"/>
      <c r="H38" s="1"/>
      <c r="I38" s="1"/>
      <c r="J38" s="1"/>
      <c r="K38" s="1"/>
      <c r="L38" s="1"/>
      <c r="M38" s="1"/>
      <c r="N38" s="1"/>
      <c r="O38" s="1"/>
      <c r="P38" s="1"/>
      <c r="Q38" s="1"/>
      <c r="R38" s="1"/>
      <c r="S38" s="1"/>
      <c r="T38" s="1"/>
      <c r="U38" s="1"/>
      <c r="V38" s="1"/>
      <c r="W38" s="1"/>
      <c r="X38" s="1"/>
      <c r="Y38" s="1"/>
    </row>
    <row r="39" spans="1:25">
      <c r="A39" s="1"/>
      <c r="B39" s="1"/>
      <c r="C39" s="1"/>
      <c r="D39" s="1"/>
      <c r="E39" s="1"/>
      <c r="F39" s="1"/>
      <c r="G39" s="1"/>
      <c r="H39" s="1"/>
      <c r="I39" s="1"/>
      <c r="J39" s="1"/>
      <c r="K39" s="1"/>
      <c r="L39" s="1"/>
      <c r="M39" s="1"/>
      <c r="N39" s="1"/>
      <c r="O39" s="1"/>
      <c r="P39" s="1"/>
      <c r="Q39" s="1"/>
      <c r="R39" s="1"/>
      <c r="S39" s="1"/>
      <c r="T39" s="1"/>
      <c r="U39" s="1"/>
      <c r="V39" s="1"/>
      <c r="W39" s="1"/>
      <c r="X39" s="1"/>
      <c r="Y39" s="1"/>
    </row>
    <row r="40" spans="1:25">
      <c r="A40" s="1"/>
      <c r="B40" s="1"/>
      <c r="C40" s="1"/>
      <c r="D40" s="1"/>
      <c r="E40" s="1"/>
      <c r="F40" s="1"/>
      <c r="G40" s="1"/>
      <c r="H40" s="1"/>
      <c r="I40" s="1"/>
      <c r="J40" s="1"/>
      <c r="K40" s="1"/>
      <c r="L40" s="1"/>
      <c r="M40" s="1"/>
      <c r="N40" s="1"/>
      <c r="O40" s="1"/>
      <c r="P40" s="1"/>
      <c r="Q40" s="1"/>
      <c r="R40" s="1"/>
      <c r="S40" s="1"/>
      <c r="T40" s="1"/>
      <c r="U40" s="1"/>
      <c r="V40" s="1"/>
      <c r="W40" s="1"/>
      <c r="X40" s="1"/>
      <c r="Y40" s="1"/>
    </row>
    <row r="41" spans="1:25">
      <c r="A41" s="1"/>
      <c r="B41" s="1"/>
      <c r="C41" s="1"/>
      <c r="D41" s="1"/>
      <c r="E41" s="1"/>
      <c r="F41" s="1"/>
      <c r="G41" s="1"/>
      <c r="H41" s="1"/>
      <c r="I41" s="1"/>
      <c r="J41" s="1"/>
      <c r="K41" s="1"/>
      <c r="L41" s="1"/>
      <c r="M41" s="1"/>
      <c r="N41" s="1"/>
      <c r="O41" s="1"/>
      <c r="P41" s="1"/>
      <c r="Q41" s="1"/>
      <c r="R41" s="1"/>
      <c r="S41" s="1"/>
      <c r="T41" s="1"/>
      <c r="U41" s="1"/>
      <c r="V41" s="1"/>
      <c r="W41" s="1"/>
      <c r="X41" s="1"/>
      <c r="Y41" s="1"/>
    </row>
  </sheetData>
  <hyperlinks>
    <hyperlink ref="N1" location="innehåll!A1" display="Tillbaka till innehållsförteckning"/>
  </hyperlink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3"/>
  <sheetViews>
    <sheetView workbookViewId="0">
      <selection activeCell="B1" sqref="B1"/>
    </sheetView>
  </sheetViews>
  <sheetFormatPr defaultColWidth="9.140625" defaultRowHeight="15"/>
  <cols>
    <col min="1" max="1" width="9.140625" style="425"/>
    <col min="2" max="2" width="16.5703125" style="425" customWidth="1"/>
    <col min="3" max="16384" width="9.140625" style="425"/>
  </cols>
  <sheetData>
    <row r="1" spans="1:30">
      <c r="A1" s="1"/>
      <c r="B1" s="379" t="s">
        <v>647</v>
      </c>
      <c r="C1" s="1"/>
      <c r="D1" s="1"/>
      <c r="E1" s="1"/>
      <c r="F1" s="1"/>
      <c r="G1" s="1"/>
      <c r="H1" s="1"/>
      <c r="I1" s="1"/>
      <c r="J1" s="1"/>
      <c r="K1" s="1"/>
      <c r="L1" s="1"/>
      <c r="M1" s="1"/>
      <c r="N1" s="1"/>
      <c r="O1" s="1"/>
      <c r="P1" s="70" t="s">
        <v>173</v>
      </c>
      <c r="Q1" s="1"/>
      <c r="R1" s="1"/>
      <c r="S1" s="1"/>
      <c r="T1" s="1"/>
      <c r="U1" s="1"/>
      <c r="V1" s="1"/>
      <c r="W1" s="1"/>
      <c r="X1" s="1"/>
      <c r="Y1" s="1"/>
      <c r="Z1" s="1"/>
      <c r="AA1" s="1"/>
      <c r="AB1" s="1"/>
      <c r="AC1" s="1"/>
      <c r="AD1" s="1"/>
    </row>
    <row r="2" spans="1:30">
      <c r="A2" s="1"/>
      <c r="B2" s="379"/>
      <c r="C2" s="1"/>
      <c r="D2" s="1"/>
      <c r="E2" s="1"/>
      <c r="F2" s="1"/>
      <c r="G2" s="1"/>
      <c r="H2" s="1"/>
      <c r="I2" s="1"/>
      <c r="J2" s="1"/>
      <c r="K2" s="1"/>
      <c r="L2" s="1"/>
      <c r="M2" s="1"/>
      <c r="N2" s="1"/>
      <c r="O2" s="1"/>
      <c r="P2" s="1"/>
      <c r="Q2" s="1"/>
      <c r="R2" s="1"/>
      <c r="S2" s="1"/>
      <c r="T2" s="1"/>
      <c r="U2" s="1"/>
      <c r="V2" s="1"/>
      <c r="W2" s="1"/>
      <c r="X2" s="1"/>
      <c r="Y2" s="1"/>
      <c r="Z2" s="1"/>
      <c r="AA2" s="1"/>
      <c r="AB2" s="1"/>
      <c r="AC2" s="1"/>
      <c r="AD2" s="1"/>
    </row>
    <row r="3" spans="1:30" s="391" customFormat="1">
      <c r="A3" s="1"/>
      <c r="B3" s="1"/>
      <c r="C3" s="1" t="s">
        <v>564</v>
      </c>
      <c r="D3" s="1" t="s">
        <v>332</v>
      </c>
      <c r="E3" s="1" t="s">
        <v>391</v>
      </c>
      <c r="F3" s="1">
        <v>2019</v>
      </c>
      <c r="G3" s="1">
        <v>2020</v>
      </c>
      <c r="H3" s="1">
        <v>2021</v>
      </c>
      <c r="I3" s="1">
        <v>2022</v>
      </c>
      <c r="J3" s="1">
        <v>2023</v>
      </c>
      <c r="K3" s="1"/>
      <c r="L3" s="1"/>
      <c r="M3" s="1"/>
      <c r="N3" s="1"/>
      <c r="O3" s="1"/>
      <c r="P3" s="1"/>
      <c r="Q3" s="1"/>
      <c r="R3" s="1"/>
      <c r="S3" s="1"/>
      <c r="T3" s="1"/>
      <c r="U3" s="1"/>
      <c r="V3" s="1"/>
      <c r="W3" s="1"/>
      <c r="X3" s="1"/>
      <c r="Y3" s="1"/>
      <c r="Z3" s="1"/>
      <c r="AA3" s="1"/>
      <c r="AB3" s="1"/>
      <c r="AC3" s="1"/>
      <c r="AD3" s="1"/>
    </row>
    <row r="4" spans="1:30" s="392" customFormat="1">
      <c r="A4" s="75"/>
      <c r="B4" s="431" t="s">
        <v>648</v>
      </c>
      <c r="C4" s="431">
        <v>11.4</v>
      </c>
      <c r="D4" s="431">
        <v>5.5</v>
      </c>
      <c r="E4" s="431">
        <v>8.4</v>
      </c>
      <c r="F4" s="431">
        <v>12.9</v>
      </c>
      <c r="G4" s="431">
        <v>12.1</v>
      </c>
      <c r="H4" s="431">
        <v>5.3</v>
      </c>
      <c r="I4" s="431">
        <v>12</v>
      </c>
      <c r="J4" s="431">
        <v>13</v>
      </c>
      <c r="K4" s="75"/>
      <c r="L4" s="75"/>
      <c r="M4" s="75"/>
      <c r="N4" s="1"/>
      <c r="O4" s="1"/>
      <c r="P4" s="1"/>
      <c r="Q4" s="1"/>
      <c r="R4" s="1"/>
      <c r="S4" s="1"/>
      <c r="T4" s="1"/>
      <c r="U4" s="1"/>
      <c r="V4" s="1"/>
      <c r="W4" s="1"/>
      <c r="X4" s="1"/>
      <c r="Y4" s="1"/>
      <c r="Z4" s="75"/>
      <c r="AA4" s="75"/>
      <c r="AB4" s="75"/>
      <c r="AC4" s="75"/>
      <c r="AD4" s="75"/>
    </row>
    <row r="5" spans="1:30" s="392" customFormat="1">
      <c r="A5" s="75"/>
      <c r="B5" s="263" t="s">
        <v>649</v>
      </c>
      <c r="C5" s="263">
        <v>7.8</v>
      </c>
      <c r="D5" s="263">
        <v>7.9</v>
      </c>
      <c r="E5" s="263">
        <v>8.5</v>
      </c>
      <c r="F5" s="263">
        <v>8.6999999999999993</v>
      </c>
      <c r="G5" s="263">
        <v>8</v>
      </c>
      <c r="H5" s="263">
        <v>6.4</v>
      </c>
      <c r="I5" s="263">
        <v>7</v>
      </c>
      <c r="J5" s="263">
        <v>9</v>
      </c>
      <c r="K5" s="1"/>
      <c r="L5" s="1"/>
      <c r="M5" s="1"/>
      <c r="N5" s="1"/>
      <c r="O5" s="1"/>
      <c r="P5" s="1"/>
      <c r="Q5" s="1"/>
      <c r="R5" s="1"/>
      <c r="S5" s="1"/>
      <c r="T5" s="1"/>
      <c r="U5" s="1"/>
      <c r="V5" s="1"/>
      <c r="W5" s="1"/>
      <c r="X5" s="1"/>
      <c r="Y5" s="1"/>
      <c r="Z5" s="75"/>
      <c r="AA5" s="75"/>
      <c r="AB5" s="75"/>
      <c r="AC5" s="75"/>
      <c r="AD5" s="75"/>
    </row>
    <row r="6" spans="1:30">
      <c r="A6" s="1"/>
      <c r="B6" s="431" t="s">
        <v>88</v>
      </c>
      <c r="C6" s="431">
        <v>9.6999999999999993</v>
      </c>
      <c r="D6" s="431">
        <v>4.5</v>
      </c>
      <c r="E6" s="431">
        <v>7.5</v>
      </c>
      <c r="F6" s="431">
        <v>11</v>
      </c>
      <c r="G6" s="431">
        <v>8.6999999999999993</v>
      </c>
      <c r="H6" s="431">
        <v>3.3</v>
      </c>
      <c r="I6" s="431">
        <v>10</v>
      </c>
      <c r="J6" s="431">
        <v>10</v>
      </c>
      <c r="K6" s="1"/>
      <c r="L6" s="1"/>
      <c r="M6" s="1"/>
      <c r="N6" s="1"/>
      <c r="O6" s="1"/>
      <c r="P6" s="1"/>
      <c r="Q6" s="1"/>
      <c r="R6" s="1"/>
      <c r="S6" s="1"/>
      <c r="T6" s="1"/>
      <c r="U6" s="1"/>
      <c r="V6" s="1"/>
      <c r="W6" s="1"/>
      <c r="X6" s="1"/>
      <c r="Y6" s="1"/>
      <c r="Z6" s="1"/>
      <c r="AA6" s="1"/>
      <c r="AB6" s="1"/>
      <c r="AC6" s="1"/>
      <c r="AD6" s="1"/>
    </row>
    <row r="7" spans="1:30">
      <c r="A7" s="1"/>
      <c r="B7" s="263" t="s">
        <v>650</v>
      </c>
      <c r="C7" s="263">
        <v>6</v>
      </c>
      <c r="D7" s="263">
        <v>6.2</v>
      </c>
      <c r="E7" s="263">
        <v>6.6</v>
      </c>
      <c r="F7" s="263">
        <v>6.8</v>
      </c>
      <c r="G7" s="263">
        <v>6</v>
      </c>
      <c r="H7" s="263">
        <v>4</v>
      </c>
      <c r="I7" s="263">
        <v>5</v>
      </c>
      <c r="J7" s="263">
        <v>7</v>
      </c>
      <c r="K7" s="1"/>
      <c r="L7" s="1"/>
      <c r="M7" s="1"/>
      <c r="N7" s="1"/>
      <c r="O7" s="1"/>
      <c r="P7" s="1"/>
      <c r="Q7" s="1"/>
      <c r="R7" s="1"/>
      <c r="S7" s="1"/>
      <c r="T7" s="1"/>
      <c r="U7" s="1"/>
      <c r="V7" s="1"/>
      <c r="W7" s="1"/>
      <c r="X7" s="1"/>
      <c r="Y7" s="1"/>
      <c r="Z7" s="1"/>
      <c r="AA7" s="1"/>
      <c r="AB7" s="1"/>
      <c r="AC7" s="1"/>
      <c r="AD7" s="1"/>
    </row>
    <row r="8" spans="1:30">
      <c r="A8" s="1"/>
      <c r="B8" s="431" t="s">
        <v>90</v>
      </c>
      <c r="C8" s="431">
        <v>13</v>
      </c>
      <c r="D8" s="431">
        <v>6.4</v>
      </c>
      <c r="E8" s="431">
        <v>9.1999999999999993</v>
      </c>
      <c r="F8" s="431">
        <v>14.5</v>
      </c>
      <c r="G8" s="431">
        <v>15.3</v>
      </c>
      <c r="H8" s="431">
        <v>7.2</v>
      </c>
      <c r="I8" s="431">
        <v>15</v>
      </c>
      <c r="J8" s="431">
        <v>16</v>
      </c>
      <c r="K8" s="1"/>
      <c r="L8" s="1"/>
      <c r="M8" s="1"/>
      <c r="N8" s="1"/>
      <c r="O8" s="1"/>
      <c r="P8" s="1"/>
      <c r="Q8" s="1"/>
      <c r="R8" s="1"/>
      <c r="S8" s="1"/>
      <c r="T8" s="1"/>
      <c r="U8" s="1"/>
      <c r="V8" s="1"/>
      <c r="W8" s="1"/>
      <c r="X8" s="1"/>
      <c r="Y8" s="1"/>
      <c r="Z8" s="1"/>
      <c r="AA8" s="1"/>
      <c r="AB8" s="1"/>
      <c r="AC8" s="1"/>
      <c r="AD8" s="1"/>
    </row>
    <row r="9" spans="1:30">
      <c r="A9" s="1"/>
      <c r="B9" s="263" t="s">
        <v>651</v>
      </c>
      <c r="C9" s="263">
        <v>9.4</v>
      </c>
      <c r="D9" s="263">
        <v>9.5</v>
      </c>
      <c r="E9" s="263">
        <v>10.199999999999999</v>
      </c>
      <c r="F9" s="263">
        <v>10.4</v>
      </c>
      <c r="G9" s="263">
        <v>9.6999999999999993</v>
      </c>
      <c r="H9" s="263">
        <v>8</v>
      </c>
      <c r="I9" s="263">
        <v>8</v>
      </c>
      <c r="J9" s="263">
        <v>10</v>
      </c>
      <c r="K9" s="1"/>
      <c r="L9" s="1"/>
      <c r="M9" s="1"/>
      <c r="N9" s="1"/>
      <c r="O9" s="1"/>
      <c r="P9" s="1"/>
      <c r="Q9" s="1"/>
      <c r="R9" s="1"/>
      <c r="S9" s="1"/>
      <c r="T9" s="1"/>
      <c r="U9" s="1"/>
      <c r="V9" s="1"/>
      <c r="W9" s="1"/>
      <c r="X9" s="1"/>
      <c r="Y9" s="1"/>
      <c r="Z9" s="1"/>
      <c r="AA9" s="1"/>
      <c r="AB9" s="1"/>
      <c r="AC9" s="1"/>
      <c r="AD9" s="1"/>
    </row>
    <row r="10" spans="1:30">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c r="A12" s="1"/>
      <c r="B12" s="1"/>
      <c r="C12" s="1"/>
      <c r="D12" s="1"/>
      <c r="E12" s="1"/>
      <c r="F12" s="1"/>
      <c r="G12" s="1"/>
      <c r="H12" s="1"/>
      <c r="I12" s="1"/>
      <c r="J12" s="1"/>
      <c r="K12" s="1"/>
      <c r="L12" s="1"/>
      <c r="M12" s="1"/>
      <c r="N12" s="1"/>
      <c r="O12" s="1"/>
      <c r="P12" s="1"/>
      <c r="Q12" s="1" t="s">
        <v>342</v>
      </c>
      <c r="R12" s="1"/>
      <c r="S12" s="1"/>
      <c r="T12" s="1"/>
      <c r="U12" s="1"/>
      <c r="V12" s="1"/>
      <c r="W12" s="1"/>
      <c r="X12" s="1"/>
      <c r="Y12" s="1"/>
      <c r="Z12" s="1"/>
      <c r="AA12" s="1"/>
      <c r="AB12" s="1"/>
      <c r="AC12" s="1"/>
      <c r="AD12" s="1"/>
    </row>
    <row r="13" spans="1:30">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c r="A18" s="1"/>
      <c r="B18" s="11"/>
      <c r="C18" s="11"/>
      <c r="D18" s="1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c r="A19" s="1"/>
      <c r="B19" s="383"/>
      <c r="C19" s="11"/>
      <c r="D19" s="1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sheetData>
  <hyperlinks>
    <hyperlink ref="P1" location="innehåll!A1" display="Tillbaka till innehållsförteckning"/>
  </hyperlink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61"/>
  <sheetViews>
    <sheetView workbookViewId="0">
      <selection activeCell="B1" sqref="B1"/>
    </sheetView>
  </sheetViews>
  <sheetFormatPr defaultColWidth="9.140625" defaultRowHeight="15"/>
  <cols>
    <col min="1" max="1" width="9.140625" style="400"/>
    <col min="2" max="2" width="31.42578125" style="400" customWidth="1"/>
    <col min="3" max="16384" width="9.140625" style="400"/>
  </cols>
  <sheetData>
    <row r="1" spans="1:29" ht="14.25" customHeight="1">
      <c r="A1" s="1"/>
      <c r="B1" s="44" t="s">
        <v>619</v>
      </c>
      <c r="C1" s="1"/>
      <c r="D1" s="1"/>
      <c r="E1" s="1"/>
      <c r="F1" s="1"/>
      <c r="G1" s="1"/>
      <c r="H1" s="1"/>
      <c r="I1" s="1"/>
      <c r="J1" s="70" t="s">
        <v>173</v>
      </c>
      <c r="K1" s="1"/>
      <c r="L1" s="1"/>
      <c r="M1" s="1"/>
      <c r="N1" s="1"/>
      <c r="O1" s="1"/>
      <c r="P1" s="1"/>
      <c r="Q1" s="1"/>
      <c r="R1" s="1"/>
      <c r="S1" s="1"/>
      <c r="T1" s="1"/>
      <c r="U1" s="1"/>
      <c r="V1" s="1"/>
      <c r="W1" s="1"/>
      <c r="X1" s="1"/>
      <c r="Y1" s="1"/>
      <c r="Z1" s="1"/>
      <c r="AA1" s="1"/>
      <c r="AB1" s="1"/>
      <c r="AC1" s="1"/>
    </row>
    <row r="2" spans="1:29" ht="14.25" customHeight="1">
      <c r="A2" s="1"/>
      <c r="B2" s="14"/>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14"/>
      <c r="C3" s="1"/>
      <c r="D3" s="1"/>
      <c r="E3" s="1"/>
      <c r="F3" s="1"/>
      <c r="G3" s="1"/>
      <c r="H3" s="1"/>
      <c r="I3" s="1"/>
      <c r="J3" s="1"/>
      <c r="K3" s="1"/>
      <c r="L3" s="1"/>
      <c r="M3" s="1"/>
      <c r="N3" s="1"/>
      <c r="O3" s="1"/>
      <c r="P3" s="1"/>
      <c r="Q3" s="1"/>
      <c r="R3" s="1"/>
      <c r="S3" s="1"/>
      <c r="T3" s="1"/>
      <c r="U3" s="1"/>
      <c r="V3" s="1"/>
      <c r="W3" s="1"/>
      <c r="X3" s="1"/>
      <c r="Y3" s="1"/>
      <c r="Z3" s="1"/>
      <c r="AA3" s="1"/>
      <c r="AB3" s="1"/>
      <c r="AC3" s="1"/>
    </row>
    <row r="4" spans="1:29">
      <c r="A4" s="1"/>
      <c r="B4" s="1"/>
      <c r="C4" s="44">
        <v>2023</v>
      </c>
      <c r="D4" s="1"/>
      <c r="E4" s="1"/>
      <c r="F4" s="1"/>
      <c r="G4" s="1"/>
      <c r="H4" s="1"/>
      <c r="I4" s="1"/>
      <c r="J4" s="1"/>
      <c r="K4" s="1"/>
      <c r="L4" s="1"/>
      <c r="M4" s="1"/>
      <c r="N4" s="1"/>
      <c r="O4" s="1"/>
      <c r="P4" s="1"/>
      <c r="Q4" s="1"/>
      <c r="R4" s="1"/>
      <c r="S4" s="1"/>
      <c r="T4" s="1"/>
      <c r="U4" s="1"/>
      <c r="V4" s="1"/>
      <c r="W4" s="1"/>
      <c r="X4" s="1"/>
      <c r="Y4" s="1"/>
      <c r="Z4" s="1"/>
      <c r="AA4" s="1"/>
      <c r="AB4" s="1"/>
      <c r="AC4" s="1"/>
    </row>
    <row r="5" spans="1:29">
      <c r="A5" s="1"/>
      <c r="B5" s="1"/>
      <c r="C5" s="1"/>
      <c r="D5" s="1"/>
      <c r="E5" s="1"/>
      <c r="F5" s="1"/>
      <c r="G5" s="1"/>
      <c r="H5" s="1"/>
      <c r="I5" s="1"/>
      <c r="J5" s="1"/>
      <c r="K5" s="1"/>
      <c r="L5" s="1"/>
      <c r="M5" s="1"/>
      <c r="N5" s="1"/>
      <c r="O5" s="1"/>
      <c r="P5" s="1"/>
      <c r="Q5" s="1"/>
      <c r="R5" s="1"/>
      <c r="S5" s="1"/>
      <c r="T5" s="1"/>
      <c r="U5" s="1"/>
      <c r="V5" s="1"/>
      <c r="W5" s="1"/>
      <c r="X5" s="1"/>
      <c r="Y5" s="1"/>
      <c r="Z5" s="1"/>
      <c r="AA5" s="1"/>
      <c r="AB5" s="1"/>
      <c r="AC5" s="1"/>
    </row>
    <row r="6" spans="1:29">
      <c r="A6" s="1"/>
      <c r="B6" s="419" t="s">
        <v>569</v>
      </c>
      <c r="C6" s="420">
        <v>80</v>
      </c>
      <c r="D6" s="1"/>
      <c r="E6" s="1"/>
      <c r="F6" s="1"/>
      <c r="G6" s="1"/>
      <c r="H6" s="1"/>
      <c r="I6" s="1"/>
      <c r="J6" s="1"/>
      <c r="K6" s="1"/>
      <c r="L6" s="1"/>
      <c r="M6" s="1"/>
      <c r="N6" s="1"/>
      <c r="O6" s="1"/>
      <c r="P6" s="1"/>
      <c r="Q6" s="1"/>
      <c r="R6" s="1"/>
      <c r="S6" s="1"/>
      <c r="T6" s="1"/>
      <c r="U6" s="1"/>
      <c r="V6" s="1"/>
      <c r="W6" s="1"/>
      <c r="X6" s="1"/>
      <c r="Y6" s="1"/>
      <c r="Z6" s="1"/>
      <c r="AA6" s="1"/>
      <c r="AB6" s="1"/>
      <c r="AC6" s="1"/>
    </row>
    <row r="7" spans="1:29">
      <c r="A7" s="1"/>
      <c r="B7" s="421" t="s">
        <v>570</v>
      </c>
      <c r="C7" s="422">
        <v>84</v>
      </c>
      <c r="D7" s="1"/>
      <c r="E7" s="1"/>
      <c r="F7" s="1"/>
      <c r="G7" s="1"/>
      <c r="H7" s="1"/>
      <c r="I7" s="1"/>
      <c r="J7" s="1"/>
      <c r="K7" s="1"/>
      <c r="L7" s="1"/>
      <c r="M7" s="1"/>
      <c r="N7" s="1"/>
      <c r="O7" s="1"/>
      <c r="P7" s="1"/>
      <c r="Q7" s="1"/>
      <c r="R7" s="1"/>
      <c r="S7" s="1"/>
      <c r="T7" s="1"/>
      <c r="U7" s="1"/>
      <c r="V7" s="1"/>
      <c r="W7" s="1"/>
      <c r="X7" s="1"/>
      <c r="Y7" s="1"/>
      <c r="Z7" s="1"/>
      <c r="AA7" s="1"/>
      <c r="AB7" s="1"/>
      <c r="AC7" s="1"/>
    </row>
    <row r="8" spans="1:29">
      <c r="A8" s="1"/>
      <c r="B8" s="421" t="s">
        <v>188</v>
      </c>
      <c r="C8" s="422">
        <v>69</v>
      </c>
      <c r="D8" s="1"/>
      <c r="E8" s="1"/>
      <c r="F8" s="1"/>
      <c r="G8" s="1"/>
      <c r="H8" s="1"/>
      <c r="I8" s="1"/>
      <c r="J8" s="1"/>
      <c r="K8" s="1"/>
      <c r="L8" s="1"/>
      <c r="M8" s="1"/>
      <c r="N8" s="1"/>
      <c r="O8" s="1"/>
      <c r="P8" s="1"/>
      <c r="Q8" s="1"/>
      <c r="R8" s="1"/>
      <c r="S8" s="1"/>
      <c r="T8" s="1"/>
      <c r="U8" s="1"/>
      <c r="V8" s="1"/>
      <c r="W8" s="1"/>
      <c r="X8" s="1"/>
      <c r="Y8" s="1"/>
      <c r="Z8" s="1"/>
      <c r="AA8" s="1"/>
      <c r="AB8" s="1"/>
      <c r="AC8" s="1"/>
    </row>
    <row r="9" spans="1:29">
      <c r="A9" s="1"/>
      <c r="B9" s="421" t="s">
        <v>61</v>
      </c>
      <c r="C9" s="422">
        <v>75</v>
      </c>
      <c r="D9" s="1"/>
      <c r="E9" s="1"/>
      <c r="F9" s="1"/>
      <c r="G9" s="1"/>
      <c r="H9" s="1"/>
      <c r="I9" s="1"/>
      <c r="J9" s="1"/>
      <c r="K9" s="1"/>
      <c r="L9" s="1"/>
      <c r="M9" s="1"/>
      <c r="N9" s="1"/>
      <c r="O9" s="1"/>
      <c r="P9" s="1"/>
      <c r="Q9" s="1"/>
      <c r="R9" s="1"/>
      <c r="S9" s="1"/>
      <c r="T9" s="1"/>
      <c r="U9" s="1"/>
      <c r="V9" s="1"/>
      <c r="W9" s="1"/>
      <c r="X9" s="1"/>
      <c r="Y9" s="1"/>
      <c r="Z9" s="1"/>
      <c r="AA9" s="1"/>
      <c r="AB9" s="1"/>
      <c r="AC9" s="1"/>
    </row>
    <row r="10" spans="1:29">
      <c r="A10" s="1"/>
      <c r="B10" s="421" t="s">
        <v>329</v>
      </c>
      <c r="C10" s="422">
        <v>72</v>
      </c>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1:29">
      <c r="A11" s="1"/>
      <c r="B11" s="398" t="s">
        <v>551</v>
      </c>
      <c r="C11" s="423"/>
      <c r="D11" s="1"/>
      <c r="E11" s="1"/>
      <c r="F11" s="1"/>
      <c r="G11" s="1"/>
      <c r="H11" s="1"/>
      <c r="I11" s="1"/>
      <c r="J11" s="1"/>
      <c r="K11" s="1"/>
      <c r="L11" s="1"/>
      <c r="M11" s="1"/>
      <c r="N11" s="1"/>
      <c r="O11" s="1"/>
      <c r="P11" s="1"/>
      <c r="Q11" s="1"/>
      <c r="R11" s="1"/>
      <c r="S11" s="1"/>
      <c r="T11" s="1"/>
      <c r="U11" s="1"/>
      <c r="V11" s="1"/>
      <c r="W11" s="1"/>
      <c r="X11" s="1"/>
      <c r="Y11" s="1"/>
      <c r="Z11" s="1"/>
      <c r="AA11" s="1"/>
      <c r="AB11" s="1"/>
      <c r="AC11" s="1"/>
    </row>
    <row r="12" spans="1:29">
      <c r="A12" s="1"/>
      <c r="B12" s="419" t="s">
        <v>569</v>
      </c>
      <c r="C12" s="420">
        <v>76</v>
      </c>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c r="A13" s="1"/>
      <c r="B13" s="421" t="s">
        <v>570</v>
      </c>
      <c r="C13" s="422">
        <v>78</v>
      </c>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c r="A14" s="1"/>
      <c r="B14" s="421" t="s">
        <v>188</v>
      </c>
      <c r="C14" s="422">
        <v>62</v>
      </c>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c r="A15" s="1"/>
      <c r="B15" s="421" t="s">
        <v>61</v>
      </c>
      <c r="C15" s="422">
        <v>73</v>
      </c>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c r="A16" s="1"/>
      <c r="B16" s="421" t="s">
        <v>329</v>
      </c>
      <c r="C16" s="422">
        <v>67</v>
      </c>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c r="A17" s="1"/>
      <c r="B17" s="398" t="s">
        <v>7</v>
      </c>
      <c r="C17" s="423"/>
      <c r="D17" s="1"/>
      <c r="E17" s="1"/>
      <c r="F17" s="1"/>
      <c r="G17" s="1"/>
      <c r="H17" s="1"/>
      <c r="I17" s="1"/>
      <c r="J17" s="1"/>
      <c r="K17" s="1"/>
      <c r="L17" s="1"/>
      <c r="M17" s="1"/>
      <c r="N17" s="1"/>
      <c r="O17" s="1"/>
      <c r="P17" s="1"/>
      <c r="Q17" s="1"/>
      <c r="R17" s="1"/>
      <c r="S17" s="1"/>
      <c r="T17" s="1"/>
      <c r="U17" s="1"/>
      <c r="V17" s="1"/>
      <c r="W17" s="1"/>
      <c r="X17" s="1"/>
      <c r="Y17" s="1"/>
      <c r="Z17" s="1"/>
      <c r="AA17" s="1"/>
      <c r="AB17" s="1"/>
      <c r="AC17" s="1"/>
    </row>
    <row r="18" spans="1:2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1:2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row>
    <row r="24" spans="1:2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sheetData>
  <hyperlinks>
    <hyperlink ref="J1" location="innehåll!A1" display="Tillbaka till innehållsförteckning"/>
  </hyperlinks>
  <pageMargins left="0.7" right="0.7" top="0.75" bottom="0.75" header="0.3" footer="0.3"/>
  <drawing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344"/>
  <sheetViews>
    <sheetView workbookViewId="0">
      <selection activeCell="K1" sqref="K1"/>
    </sheetView>
  </sheetViews>
  <sheetFormatPr defaultColWidth="9.140625" defaultRowHeight="15"/>
  <cols>
    <col min="1" max="1" width="9.140625" style="400"/>
    <col min="2" max="2" width="18.42578125" style="400" customWidth="1"/>
    <col min="3" max="3" width="9.140625" style="425"/>
    <col min="4" max="16384" width="9.140625" style="400"/>
  </cols>
  <sheetData>
    <row r="1" spans="1:53">
      <c r="A1" s="1"/>
      <c r="B1" s="44" t="s">
        <v>619</v>
      </c>
      <c r="C1" s="44"/>
      <c r="D1" s="44"/>
      <c r="E1" s="44"/>
      <c r="F1" s="44"/>
      <c r="G1" s="44"/>
      <c r="H1" s="44"/>
      <c r="I1" s="44"/>
      <c r="J1" s="1"/>
      <c r="K1" s="70" t="s">
        <v>173</v>
      </c>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row>
    <row r="2" spans="1:53">
      <c r="A2" s="1"/>
      <c r="B2" s="1"/>
      <c r="C2" s="1"/>
      <c r="D2" s="1"/>
      <c r="E2" s="1"/>
      <c r="F2" s="1"/>
      <c r="G2" s="1"/>
      <c r="H2" s="1"/>
      <c r="I2" s="1"/>
      <c r="J2" s="1"/>
      <c r="K2" s="70"/>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row>
    <row r="3" spans="1:53" s="391" customFormat="1">
      <c r="A3" s="1"/>
      <c r="B3" s="1"/>
      <c r="C3" s="493">
        <v>2015</v>
      </c>
      <c r="D3" s="1" t="s">
        <v>564</v>
      </c>
      <c r="E3" s="1" t="s">
        <v>332</v>
      </c>
      <c r="F3" s="1" t="s">
        <v>391</v>
      </c>
      <c r="G3" s="1">
        <v>2019</v>
      </c>
      <c r="H3" s="1">
        <v>2020</v>
      </c>
      <c r="I3" s="1">
        <v>2021</v>
      </c>
      <c r="J3" s="1">
        <v>2022</v>
      </c>
      <c r="K3" s="1">
        <v>2023</v>
      </c>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row>
    <row r="4" spans="1:53">
      <c r="A4" s="1"/>
      <c r="B4" s="431" t="s">
        <v>648</v>
      </c>
      <c r="C4" s="431">
        <v>67.420813999999993</v>
      </c>
      <c r="D4" s="431">
        <v>67.973855999999998</v>
      </c>
      <c r="E4" s="431">
        <v>70.546736999999993</v>
      </c>
      <c r="F4" s="431">
        <v>69.838057000000006</v>
      </c>
      <c r="G4" s="431">
        <v>68.983051000000003</v>
      </c>
      <c r="H4" s="431">
        <v>72.192513000000005</v>
      </c>
      <c r="I4" s="431">
        <v>69</v>
      </c>
      <c r="J4" s="431">
        <v>69</v>
      </c>
      <c r="K4" s="431">
        <v>67</v>
      </c>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row>
    <row r="5" spans="1:53">
      <c r="A5" s="1"/>
      <c r="B5" s="580" t="s">
        <v>649</v>
      </c>
      <c r="C5" s="580">
        <v>70.273561799999996</v>
      </c>
      <c r="D5" s="580">
        <v>71.402369410000006</v>
      </c>
      <c r="E5" s="580">
        <v>71.718686969999993</v>
      </c>
      <c r="F5" s="580">
        <v>71.765332270000002</v>
      </c>
      <c r="G5" s="580">
        <v>70.503881800000002</v>
      </c>
      <c r="H5" s="580">
        <v>70.388289319999998</v>
      </c>
      <c r="I5" s="580">
        <v>70.742372880000005</v>
      </c>
      <c r="J5" s="580">
        <v>72.672191409999996</v>
      </c>
      <c r="K5" s="580">
        <v>72.188338860000002</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row>
    <row r="6" spans="1:53">
      <c r="A6" s="1"/>
      <c r="B6" s="431" t="s">
        <v>88</v>
      </c>
      <c r="C6" s="431">
        <v>70.769231000000005</v>
      </c>
      <c r="D6" s="431">
        <v>71.821306000000007</v>
      </c>
      <c r="E6" s="431">
        <v>72.953737000000004</v>
      </c>
      <c r="F6" s="431">
        <v>71.555555999999996</v>
      </c>
      <c r="G6" s="431">
        <v>71.525424000000001</v>
      </c>
      <c r="H6" s="431">
        <v>76.895307000000003</v>
      </c>
      <c r="I6" s="431">
        <v>70.110701000000006</v>
      </c>
      <c r="J6" s="431">
        <v>74</v>
      </c>
      <c r="K6" s="431">
        <v>73</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row>
    <row r="7" spans="1:53">
      <c r="A7" s="1"/>
      <c r="B7" s="580" t="s">
        <v>650</v>
      </c>
      <c r="C7" s="580">
        <v>74.812337319999997</v>
      </c>
      <c r="D7" s="580">
        <v>75.616826880000005</v>
      </c>
      <c r="E7" s="580">
        <v>75.438953569999995</v>
      </c>
      <c r="F7" s="580">
        <v>75.699828319999995</v>
      </c>
      <c r="G7" s="580">
        <v>74.300625929999995</v>
      </c>
      <c r="H7" s="580">
        <v>73.7101337</v>
      </c>
      <c r="I7" s="580">
        <v>75.082216090000003</v>
      </c>
      <c r="J7" s="580">
        <v>76.936380200000002</v>
      </c>
      <c r="K7" s="580">
        <v>75.257051469999993</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row>
    <row r="8" spans="1:53">
      <c r="A8" s="1"/>
      <c r="B8" s="431" t="s">
        <v>90</v>
      </c>
      <c r="C8" s="431">
        <v>64.201183</v>
      </c>
      <c r="D8" s="431">
        <v>64.485980999999995</v>
      </c>
      <c r="E8" s="431">
        <v>68.181818000000007</v>
      </c>
      <c r="F8" s="431">
        <v>68.401487000000003</v>
      </c>
      <c r="G8" s="431">
        <v>66.440678000000005</v>
      </c>
      <c r="H8" s="431">
        <v>67.605633999999995</v>
      </c>
      <c r="I8" s="431">
        <v>67.080744999999993</v>
      </c>
      <c r="J8" s="431">
        <v>66</v>
      </c>
      <c r="K8" s="431">
        <v>62</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row>
    <row r="9" spans="1:53">
      <c r="A9" s="1"/>
      <c r="B9" s="580" t="s">
        <v>651</v>
      </c>
      <c r="C9" s="580">
        <v>66.216182340000003</v>
      </c>
      <c r="D9" s="580">
        <v>67.809921430000003</v>
      </c>
      <c r="E9" s="580">
        <v>68.418739669999994</v>
      </c>
      <c r="F9" s="580">
        <v>68.350136669999998</v>
      </c>
      <c r="G9" s="580">
        <v>67.27303397</v>
      </c>
      <c r="H9" s="580">
        <v>67.426088449999995</v>
      </c>
      <c r="I9" s="580">
        <v>67.146900459999998</v>
      </c>
      <c r="J9" s="580">
        <v>69.085733439999998</v>
      </c>
      <c r="K9" s="580">
        <v>69.393030409999994</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row>
    <row r="10" spans="1:53">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row>
    <row r="11" spans="1:53">
      <c r="A11" s="1"/>
      <c r="B11" s="1" t="s">
        <v>221</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row>
    <row r="12" spans="1:53">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row>
    <row r="13" spans="1:53">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row>
    <row r="14" spans="1:53">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row>
    <row r="15" spans="1:5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row>
    <row r="16" spans="1:5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row>
    <row r="17" spans="1:5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row>
    <row r="18" spans="1:5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row>
    <row r="19" spans="1:5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row>
    <row r="20" spans="1:5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row>
    <row r="21" spans="1:5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row>
    <row r="22" spans="1:5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row>
    <row r="23" spans="1: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row>
    <row r="24" spans="1: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row>
    <row r="25" spans="1: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row>
    <row r="26" spans="1: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row>
    <row r="27" spans="1: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row>
    <row r="28" spans="1: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row>
    <row r="29" spans="1: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row>
    <row r="30" spans="1: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row>
    <row r="31" spans="1: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row>
    <row r="32" spans="1: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row>
    <row r="33" spans="1: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row>
    <row r="34" spans="1: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row>
    <row r="35" spans="1: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row>
    <row r="36" spans="1: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row>
    <row r="37" spans="1: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row>
    <row r="38" spans="1: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row>
    <row r="39" spans="1: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row>
    <row r="40" spans="1: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row>
    <row r="41" spans="1: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row>
    <row r="42" spans="1: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row>
    <row r="43" spans="1: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row>
    <row r="44" spans="1: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row>
    <row r="45" spans="1: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row>
    <row r="46" spans="1: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row>
    <row r="47" spans="1: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row>
    <row r="48" spans="1: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row>
    <row r="49" spans="1: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row>
    <row r="50" spans="1: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row>
    <row r="51" spans="1: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row>
    <row r="52" spans="1: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row>
    <row r="53" spans="1: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row>
    <row r="54" spans="1: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row>
    <row r="55" spans="1: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row>
    <row r="56" spans="1: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row>
    <row r="57" spans="1: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row>
    <row r="58" spans="1: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row>
    <row r="59" spans="1: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row>
    <row r="60" spans="1: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row>
    <row r="61" spans="1: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row>
    <row r="62" spans="1: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row>
    <row r="63" spans="1: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row>
    <row r="64" spans="1: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1: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row>
    <row r="66" spans="1: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row>
    <row r="67" spans="1: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row>
    <row r="68" spans="1: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row>
    <row r="69" spans="1: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row>
    <row r="70" spans="1: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row>
    <row r="71" spans="1: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row>
    <row r="72" spans="1: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1: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1: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1: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1: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1: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1: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1: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1: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1: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row r="82" spans="1: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row>
    <row r="83" spans="1: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row>
    <row r="84" spans="1: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row>
    <row r="85" spans="1: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row>
    <row r="86" spans="1: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row>
    <row r="87" spans="1: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row>
    <row r="88" spans="1: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row>
    <row r="89" spans="1: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row>
    <row r="90" spans="1: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row>
    <row r="91" spans="1: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row>
    <row r="92" spans="1: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row>
    <row r="93" spans="1: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row>
    <row r="94" spans="1: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row>
    <row r="95" spans="1: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row>
    <row r="96" spans="1: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row>
    <row r="97" spans="1: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row>
    <row r="98" spans="1: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row>
    <row r="99" spans="1: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row>
    <row r="100" spans="1: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row>
    <row r="101" spans="1: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row>
    <row r="102" spans="1: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row>
    <row r="103" spans="1: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row>
    <row r="104" spans="1: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row>
    <row r="105" spans="1: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row>
    <row r="106" spans="1: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row>
    <row r="107" spans="1: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row>
    <row r="108" spans="1: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row>
    <row r="109" spans="1: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row>
    <row r="110" spans="1: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row>
    <row r="111" spans="1: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row>
    <row r="112" spans="1: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row>
    <row r="113" spans="1: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row>
    <row r="114" spans="1: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row>
    <row r="115" spans="1: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row>
    <row r="116" spans="1: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row>
    <row r="117" spans="1: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row>
    <row r="118" spans="1: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row>
    <row r="119" spans="1: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row>
    <row r="120" spans="1: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row>
    <row r="121" spans="1: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row>
    <row r="122" spans="1: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row>
    <row r="123" spans="1: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row>
    <row r="124" spans="1: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row>
    <row r="125" spans="1: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row>
    <row r="126" spans="1: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row>
    <row r="127" spans="1: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row>
    <row r="128" spans="1: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row>
    <row r="129" spans="1: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row>
    <row r="130" spans="1: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row>
    <row r="131" spans="1: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row>
    <row r="132" spans="1: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row>
    <row r="133" spans="1: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row>
    <row r="134" spans="1: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row>
    <row r="135" spans="1: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row>
    <row r="136" spans="1: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row>
    <row r="137" spans="1: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row>
    <row r="138" spans="1: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row>
    <row r="139" spans="1: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row>
    <row r="140" spans="1: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row>
    <row r="141" spans="1: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row>
    <row r="142" spans="1: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row>
    <row r="143" spans="1: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row>
    <row r="144" spans="1: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row>
    <row r="145" spans="1: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row>
    <row r="146" spans="1: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row>
    <row r="147" spans="1: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row>
    <row r="148" spans="1: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row>
    <row r="149" spans="1: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row>
    <row r="150" spans="1: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row>
    <row r="151" spans="1: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row>
    <row r="152" spans="1: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row>
    <row r="153" spans="1: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row>
    <row r="154" spans="1: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row>
    <row r="155" spans="1: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row>
    <row r="156" spans="1: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row>
    <row r="157" spans="1: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row>
    <row r="158" spans="1: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row>
    <row r="159" spans="1: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row>
    <row r="160" spans="1: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row>
    <row r="161" spans="1: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row>
    <row r="162" spans="1: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row>
    <row r="163" spans="1: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row>
    <row r="164" spans="1: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row>
    <row r="165" spans="1: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row>
    <row r="166" spans="1: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row>
    <row r="167" spans="1: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row>
    <row r="168" spans="1: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row>
    <row r="169" spans="1: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row>
    <row r="170" spans="1: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row>
    <row r="171" spans="1: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row>
    <row r="172" spans="1: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row>
    <row r="173" spans="1: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row>
    <row r="174" spans="1: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row>
    <row r="175" spans="1: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row>
    <row r="176" spans="1: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row>
    <row r="177" spans="1: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row>
    <row r="178" spans="1: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row>
    <row r="179" spans="1: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row>
    <row r="180" spans="1: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row>
    <row r="181" spans="1: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row>
    <row r="182" spans="1: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row>
    <row r="183" spans="1: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row>
    <row r="184" spans="1: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row>
    <row r="185" spans="1: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row>
    <row r="186" spans="1: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row>
    <row r="187" spans="1: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row>
    <row r="188" spans="1: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row>
    <row r="189" spans="1: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row>
    <row r="190" spans="1: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row>
    <row r="191" spans="1: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row>
    <row r="192" spans="1: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row>
    <row r="193" spans="1: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row>
    <row r="194" spans="1: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row>
    <row r="195" spans="1: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row>
    <row r="196" spans="1: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row>
    <row r="197" spans="1: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row>
    <row r="198" spans="1: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row>
    <row r="199" spans="1: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row>
    <row r="200" spans="1: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row>
    <row r="201" spans="1: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row>
    <row r="202" spans="1: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row>
    <row r="203" spans="1: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row>
    <row r="204" spans="1: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row>
    <row r="205" spans="1: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row>
    <row r="206" spans="1: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row>
    <row r="207" spans="1: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row>
    <row r="208" spans="1: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row>
    <row r="209" spans="1: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row>
    <row r="210" spans="1: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row>
    <row r="211" spans="1: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row>
    <row r="212" spans="1: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row>
    <row r="213" spans="1: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row>
    <row r="214" spans="1: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row>
    <row r="215" spans="1: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row>
    <row r="216" spans="1: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row>
    <row r="217" spans="1: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row>
    <row r="218" spans="1: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row>
    <row r="219" spans="1: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row>
    <row r="220" spans="1: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row>
    <row r="221" spans="1: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row>
    <row r="222" spans="1: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row>
    <row r="223" spans="1: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row>
    <row r="224" spans="1: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row>
    <row r="225" spans="1: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row>
    <row r="226" spans="1: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row>
    <row r="227" spans="1: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row>
    <row r="228" spans="1: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row>
    <row r="229" spans="1: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row>
    <row r="230" spans="1: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row>
    <row r="231" spans="1: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row>
    <row r="232" spans="1: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row>
    <row r="233" spans="1: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row>
    <row r="234" spans="1: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row>
    <row r="235" spans="1: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row>
    <row r="236" spans="1: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row>
    <row r="237" spans="1: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row>
    <row r="238" spans="1: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row>
    <row r="239" spans="1: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row>
    <row r="240" spans="1: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row>
    <row r="241" spans="1: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row>
    <row r="242" spans="1: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row>
    <row r="243" spans="1: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row>
    <row r="244" spans="1: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row>
    <row r="245" spans="1: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row>
    <row r="246" spans="1: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row>
    <row r="247" spans="1: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row>
    <row r="248" spans="1: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row>
    <row r="249" spans="1: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row>
    <row r="250" spans="1: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row>
    <row r="251" spans="1: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row>
    <row r="252" spans="1: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row>
    <row r="253" spans="1: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row>
    <row r="254" spans="1: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row>
    <row r="255" spans="1: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row>
    <row r="256" spans="1: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row>
    <row r="257" spans="1: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row>
    <row r="258" spans="1: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row>
    <row r="259" spans="1: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row>
    <row r="260" spans="1: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row>
    <row r="261" spans="1: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row>
    <row r="262" spans="1: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row>
    <row r="263" spans="1: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row>
    <row r="264" spans="1: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row>
    <row r="265" spans="1: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row>
    <row r="266" spans="1: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row>
    <row r="267" spans="1: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row>
    <row r="268" spans="1: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row>
    <row r="269" spans="1: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row>
    <row r="270" spans="1: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row>
    <row r="271" spans="1: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row>
    <row r="272" spans="1: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row>
    <row r="273" spans="1: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row>
    <row r="274" spans="1: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row>
    <row r="275" spans="1: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row>
    <row r="276" spans="1: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row>
    <row r="277" spans="1: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row>
    <row r="278" spans="1: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row>
    <row r="279" spans="1: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row>
    <row r="280" spans="1: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row>
    <row r="281" spans="1: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row>
    <row r="282" spans="1: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row>
    <row r="283" spans="1: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row>
    <row r="284" spans="1: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row>
    <row r="285" spans="1: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row>
    <row r="286" spans="1: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row>
    <row r="287" spans="1: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row>
    <row r="288" spans="1: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row>
    <row r="289" spans="1: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row>
    <row r="290" spans="1: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row>
    <row r="291" spans="1: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row>
    <row r="292" spans="1: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row>
    <row r="293" spans="1: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row>
    <row r="294" spans="1: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row>
    <row r="295" spans="1: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row>
    <row r="296" spans="1: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row>
    <row r="297" spans="1: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row>
    <row r="298" spans="1: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row>
    <row r="299" spans="1: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row>
    <row r="300" spans="1: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row>
    <row r="301" spans="1: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row>
    <row r="302" spans="1: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row>
    <row r="303" spans="1: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row>
    <row r="304" spans="1: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row>
    <row r="305" spans="1: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row>
    <row r="306" spans="1: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row>
    <row r="307" spans="1: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row>
    <row r="308" spans="1: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row>
    <row r="309" spans="1: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row>
    <row r="310" spans="1: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row>
    <row r="311" spans="1: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row>
    <row r="312" spans="1: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row>
    <row r="313" spans="1: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row>
    <row r="314" spans="1: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row>
    <row r="315" spans="1: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row>
    <row r="316" spans="1: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row>
    <row r="317" spans="1: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row>
    <row r="318" spans="1: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row>
    <row r="319" spans="1: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row>
    <row r="320" spans="1: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row>
    <row r="321" spans="1: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row>
    <row r="322" spans="1: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row>
    <row r="323" spans="1: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row>
    <row r="324" spans="1: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row>
    <row r="325" spans="1: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row>
    <row r="326" spans="1: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row>
    <row r="327" spans="1: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row>
    <row r="328" spans="1: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row>
    <row r="329" spans="1: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row>
    <row r="330" spans="1: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row>
    <row r="331" spans="1: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row>
    <row r="332" spans="1: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row>
    <row r="333" spans="1: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row>
    <row r="334" spans="1: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row>
    <row r="335" spans="1: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row>
    <row r="336" spans="1: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row>
    <row r="337" spans="1: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row>
    <row r="338" spans="1: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row>
    <row r="339" spans="1: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row>
    <row r="340" spans="1: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row>
    <row r="341" spans="1: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row>
    <row r="342" spans="1: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row>
    <row r="343" spans="1: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row>
    <row r="344" spans="1: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row>
  </sheetData>
  <hyperlinks>
    <hyperlink ref="K1" location="innehåll!A1" display="Tillbaka till innehållsförteckning"/>
  </hyperlinks>
  <pageMargins left="0.7" right="0.7" top="0.75" bottom="0.75" header="0.3" footer="0.3"/>
  <pageSetup paperSize="9" orientation="portrait"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
  <sheetViews>
    <sheetView workbookViewId="0"/>
  </sheetViews>
  <sheetFormatPr defaultRowHeight="15"/>
  <cols>
    <col min="3" max="3" width="43.140625" customWidth="1"/>
  </cols>
  <sheetData>
    <row r="1" spans="1:29">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29">
      <c r="A2" s="1"/>
      <c r="B2" s="44" t="s">
        <v>568</v>
      </c>
      <c r="C2" s="1"/>
      <c r="D2" s="1"/>
      <c r="E2" s="1"/>
      <c r="F2" s="1"/>
      <c r="G2" s="1"/>
      <c r="H2" s="1"/>
      <c r="I2" s="1"/>
      <c r="J2" s="1"/>
      <c r="K2" s="1"/>
      <c r="L2" s="1"/>
      <c r="M2" s="1"/>
      <c r="N2" s="1"/>
      <c r="O2" s="70" t="s">
        <v>173</v>
      </c>
      <c r="P2" s="1"/>
      <c r="Q2" s="1"/>
      <c r="R2" s="1"/>
      <c r="S2" s="1"/>
      <c r="T2" s="1"/>
      <c r="U2" s="1"/>
      <c r="V2" s="1"/>
      <c r="W2" s="1"/>
      <c r="X2" s="1"/>
      <c r="Y2" s="1"/>
      <c r="Z2" s="1"/>
      <c r="AA2" s="1"/>
      <c r="AB2" s="1"/>
      <c r="AC2" s="1"/>
    </row>
    <row r="3" spans="1:29">
      <c r="A3" s="1"/>
      <c r="B3" s="14"/>
      <c r="C3" s="1"/>
      <c r="D3" s="1"/>
      <c r="E3" s="1"/>
      <c r="F3" s="1"/>
      <c r="G3" s="1"/>
      <c r="H3" s="1"/>
      <c r="I3" s="1"/>
      <c r="J3" s="1"/>
      <c r="K3" s="1"/>
      <c r="L3" s="1"/>
      <c r="M3" s="1"/>
      <c r="N3" s="1"/>
      <c r="O3" s="1"/>
      <c r="P3" s="1"/>
      <c r="Q3" s="1"/>
      <c r="R3" s="1"/>
      <c r="S3" s="1"/>
      <c r="T3" s="1"/>
      <c r="U3" s="1"/>
      <c r="V3" s="1"/>
      <c r="W3" s="1"/>
      <c r="X3" s="1"/>
      <c r="Y3" s="1"/>
      <c r="Z3" s="1"/>
      <c r="AA3" s="1"/>
      <c r="AB3" s="1"/>
      <c r="AC3" s="1"/>
    </row>
    <row r="4" spans="1:29">
      <c r="A4" s="1"/>
      <c r="B4" s="14"/>
      <c r="C4" s="1"/>
      <c r="D4" s="1"/>
      <c r="E4" s="1"/>
      <c r="F4" s="1"/>
      <c r="G4" s="1"/>
      <c r="H4" s="1"/>
      <c r="I4" s="1"/>
      <c r="J4" s="1"/>
      <c r="K4" s="1"/>
      <c r="L4" s="1"/>
      <c r="M4" s="1"/>
      <c r="N4" s="1"/>
      <c r="O4" s="1"/>
      <c r="P4" s="1"/>
      <c r="Q4" s="1"/>
      <c r="R4" s="1"/>
      <c r="S4" s="1"/>
      <c r="T4" s="1"/>
      <c r="U4" s="1"/>
      <c r="V4" s="1"/>
      <c r="W4" s="1"/>
      <c r="X4" s="1"/>
      <c r="Y4" s="1"/>
      <c r="Z4" s="1"/>
      <c r="AA4" s="1"/>
      <c r="AB4" s="1"/>
      <c r="AC4" s="1"/>
    </row>
    <row r="5" spans="1:29">
      <c r="A5" s="1"/>
      <c r="B5" s="1"/>
      <c r="C5" s="44">
        <v>2020</v>
      </c>
      <c r="D5" s="1"/>
      <c r="E5" s="1"/>
      <c r="F5" s="1"/>
      <c r="G5" s="1"/>
      <c r="H5" s="1"/>
      <c r="I5" s="1"/>
      <c r="J5" s="1"/>
      <c r="K5" s="1"/>
      <c r="L5" s="1"/>
      <c r="M5" s="1"/>
      <c r="N5" s="1"/>
      <c r="O5" s="1"/>
      <c r="P5" s="1"/>
      <c r="Q5" s="1"/>
      <c r="R5" s="1"/>
      <c r="S5" s="1"/>
      <c r="T5" s="1"/>
      <c r="U5" s="1"/>
      <c r="V5" s="1"/>
      <c r="W5" s="1"/>
      <c r="X5" s="1"/>
      <c r="Y5" s="1"/>
      <c r="Z5" s="1"/>
      <c r="AA5" s="1"/>
      <c r="AB5" s="1"/>
      <c r="AC5" s="1"/>
    </row>
    <row r="6" spans="1:29">
      <c r="A6" s="1"/>
      <c r="B6" s="1"/>
      <c r="C6" s="1"/>
      <c r="D6" s="1"/>
      <c r="E6" s="1"/>
      <c r="F6" s="1"/>
      <c r="G6" s="1"/>
      <c r="H6" s="1"/>
      <c r="I6" s="1"/>
      <c r="J6" s="1"/>
      <c r="K6" s="1"/>
      <c r="L6" s="1"/>
      <c r="M6" s="1"/>
      <c r="N6" s="1"/>
      <c r="O6" s="1"/>
      <c r="P6" s="1"/>
      <c r="Q6" s="1"/>
      <c r="R6" s="1"/>
      <c r="S6" s="1"/>
      <c r="T6" s="1"/>
      <c r="U6" s="1"/>
      <c r="V6" s="1"/>
      <c r="W6" s="1"/>
      <c r="X6" s="1"/>
      <c r="Y6" s="1"/>
      <c r="Z6" s="1"/>
      <c r="AA6" s="1"/>
      <c r="AB6" s="1"/>
      <c r="AC6" s="1"/>
    </row>
    <row r="7" spans="1:29">
      <c r="A7" s="1"/>
      <c r="B7" s="394" t="s">
        <v>569</v>
      </c>
      <c r="C7" s="353">
        <v>72</v>
      </c>
      <c r="D7" s="1"/>
      <c r="E7" s="1"/>
      <c r="F7" s="1"/>
      <c r="G7" s="1"/>
      <c r="H7" s="1"/>
      <c r="I7" s="1"/>
      <c r="J7" s="1"/>
      <c r="K7" s="1"/>
      <c r="L7" s="1"/>
      <c r="M7" s="1"/>
      <c r="N7" s="1"/>
      <c r="O7" s="1"/>
      <c r="P7" s="1"/>
      <c r="Q7" s="1"/>
      <c r="R7" s="1"/>
      <c r="S7" s="1"/>
      <c r="T7" s="1"/>
      <c r="U7" s="1"/>
      <c r="V7" s="1"/>
      <c r="W7" s="1"/>
      <c r="X7" s="1"/>
      <c r="Y7" s="1"/>
      <c r="Z7" s="1"/>
      <c r="AA7" s="1"/>
      <c r="AB7" s="1"/>
      <c r="AC7" s="1"/>
    </row>
    <row r="8" spans="1:29">
      <c r="A8" s="1"/>
      <c r="B8" s="395" t="s">
        <v>570</v>
      </c>
      <c r="C8" s="97">
        <v>84</v>
      </c>
      <c r="D8" s="1"/>
      <c r="E8" s="1"/>
      <c r="F8" s="1"/>
      <c r="G8" s="1"/>
      <c r="H8" s="1"/>
      <c r="I8" s="1"/>
      <c r="J8" s="1"/>
      <c r="K8" s="1"/>
      <c r="L8" s="1"/>
      <c r="M8" s="1"/>
      <c r="N8" s="1"/>
      <c r="O8" s="1"/>
      <c r="P8" s="1"/>
      <c r="Q8" s="1"/>
      <c r="R8" s="1"/>
      <c r="S8" s="1"/>
      <c r="T8" s="1"/>
      <c r="U8" s="1"/>
      <c r="V8" s="1"/>
      <c r="W8" s="1"/>
      <c r="X8" s="1"/>
      <c r="Y8" s="1"/>
      <c r="Z8" s="1"/>
      <c r="AA8" s="1"/>
      <c r="AB8" s="1"/>
      <c r="AC8" s="1"/>
    </row>
    <row r="9" spans="1:29">
      <c r="A9" s="1"/>
      <c r="B9" s="395" t="s">
        <v>188</v>
      </c>
      <c r="C9" s="97">
        <v>78</v>
      </c>
      <c r="D9" s="1"/>
      <c r="E9" s="1"/>
      <c r="F9" s="1"/>
      <c r="G9" s="1"/>
      <c r="H9" s="1"/>
      <c r="I9" s="1"/>
      <c r="J9" s="1"/>
      <c r="K9" s="1"/>
      <c r="L9" s="1"/>
      <c r="M9" s="1"/>
      <c r="N9" s="1"/>
      <c r="O9" s="1"/>
      <c r="P9" s="1"/>
      <c r="Q9" s="1"/>
      <c r="R9" s="1"/>
      <c r="S9" s="1"/>
      <c r="T9" s="1"/>
      <c r="U9" s="1"/>
      <c r="V9" s="1"/>
      <c r="W9" s="1"/>
      <c r="X9" s="1"/>
      <c r="Y9" s="1"/>
      <c r="Z9" s="1"/>
      <c r="AA9" s="1"/>
      <c r="AB9" s="1"/>
      <c r="AC9" s="1"/>
    </row>
    <row r="10" spans="1:29">
      <c r="A10" s="1"/>
      <c r="B10" s="395" t="s">
        <v>61</v>
      </c>
      <c r="C10" s="97">
        <v>80</v>
      </c>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1:29">
      <c r="A11" s="1"/>
      <c r="B11" s="395" t="s">
        <v>329</v>
      </c>
      <c r="C11" s="97">
        <v>79</v>
      </c>
      <c r="D11" s="1"/>
      <c r="E11" s="1"/>
      <c r="F11" s="1"/>
      <c r="G11" s="1"/>
      <c r="H11" s="1"/>
      <c r="I11" s="1"/>
      <c r="J11" s="1"/>
      <c r="K11" s="1"/>
      <c r="L11" s="1"/>
      <c r="M11" s="1"/>
      <c r="N11" s="1"/>
      <c r="O11" s="1"/>
      <c r="P11" s="1"/>
      <c r="Q11" s="1"/>
      <c r="R11" s="1"/>
      <c r="S11" s="1"/>
      <c r="T11" s="1"/>
      <c r="U11" s="1"/>
      <c r="V11" s="1"/>
      <c r="W11" s="1"/>
      <c r="X11" s="1"/>
      <c r="Y11" s="1"/>
      <c r="Z11" s="1"/>
      <c r="AA11" s="1"/>
      <c r="AB11" s="1"/>
      <c r="AC11" s="1"/>
    </row>
    <row r="12" spans="1:29">
      <c r="A12" s="1"/>
      <c r="B12" s="396" t="s">
        <v>551</v>
      </c>
      <c r="C12" s="397"/>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c r="A13" s="1"/>
      <c r="B13" s="394" t="s">
        <v>569</v>
      </c>
      <c r="C13" s="353">
        <v>63</v>
      </c>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c r="A14" s="1"/>
      <c r="B14" s="395" t="s">
        <v>570</v>
      </c>
      <c r="C14" s="97">
        <v>76</v>
      </c>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c r="A15" s="1"/>
      <c r="B15" s="395" t="s">
        <v>188</v>
      </c>
      <c r="C15" s="97">
        <v>70</v>
      </c>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c r="A16" s="1"/>
      <c r="B16" s="395" t="s">
        <v>61</v>
      </c>
      <c r="C16" s="97">
        <v>73</v>
      </c>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c r="A17" s="1"/>
      <c r="B17" s="395" t="s">
        <v>329</v>
      </c>
      <c r="C17" s="97">
        <v>71</v>
      </c>
      <c r="D17" s="1"/>
      <c r="E17" s="1"/>
      <c r="F17" s="1"/>
      <c r="G17" s="1"/>
      <c r="H17" s="1"/>
      <c r="I17" s="1"/>
      <c r="J17" s="1"/>
      <c r="K17" s="1"/>
      <c r="L17" s="1"/>
      <c r="M17" s="1"/>
      <c r="N17" s="1"/>
      <c r="O17" s="1"/>
      <c r="P17" s="1"/>
      <c r="Q17" s="1"/>
      <c r="R17" s="1"/>
      <c r="S17" s="1"/>
      <c r="T17" s="1"/>
      <c r="U17" s="1"/>
      <c r="V17" s="1"/>
      <c r="W17" s="1"/>
      <c r="X17" s="1"/>
      <c r="Y17" s="1"/>
      <c r="Z17" s="1"/>
      <c r="AA17" s="1"/>
      <c r="AB17" s="1"/>
      <c r="AC17" s="1"/>
    </row>
    <row r="18" spans="1:29">
      <c r="A18" s="1"/>
      <c r="B18" s="396" t="s">
        <v>7</v>
      </c>
      <c r="C18" s="397"/>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s="494" customForma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1:29">
      <c r="A21" s="1"/>
      <c r="B21" s="1" t="s">
        <v>902</v>
      </c>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row>
    <row r="24" spans="1:2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sheetData>
  <hyperlinks>
    <hyperlink ref="O2" location="innehåll!A1" display="Tillbaka till innehållsförteckning"/>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36"/>
  <sheetViews>
    <sheetView workbookViewId="0">
      <selection activeCell="P1" sqref="P1"/>
    </sheetView>
  </sheetViews>
  <sheetFormatPr defaultRowHeight="15"/>
  <cols>
    <col min="2" max="2" width="21.28515625" customWidth="1"/>
  </cols>
  <sheetData>
    <row r="1" spans="1:30">
      <c r="A1" s="1"/>
      <c r="B1" s="44" t="s">
        <v>568</v>
      </c>
      <c r="C1" s="1"/>
      <c r="D1" s="1"/>
      <c r="E1" s="1"/>
      <c r="F1" s="1"/>
      <c r="G1" s="1"/>
      <c r="H1" s="1"/>
      <c r="I1" s="1"/>
      <c r="J1" s="1"/>
      <c r="K1" s="1"/>
      <c r="L1" s="1"/>
      <c r="M1" s="1"/>
      <c r="N1" s="1"/>
      <c r="O1" s="1"/>
      <c r="P1" s="70" t="s">
        <v>173</v>
      </c>
      <c r="Q1" s="1"/>
      <c r="R1" s="1"/>
      <c r="S1" s="1"/>
      <c r="T1" s="1"/>
      <c r="U1" s="1"/>
      <c r="V1" s="1"/>
      <c r="W1" s="1"/>
      <c r="X1" s="1"/>
      <c r="Y1" s="1"/>
      <c r="Z1" s="1"/>
      <c r="AA1" s="1"/>
      <c r="AB1" s="1"/>
      <c r="AC1" s="1"/>
      <c r="AD1" s="1"/>
    </row>
    <row r="2" spans="1:30">
      <c r="A2" s="1"/>
      <c r="B2" s="44"/>
      <c r="C2" s="1"/>
      <c r="D2" s="1"/>
      <c r="E2" s="1"/>
      <c r="F2" s="1"/>
      <c r="G2" s="1"/>
      <c r="H2" s="1"/>
      <c r="I2" s="1"/>
      <c r="J2" s="1"/>
      <c r="K2" s="1"/>
      <c r="L2" s="1"/>
      <c r="M2" s="1"/>
      <c r="N2" s="1"/>
      <c r="O2" s="1"/>
      <c r="P2" s="1"/>
      <c r="Q2" s="1"/>
      <c r="R2" s="1"/>
      <c r="S2" s="1"/>
      <c r="T2" s="1"/>
      <c r="U2" s="1"/>
      <c r="V2" s="1"/>
      <c r="W2" s="1"/>
      <c r="X2" s="1"/>
      <c r="Y2" s="1"/>
      <c r="Z2" s="1"/>
      <c r="AA2" s="1"/>
      <c r="AB2" s="1"/>
      <c r="AC2" s="1"/>
      <c r="AD2" s="1"/>
    </row>
    <row r="3" spans="1:30" s="391" customFormat="1">
      <c r="A3" s="1"/>
      <c r="B3" s="1"/>
      <c r="C3" s="493">
        <v>2015</v>
      </c>
      <c r="D3" s="1" t="s">
        <v>564</v>
      </c>
      <c r="E3" s="1" t="s">
        <v>332</v>
      </c>
      <c r="F3" s="1" t="s">
        <v>391</v>
      </c>
      <c r="G3" s="493">
        <v>2019</v>
      </c>
      <c r="H3" s="493">
        <v>2020</v>
      </c>
      <c r="I3" s="493">
        <v>2021</v>
      </c>
      <c r="J3" s="1"/>
      <c r="K3" s="1"/>
      <c r="L3" s="1"/>
      <c r="M3" s="1"/>
      <c r="N3" s="1"/>
      <c r="O3" s="1"/>
      <c r="P3" s="1"/>
      <c r="Q3" s="1"/>
      <c r="R3" s="1"/>
      <c r="S3" s="1"/>
      <c r="T3" s="1"/>
      <c r="U3" s="1"/>
      <c r="V3" s="1"/>
      <c r="W3" s="1"/>
      <c r="X3" s="1"/>
      <c r="Y3" s="1"/>
      <c r="Z3" s="1"/>
      <c r="AA3" s="1"/>
      <c r="AB3" s="1"/>
      <c r="AC3" s="1"/>
      <c r="AD3" s="1"/>
    </row>
    <row r="4" spans="1:30" s="392" customFormat="1">
      <c r="A4" s="75"/>
      <c r="B4" s="431" t="s">
        <v>648</v>
      </c>
      <c r="C4" s="431">
        <v>60.714286000000001</v>
      </c>
      <c r="D4" s="431">
        <v>64.717348999999999</v>
      </c>
      <c r="E4" s="431">
        <v>71.673820000000006</v>
      </c>
      <c r="F4" s="431">
        <v>74.200913</v>
      </c>
      <c r="G4" s="431">
        <v>77.142857000000006</v>
      </c>
      <c r="H4" s="431">
        <v>71</v>
      </c>
      <c r="I4" s="431">
        <v>81</v>
      </c>
      <c r="J4" s="1"/>
      <c r="K4" s="75"/>
      <c r="L4" s="75"/>
      <c r="M4" s="75"/>
      <c r="N4" s="75"/>
      <c r="O4" s="75"/>
      <c r="P4" s="75"/>
      <c r="Q4" s="75"/>
      <c r="R4" s="75"/>
      <c r="S4" s="75"/>
      <c r="T4" s="75"/>
      <c r="U4" s="75"/>
      <c r="V4" s="75"/>
      <c r="W4" s="75"/>
      <c r="X4" s="75"/>
      <c r="Y4" s="75"/>
      <c r="Z4" s="75"/>
      <c r="AA4" s="75"/>
      <c r="AB4" s="75"/>
      <c r="AC4" s="75"/>
      <c r="AD4" s="75"/>
    </row>
    <row r="5" spans="1:30" s="392" customFormat="1">
      <c r="A5" s="75"/>
      <c r="B5" s="263" t="s">
        <v>649</v>
      </c>
      <c r="C5" s="263">
        <v>70</v>
      </c>
      <c r="D5" s="263">
        <v>73</v>
      </c>
      <c r="E5" s="263">
        <v>75</v>
      </c>
      <c r="F5" s="263">
        <v>80</v>
      </c>
      <c r="G5" s="263">
        <v>80</v>
      </c>
      <c r="H5" s="263">
        <v>79</v>
      </c>
      <c r="I5" s="263">
        <v>81</v>
      </c>
      <c r="J5" s="1"/>
      <c r="K5" s="1"/>
      <c r="L5" s="1"/>
      <c r="M5" s="1"/>
      <c r="N5" s="1"/>
      <c r="O5" s="1"/>
      <c r="P5" s="1"/>
      <c r="Q5" s="75"/>
      <c r="R5" s="75"/>
      <c r="S5" s="75"/>
      <c r="T5" s="75"/>
      <c r="U5" s="75"/>
      <c r="V5" s="75"/>
      <c r="W5" s="75"/>
      <c r="X5" s="75"/>
      <c r="Y5" s="75"/>
      <c r="Z5" s="75"/>
      <c r="AA5" s="75"/>
      <c r="AB5" s="75"/>
      <c r="AC5" s="75"/>
      <c r="AD5" s="75"/>
    </row>
    <row r="6" spans="1:30">
      <c r="A6" s="1"/>
      <c r="B6" s="431" t="s">
        <v>88</v>
      </c>
      <c r="C6" s="431">
        <v>56.747405000000001</v>
      </c>
      <c r="D6" s="431">
        <v>60.887096999999997</v>
      </c>
      <c r="E6" s="431">
        <v>68.691588999999993</v>
      </c>
      <c r="F6" s="431">
        <v>77.433627999999999</v>
      </c>
      <c r="G6" s="431">
        <v>74.418604999999999</v>
      </c>
      <c r="H6" s="431">
        <v>73</v>
      </c>
      <c r="I6" s="431">
        <v>81</v>
      </c>
      <c r="J6" s="1"/>
      <c r="K6" s="1"/>
      <c r="L6" s="1"/>
      <c r="M6" s="1"/>
      <c r="N6" s="1"/>
      <c r="O6" s="1"/>
      <c r="P6" s="1"/>
      <c r="Q6" s="1"/>
      <c r="R6" s="1"/>
      <c r="S6" s="1"/>
      <c r="T6" s="1"/>
      <c r="U6" s="1"/>
      <c r="V6" s="1"/>
      <c r="W6" s="1"/>
      <c r="X6" s="1"/>
      <c r="Y6" s="1"/>
      <c r="Z6" s="1"/>
      <c r="AA6" s="1"/>
      <c r="AB6" s="1"/>
      <c r="AC6" s="1"/>
      <c r="AD6" s="1"/>
    </row>
    <row r="7" spans="1:30">
      <c r="A7" s="1"/>
      <c r="B7" s="263" t="s">
        <v>650</v>
      </c>
      <c r="C7" s="263">
        <v>72.065757000000005</v>
      </c>
      <c r="D7" s="263">
        <v>75.023949000000002</v>
      </c>
      <c r="E7" s="263">
        <v>76.280671999999996</v>
      </c>
      <c r="F7" s="263">
        <v>81.048844000000003</v>
      </c>
      <c r="G7" s="263">
        <v>82.05574</v>
      </c>
      <c r="H7" s="263">
        <v>80</v>
      </c>
      <c r="I7" s="263">
        <v>84</v>
      </c>
      <c r="J7" s="1"/>
      <c r="K7" s="1"/>
      <c r="L7" s="1"/>
      <c r="M7" s="1"/>
      <c r="N7" s="1"/>
      <c r="O7" s="1"/>
      <c r="P7" s="1"/>
      <c r="Q7" s="1"/>
      <c r="R7" s="1"/>
      <c r="S7" s="1"/>
      <c r="T7" s="1"/>
      <c r="U7" s="1"/>
      <c r="V7" s="1"/>
      <c r="W7" s="1"/>
      <c r="X7" s="1"/>
      <c r="Y7" s="1"/>
      <c r="Z7" s="1"/>
      <c r="AA7" s="1"/>
      <c r="AB7" s="1"/>
      <c r="AC7" s="1"/>
      <c r="AD7" s="1"/>
    </row>
    <row r="8" spans="1:30">
      <c r="A8" s="1"/>
      <c r="B8" s="431" t="s">
        <v>90</v>
      </c>
      <c r="C8" s="431">
        <v>64.220183000000006</v>
      </c>
      <c r="D8" s="431">
        <v>68.301886999999994</v>
      </c>
      <c r="E8" s="431">
        <v>74.206349000000003</v>
      </c>
      <c r="F8" s="431">
        <v>70.754716999999999</v>
      </c>
      <c r="G8" s="431">
        <v>79.342723000000007</v>
      </c>
      <c r="H8" s="431">
        <v>70</v>
      </c>
      <c r="I8" s="431">
        <v>81</v>
      </c>
      <c r="J8" s="1"/>
      <c r="K8" s="1"/>
      <c r="L8" s="1"/>
      <c r="M8" s="1"/>
      <c r="N8" s="1"/>
      <c r="O8" s="1"/>
      <c r="P8" s="1"/>
      <c r="Q8" s="1"/>
      <c r="R8" s="1"/>
      <c r="S8" s="1"/>
      <c r="T8" s="1"/>
      <c r="U8" s="1"/>
      <c r="V8" s="1"/>
      <c r="W8" s="1"/>
      <c r="X8" s="1"/>
      <c r="Y8" s="1"/>
      <c r="Z8" s="1"/>
      <c r="AA8" s="1"/>
      <c r="AB8" s="1"/>
      <c r="AC8" s="1"/>
      <c r="AD8" s="1"/>
    </row>
    <row r="9" spans="1:30">
      <c r="A9" s="1"/>
      <c r="B9" s="263" t="s">
        <v>651</v>
      </c>
      <c r="C9" s="263">
        <v>69.735626999999994</v>
      </c>
      <c r="D9" s="263">
        <v>72.870230000000006</v>
      </c>
      <c r="E9" s="263">
        <v>74.499453000000003</v>
      </c>
      <c r="F9" s="263">
        <v>80.492541000000003</v>
      </c>
      <c r="G9" s="263">
        <v>80.397437999999994</v>
      </c>
      <c r="H9" s="263">
        <v>78</v>
      </c>
      <c r="I9" s="263">
        <v>80</v>
      </c>
      <c r="J9" s="1"/>
      <c r="K9" s="1"/>
      <c r="L9" s="1"/>
      <c r="M9" s="1"/>
      <c r="N9" s="1"/>
      <c r="O9" s="1"/>
      <c r="P9" s="1"/>
      <c r="Q9" s="1"/>
      <c r="R9" s="1"/>
      <c r="S9" s="1"/>
      <c r="T9" s="1"/>
      <c r="U9" s="1"/>
      <c r="V9" s="1"/>
      <c r="W9" s="1"/>
      <c r="X9" s="1"/>
      <c r="Y9" s="1"/>
      <c r="Z9" s="1"/>
      <c r="AA9" s="1"/>
      <c r="AB9" s="1"/>
      <c r="AC9" s="1"/>
      <c r="AD9" s="1"/>
    </row>
    <row r="10" spans="1:30">
      <c r="A10" s="1"/>
      <c r="B10" s="1" t="s">
        <v>221</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c r="A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c r="A14" s="1"/>
      <c r="B14" s="44" t="s">
        <v>903</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c r="A16" s="1"/>
      <c r="B16" s="1"/>
      <c r="C16" s="493">
        <v>2015</v>
      </c>
      <c r="D16" s="1" t="s">
        <v>564</v>
      </c>
      <c r="E16" s="1" t="s">
        <v>332</v>
      </c>
      <c r="F16" s="1" t="s">
        <v>391</v>
      </c>
      <c r="G16" s="493">
        <v>2019</v>
      </c>
      <c r="H16" s="493">
        <v>2020</v>
      </c>
      <c r="I16" s="493">
        <v>2021</v>
      </c>
      <c r="J16" s="1"/>
      <c r="K16" s="1"/>
      <c r="L16" s="1"/>
      <c r="M16" s="1"/>
      <c r="N16" s="1"/>
      <c r="O16" s="1"/>
      <c r="P16" s="1"/>
      <c r="Q16" s="1"/>
      <c r="R16" s="1"/>
      <c r="S16" s="1"/>
      <c r="T16" s="1"/>
      <c r="U16" s="1"/>
      <c r="V16" s="1"/>
      <c r="W16" s="1"/>
      <c r="X16" s="1"/>
      <c r="Y16" s="1"/>
      <c r="Z16" s="1"/>
      <c r="AA16" s="1"/>
      <c r="AB16" s="1"/>
      <c r="AC16" s="1"/>
      <c r="AD16" s="1"/>
    </row>
    <row r="17" spans="1:30">
      <c r="A17" s="1"/>
      <c r="B17" s="431" t="s">
        <v>648</v>
      </c>
      <c r="C17" s="431"/>
      <c r="D17" s="431">
        <v>61</v>
      </c>
      <c r="E17" s="431">
        <v>65</v>
      </c>
      <c r="F17" s="431">
        <v>71</v>
      </c>
      <c r="G17" s="431">
        <v>69</v>
      </c>
      <c r="H17" s="431">
        <v>63</v>
      </c>
      <c r="I17" s="431">
        <v>77</v>
      </c>
      <c r="J17" s="1"/>
      <c r="K17" s="1"/>
      <c r="L17" s="1"/>
      <c r="M17" s="1"/>
      <c r="N17" s="1"/>
      <c r="O17" s="1"/>
      <c r="P17" s="1"/>
      <c r="Q17" s="1"/>
      <c r="R17" s="1"/>
      <c r="S17" s="1"/>
      <c r="T17" s="1"/>
      <c r="U17" s="1"/>
      <c r="V17" s="1"/>
      <c r="W17" s="1"/>
      <c r="X17" s="1"/>
      <c r="Y17" s="1"/>
      <c r="Z17" s="1"/>
      <c r="AA17" s="1"/>
      <c r="AB17" s="1"/>
      <c r="AC17" s="1"/>
      <c r="AD17" s="1"/>
    </row>
    <row r="18" spans="1:30">
      <c r="A18" s="1"/>
      <c r="B18" s="263" t="s">
        <v>88</v>
      </c>
      <c r="C18" s="263"/>
      <c r="D18" s="263">
        <v>51</v>
      </c>
      <c r="E18" s="263">
        <v>56</v>
      </c>
      <c r="F18" s="263">
        <v>66</v>
      </c>
      <c r="G18" s="263">
        <v>64</v>
      </c>
      <c r="H18" s="263">
        <v>61</v>
      </c>
      <c r="I18" s="263">
        <v>72</v>
      </c>
      <c r="J18" s="1"/>
      <c r="K18" s="1"/>
      <c r="L18" s="1"/>
      <c r="M18" s="1"/>
      <c r="N18" s="1"/>
      <c r="O18" s="1"/>
      <c r="P18" s="1"/>
      <c r="Q18" s="1"/>
      <c r="R18" s="1"/>
      <c r="S18" s="1"/>
      <c r="T18" s="1"/>
      <c r="U18" s="1"/>
      <c r="V18" s="1"/>
      <c r="W18" s="1"/>
      <c r="X18" s="1"/>
      <c r="Y18" s="1"/>
      <c r="Z18" s="1"/>
      <c r="AA18" s="1"/>
      <c r="AB18" s="1"/>
      <c r="AC18" s="1"/>
      <c r="AD18" s="1"/>
    </row>
    <row r="19" spans="1:30">
      <c r="A19" s="1"/>
      <c r="B19" s="431" t="s">
        <v>90</v>
      </c>
      <c r="C19" s="431"/>
      <c r="D19" s="431">
        <v>69</v>
      </c>
      <c r="E19" s="431">
        <v>72</v>
      </c>
      <c r="F19" s="431">
        <v>74</v>
      </c>
      <c r="G19" s="431">
        <v>72</v>
      </c>
      <c r="H19" s="431">
        <v>64</v>
      </c>
      <c r="I19" s="431">
        <v>81</v>
      </c>
      <c r="J19" s="1"/>
      <c r="K19" s="1"/>
      <c r="L19" s="1"/>
      <c r="M19" s="1"/>
      <c r="N19" s="1"/>
      <c r="O19" s="1"/>
      <c r="P19" s="1"/>
      <c r="Q19" s="1"/>
      <c r="R19" s="1"/>
      <c r="S19" s="1"/>
      <c r="T19" s="1"/>
      <c r="U19" s="1"/>
      <c r="V19" s="1"/>
      <c r="W19" s="1"/>
      <c r="X19" s="1"/>
      <c r="Y19" s="1"/>
      <c r="Z19" s="1"/>
      <c r="AA19" s="1"/>
      <c r="AB19" s="1"/>
      <c r="AC19" s="1"/>
      <c r="AD19" s="1"/>
    </row>
    <row r="20" spans="1:30">
      <c r="A20" s="1"/>
      <c r="B20" s="1" t="s">
        <v>221</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c r="A22" s="1"/>
      <c r="B22" s="44" t="s">
        <v>904</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c r="A24" s="1"/>
      <c r="B24" s="1"/>
      <c r="C24" s="493">
        <v>2015</v>
      </c>
      <c r="D24" s="1" t="s">
        <v>564</v>
      </c>
      <c r="E24" s="1" t="s">
        <v>332</v>
      </c>
      <c r="F24" s="1" t="s">
        <v>391</v>
      </c>
      <c r="G24" s="493">
        <v>2019</v>
      </c>
      <c r="H24" s="493">
        <v>2020</v>
      </c>
      <c r="I24" s="493">
        <v>2021</v>
      </c>
      <c r="J24" s="1"/>
      <c r="K24" s="1"/>
      <c r="L24" s="1"/>
      <c r="M24" s="1"/>
      <c r="N24" s="1"/>
      <c r="O24" s="1"/>
      <c r="P24" s="1"/>
      <c r="Q24" s="1"/>
      <c r="R24" s="1"/>
      <c r="S24" s="1"/>
      <c r="T24" s="1"/>
      <c r="U24" s="1"/>
      <c r="V24" s="1"/>
      <c r="W24" s="1"/>
      <c r="X24" s="1"/>
      <c r="Y24" s="1"/>
      <c r="Z24" s="1"/>
      <c r="AA24" s="1"/>
      <c r="AB24" s="1"/>
      <c r="AC24" s="1"/>
      <c r="AD24" s="1"/>
    </row>
    <row r="25" spans="1:30">
      <c r="A25" s="1"/>
      <c r="B25" s="431" t="s">
        <v>648</v>
      </c>
      <c r="C25" s="431"/>
      <c r="D25" s="431">
        <v>68</v>
      </c>
      <c r="E25" s="431">
        <v>76</v>
      </c>
      <c r="F25" s="431">
        <v>77</v>
      </c>
      <c r="G25" s="431">
        <v>83</v>
      </c>
      <c r="H25" s="431">
        <v>76</v>
      </c>
      <c r="I25" s="431">
        <v>83</v>
      </c>
      <c r="J25" s="1"/>
      <c r="K25" s="1"/>
      <c r="L25" s="1"/>
      <c r="M25" s="1"/>
      <c r="N25" s="1"/>
      <c r="O25" s="1"/>
      <c r="P25" s="1"/>
      <c r="Q25" s="1"/>
      <c r="R25" s="1"/>
      <c r="S25" s="1"/>
      <c r="T25" s="1"/>
      <c r="U25" s="1"/>
      <c r="V25" s="1"/>
      <c r="W25" s="1"/>
      <c r="X25" s="1"/>
      <c r="Y25" s="1"/>
      <c r="Z25" s="1"/>
      <c r="AA25" s="1"/>
      <c r="AB25" s="1"/>
      <c r="AC25" s="1"/>
      <c r="AD25" s="1"/>
    </row>
    <row r="26" spans="1:30">
      <c r="A26" s="1"/>
      <c r="B26" s="263" t="s">
        <v>88</v>
      </c>
      <c r="C26" s="263"/>
      <c r="D26" s="263">
        <v>68</v>
      </c>
      <c r="E26" s="263">
        <v>76</v>
      </c>
      <c r="F26" s="263">
        <v>83</v>
      </c>
      <c r="G26" s="263">
        <v>79</v>
      </c>
      <c r="H26" s="263">
        <v>78</v>
      </c>
      <c r="I26" s="263">
        <v>86</v>
      </c>
      <c r="J26" s="1"/>
      <c r="K26" s="1"/>
      <c r="L26" s="1"/>
      <c r="M26" s="1"/>
      <c r="N26" s="1"/>
      <c r="O26" s="1"/>
      <c r="P26" s="1"/>
      <c r="Q26" s="1"/>
      <c r="R26" s="1"/>
      <c r="S26" s="1"/>
      <c r="T26" s="1"/>
      <c r="U26" s="1"/>
      <c r="V26" s="1"/>
      <c r="W26" s="1"/>
      <c r="X26" s="1"/>
      <c r="Y26" s="1"/>
      <c r="Z26" s="1"/>
      <c r="AA26" s="1"/>
      <c r="AB26" s="1"/>
      <c r="AC26" s="1"/>
      <c r="AD26" s="1"/>
    </row>
    <row r="27" spans="1:30">
      <c r="A27" s="1"/>
      <c r="B27" s="431" t="s">
        <v>90</v>
      </c>
      <c r="C27" s="431"/>
      <c r="D27" s="431">
        <v>67</v>
      </c>
      <c r="E27" s="431">
        <v>77</v>
      </c>
      <c r="F27" s="431">
        <v>68</v>
      </c>
      <c r="G27" s="431">
        <v>87</v>
      </c>
      <c r="H27" s="431">
        <v>74</v>
      </c>
      <c r="I27" s="431">
        <v>81</v>
      </c>
      <c r="J27" s="1"/>
      <c r="K27" s="1"/>
      <c r="L27" s="1"/>
      <c r="M27" s="1"/>
      <c r="N27" s="1"/>
      <c r="O27" s="1"/>
      <c r="P27" s="1"/>
      <c r="Q27" s="1"/>
      <c r="R27" s="1"/>
      <c r="S27" s="1"/>
      <c r="T27" s="1"/>
      <c r="U27" s="1"/>
      <c r="V27" s="1"/>
      <c r="W27" s="1"/>
      <c r="X27" s="1"/>
      <c r="Y27" s="1"/>
      <c r="Z27" s="1"/>
      <c r="AA27" s="1"/>
      <c r="AB27" s="1"/>
      <c r="AC27" s="1"/>
      <c r="AD27" s="1"/>
    </row>
    <row r="28" spans="1:30">
      <c r="A28" s="1"/>
      <c r="B28" s="1" t="s">
        <v>221</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sheetData>
  <hyperlinks>
    <hyperlink ref="P1" location="innehåll!A1" display="Tillbaka till innehållsförteckning"/>
  </hyperlinks>
  <pageMargins left="0.7" right="0.7" top="0.75" bottom="0.75" header="0.3" footer="0.3"/>
  <pageSetup paperSize="9"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43"/>
  <sheetViews>
    <sheetView workbookViewId="0">
      <selection activeCell="P24" sqref="P24"/>
    </sheetView>
  </sheetViews>
  <sheetFormatPr defaultRowHeight="15"/>
  <cols>
    <col min="2" max="2" width="15.85546875" customWidth="1"/>
  </cols>
  <sheetData>
    <row r="1" spans="1:29">
      <c r="A1" s="1"/>
      <c r="B1" s="44" t="s">
        <v>574</v>
      </c>
      <c r="C1" s="1"/>
      <c r="D1" s="1"/>
      <c r="E1" s="1"/>
      <c r="F1" s="1"/>
      <c r="G1" s="1"/>
      <c r="H1" s="1"/>
      <c r="I1" s="1"/>
      <c r="J1" s="1"/>
      <c r="K1" s="1"/>
      <c r="L1" s="70" t="s">
        <v>173</v>
      </c>
      <c r="M1" s="1"/>
      <c r="N1" s="1"/>
      <c r="O1" s="1"/>
      <c r="P1" s="1"/>
      <c r="Q1" s="1"/>
      <c r="R1" s="1"/>
      <c r="S1" s="1"/>
      <c r="T1" s="1"/>
      <c r="U1" s="1"/>
      <c r="V1" s="1"/>
      <c r="W1" s="1"/>
      <c r="X1" s="1"/>
      <c r="Y1" s="1"/>
      <c r="Z1" s="1"/>
      <c r="AA1" s="1"/>
      <c r="AB1" s="1"/>
      <c r="AC1" s="1"/>
    </row>
    <row r="2" spans="1:29">
      <c r="A2" s="1"/>
      <c r="B2" s="14"/>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14"/>
      <c r="C3" s="1"/>
      <c r="D3" s="1"/>
      <c r="E3" s="1"/>
      <c r="F3" s="1"/>
      <c r="G3" s="1"/>
      <c r="H3" s="1"/>
      <c r="I3" s="1"/>
      <c r="J3" s="1"/>
      <c r="K3" s="1"/>
      <c r="L3" s="1"/>
      <c r="M3" s="1"/>
      <c r="N3" s="1"/>
      <c r="O3" s="1"/>
      <c r="P3" s="1"/>
      <c r="Q3" s="1"/>
      <c r="R3" s="1"/>
      <c r="S3" s="1"/>
      <c r="T3" s="1"/>
      <c r="U3" s="1"/>
      <c r="V3" s="1"/>
      <c r="W3" s="1"/>
      <c r="X3" s="1"/>
      <c r="Y3" s="1"/>
      <c r="Z3" s="1"/>
      <c r="AA3" s="1"/>
      <c r="AB3" s="1"/>
      <c r="AC3" s="1"/>
    </row>
    <row r="4" spans="1:29">
      <c r="A4" s="1"/>
      <c r="B4" s="1"/>
      <c r="C4" s="44">
        <v>2022</v>
      </c>
      <c r="D4" s="1"/>
      <c r="E4" s="1"/>
      <c r="F4" s="1"/>
      <c r="G4" s="1"/>
      <c r="H4" s="1"/>
      <c r="I4" s="1"/>
      <c r="J4" s="1"/>
      <c r="K4" s="1"/>
      <c r="L4" s="1"/>
      <c r="M4" s="1"/>
      <c r="N4" s="1"/>
      <c r="O4" s="1"/>
      <c r="P4" s="1"/>
      <c r="Q4" s="1"/>
      <c r="R4" s="1"/>
      <c r="S4" s="1"/>
      <c r="T4" s="1"/>
      <c r="U4" s="1"/>
      <c r="V4" s="1"/>
      <c r="W4" s="1"/>
      <c r="X4" s="1"/>
      <c r="Y4" s="1"/>
      <c r="Z4" s="1"/>
      <c r="AA4" s="1"/>
      <c r="AB4" s="1"/>
      <c r="AC4" s="1"/>
    </row>
    <row r="5" spans="1:29">
      <c r="A5" s="1"/>
      <c r="B5" s="1"/>
      <c r="C5" s="1"/>
      <c r="D5" s="1"/>
      <c r="E5" s="1"/>
      <c r="F5" s="1"/>
      <c r="G5" s="1"/>
      <c r="H5" s="1"/>
      <c r="I5" s="1"/>
      <c r="J5" s="1"/>
      <c r="K5" s="1"/>
      <c r="L5" s="1"/>
      <c r="M5" s="1"/>
      <c r="N5" s="1"/>
      <c r="O5" s="1"/>
      <c r="P5" s="1"/>
      <c r="Q5" s="1"/>
      <c r="R5" s="1"/>
      <c r="S5" s="1"/>
      <c r="T5" s="1"/>
      <c r="U5" s="1"/>
      <c r="V5" s="1"/>
      <c r="W5" s="1"/>
      <c r="X5" s="1"/>
      <c r="Y5" s="1"/>
      <c r="Z5" s="1"/>
      <c r="AA5" s="1"/>
      <c r="AB5" s="1"/>
      <c r="AC5" s="1"/>
    </row>
    <row r="6" spans="1:29">
      <c r="A6" s="1"/>
      <c r="B6" s="293" t="s">
        <v>21</v>
      </c>
      <c r="C6" s="353">
        <v>42</v>
      </c>
      <c r="D6" s="1"/>
      <c r="E6" s="1"/>
      <c r="F6" s="1"/>
      <c r="G6" s="1"/>
      <c r="H6" s="1"/>
      <c r="I6" s="1"/>
      <c r="J6" s="1"/>
      <c r="K6" s="1"/>
      <c r="L6" s="1"/>
      <c r="M6" s="1"/>
      <c r="N6" s="1"/>
      <c r="O6" s="1"/>
      <c r="P6" s="1"/>
      <c r="Q6" s="1"/>
      <c r="R6" s="1"/>
      <c r="S6" s="1"/>
      <c r="T6" s="1"/>
      <c r="U6" s="1"/>
      <c r="V6" s="1"/>
      <c r="W6" s="1"/>
      <c r="X6" s="1"/>
      <c r="Y6" s="1"/>
      <c r="Z6" s="1"/>
      <c r="AA6" s="1"/>
      <c r="AB6" s="1"/>
      <c r="AC6" s="1"/>
    </row>
    <row r="7" spans="1:29">
      <c r="A7" s="1"/>
      <c r="B7" s="35" t="s">
        <v>575</v>
      </c>
      <c r="C7" s="97">
        <v>50</v>
      </c>
      <c r="D7" s="1"/>
      <c r="E7" s="1"/>
      <c r="F7" s="1"/>
      <c r="G7" s="1"/>
      <c r="H7" s="1"/>
      <c r="I7" s="1"/>
      <c r="J7" s="1"/>
      <c r="K7" s="1"/>
      <c r="L7" s="1"/>
      <c r="M7" s="1"/>
      <c r="N7" s="1"/>
      <c r="O7" s="1"/>
      <c r="P7" s="1"/>
      <c r="Q7" s="1"/>
      <c r="R7" s="1"/>
      <c r="S7" s="1"/>
      <c r="T7" s="1"/>
      <c r="U7" s="1"/>
      <c r="V7" s="1"/>
      <c r="W7" s="1"/>
      <c r="X7" s="1"/>
      <c r="Y7" s="1"/>
      <c r="Z7" s="1"/>
      <c r="AA7" s="1"/>
      <c r="AB7" s="1"/>
      <c r="AC7" s="1"/>
    </row>
    <row r="8" spans="1:29">
      <c r="A8" s="1"/>
      <c r="B8" s="35" t="s">
        <v>188</v>
      </c>
      <c r="C8" s="97">
        <v>40</v>
      </c>
      <c r="D8" s="1"/>
      <c r="E8" s="1"/>
      <c r="F8" s="1"/>
      <c r="G8" s="1"/>
      <c r="H8" s="1"/>
      <c r="I8" s="1"/>
      <c r="J8" s="1"/>
      <c r="K8" s="1"/>
      <c r="L8" s="1"/>
      <c r="M8" s="1"/>
      <c r="N8" s="1"/>
      <c r="O8" s="1"/>
      <c r="P8" s="1"/>
      <c r="Q8" s="1"/>
      <c r="R8" s="1"/>
      <c r="S8" s="1"/>
      <c r="T8" s="1"/>
      <c r="U8" s="1"/>
      <c r="V8" s="1"/>
      <c r="W8" s="1"/>
      <c r="X8" s="1"/>
      <c r="Y8" s="1"/>
      <c r="Z8" s="1"/>
      <c r="AA8" s="1"/>
      <c r="AB8" s="1"/>
      <c r="AC8" s="1"/>
    </row>
    <row r="9" spans="1:29">
      <c r="A9" s="1"/>
      <c r="B9" s="35" t="s">
        <v>61</v>
      </c>
      <c r="C9" s="97">
        <v>53</v>
      </c>
      <c r="D9" s="1"/>
      <c r="E9" s="1"/>
      <c r="F9" s="1"/>
      <c r="G9" s="1"/>
      <c r="H9" s="1"/>
      <c r="I9" s="1"/>
      <c r="J9" s="1"/>
      <c r="K9" s="1"/>
      <c r="L9" s="1"/>
      <c r="M9" s="1"/>
      <c r="N9" s="1"/>
      <c r="O9" s="1"/>
      <c r="P9" s="1"/>
      <c r="Q9" s="1"/>
      <c r="R9" s="1"/>
      <c r="S9" s="1"/>
      <c r="T9" s="1"/>
      <c r="U9" s="1"/>
      <c r="V9" s="1"/>
      <c r="W9" s="1"/>
      <c r="X9" s="1"/>
      <c r="Y9" s="1"/>
      <c r="Z9" s="1"/>
      <c r="AA9" s="1"/>
      <c r="AB9" s="1"/>
      <c r="AC9" s="1"/>
    </row>
    <row r="10" spans="1:29">
      <c r="A10" s="1"/>
      <c r="B10" s="35" t="s">
        <v>741</v>
      </c>
      <c r="C10" s="97">
        <v>46</v>
      </c>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1:29">
      <c r="A11" s="1"/>
      <c r="B11" s="398" t="s">
        <v>551</v>
      </c>
      <c r="C11" s="222"/>
      <c r="D11" s="1"/>
      <c r="E11" s="1"/>
      <c r="F11" s="1"/>
      <c r="G11" s="1"/>
      <c r="H11" s="1"/>
      <c r="I11" s="1"/>
      <c r="J11" s="1"/>
      <c r="K11" s="1"/>
      <c r="L11" s="1"/>
      <c r="M11" s="1"/>
      <c r="N11" s="1"/>
      <c r="O11" s="1"/>
      <c r="P11" s="1"/>
      <c r="Q11" s="1"/>
      <c r="R11" s="1"/>
      <c r="S11" s="1"/>
      <c r="T11" s="1"/>
      <c r="U11" s="1"/>
      <c r="V11" s="1"/>
      <c r="W11" s="1"/>
      <c r="X11" s="1"/>
      <c r="Y11" s="1"/>
      <c r="Z11" s="1"/>
      <c r="AA11" s="1"/>
      <c r="AB11" s="1"/>
      <c r="AC11" s="1"/>
    </row>
    <row r="12" spans="1:29">
      <c r="A12" s="1"/>
      <c r="B12" s="293" t="s">
        <v>21</v>
      </c>
      <c r="C12" s="353">
        <v>37</v>
      </c>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c r="A13" s="1"/>
      <c r="B13" s="35" t="s">
        <v>575</v>
      </c>
      <c r="C13" s="97">
        <v>42</v>
      </c>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c r="A14" s="1"/>
      <c r="B14" s="35" t="s">
        <v>188</v>
      </c>
      <c r="C14" s="97">
        <v>31</v>
      </c>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c r="A15" s="1"/>
      <c r="B15" s="35" t="s">
        <v>61</v>
      </c>
      <c r="C15" s="97">
        <v>47</v>
      </c>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c r="A16" s="1"/>
      <c r="B16" s="35" t="s">
        <v>741</v>
      </c>
      <c r="C16" s="97">
        <v>39</v>
      </c>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c r="A17" s="1"/>
      <c r="B17" s="398" t="s">
        <v>7</v>
      </c>
      <c r="C17" s="222"/>
      <c r="D17" s="1"/>
      <c r="E17" s="1"/>
      <c r="F17" s="1"/>
      <c r="G17" s="1"/>
      <c r="H17" s="1"/>
      <c r="I17" s="1"/>
      <c r="J17" s="1"/>
      <c r="K17" s="1"/>
      <c r="L17" s="1"/>
      <c r="M17" s="1"/>
      <c r="N17" s="1"/>
      <c r="O17" s="1"/>
      <c r="P17" s="1"/>
      <c r="Q17" s="1"/>
      <c r="R17" s="1"/>
      <c r="S17" s="1"/>
      <c r="T17" s="1"/>
      <c r="U17" s="1"/>
      <c r="V17" s="1"/>
      <c r="W17" s="1"/>
      <c r="X17" s="1"/>
      <c r="Y17" s="1"/>
      <c r="Z17" s="1"/>
      <c r="AA17" s="1"/>
      <c r="AB17" s="1"/>
      <c r="AC17" s="1"/>
    </row>
    <row r="18" spans="1:2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c r="A20" s="1"/>
      <c r="B20" s="1"/>
      <c r="C20" s="1"/>
      <c r="D20" s="1"/>
      <c r="E20" s="121" t="s">
        <v>221</v>
      </c>
      <c r="F20" s="1"/>
      <c r="G20" s="1"/>
      <c r="H20" s="1"/>
      <c r="I20" s="1"/>
      <c r="J20" s="1"/>
      <c r="K20" s="1"/>
      <c r="L20" s="1"/>
      <c r="M20" s="1"/>
      <c r="N20" s="1"/>
      <c r="O20" s="1"/>
      <c r="P20" s="1"/>
      <c r="Q20" s="1"/>
      <c r="R20" s="1"/>
      <c r="S20" s="1"/>
      <c r="T20" s="1"/>
      <c r="U20" s="1"/>
      <c r="V20" s="1"/>
      <c r="W20" s="1"/>
      <c r="X20" s="1"/>
      <c r="Y20" s="1"/>
      <c r="Z20" s="1"/>
      <c r="AA20" s="1"/>
      <c r="AB20" s="1"/>
      <c r="AC20" s="1"/>
    </row>
    <row r="21" spans="1:2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row>
    <row r="24" spans="1:2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sheetData>
  <hyperlinks>
    <hyperlink ref="L1" location="innehåll!A1" display="Tillbaka till innehållsförteckning"/>
  </hyperlinks>
  <pageMargins left="0.7" right="0.7" top="0.75" bottom="0.75" header="0.3" footer="0.3"/>
  <drawing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48"/>
  <sheetViews>
    <sheetView workbookViewId="0">
      <selection activeCell="O1" sqref="K1:O2"/>
    </sheetView>
  </sheetViews>
  <sheetFormatPr defaultRowHeight="15"/>
  <cols>
    <col min="1" max="1" width="19.28515625" customWidth="1"/>
  </cols>
  <sheetData>
    <row r="1" spans="1:29">
      <c r="A1" s="44" t="s">
        <v>574</v>
      </c>
      <c r="B1" s="1"/>
      <c r="C1" s="1"/>
      <c r="D1" s="1"/>
      <c r="E1" s="1"/>
      <c r="F1" s="1"/>
      <c r="G1" s="1"/>
      <c r="H1" s="1"/>
      <c r="I1" s="1"/>
      <c r="J1" s="1"/>
      <c r="K1" s="1"/>
      <c r="L1" s="70" t="s">
        <v>173</v>
      </c>
      <c r="M1" s="1"/>
      <c r="N1" s="1"/>
      <c r="O1" s="1"/>
      <c r="P1" s="1"/>
      <c r="Q1" s="1"/>
      <c r="R1" s="1"/>
      <c r="S1" s="1"/>
      <c r="T1" s="1"/>
      <c r="U1" s="1"/>
      <c r="V1" s="1"/>
      <c r="W1" s="1"/>
      <c r="X1" s="1"/>
      <c r="Y1" s="1"/>
      <c r="Z1" s="1"/>
      <c r="AA1" s="1"/>
      <c r="AB1" s="1"/>
      <c r="AC1" s="1"/>
    </row>
    <row r="2" spans="1:29">
      <c r="A2" s="44"/>
      <c r="B2" s="1"/>
      <c r="C2" s="1"/>
      <c r="D2" s="1"/>
      <c r="E2" s="1"/>
      <c r="F2" s="1"/>
      <c r="G2" s="1"/>
      <c r="H2" s="1"/>
      <c r="I2" s="1"/>
      <c r="J2" s="1"/>
      <c r="K2" s="1"/>
      <c r="L2" s="1"/>
      <c r="M2" s="1"/>
      <c r="N2" s="1"/>
      <c r="O2" s="1"/>
      <c r="P2" s="1"/>
      <c r="Q2" s="1"/>
      <c r="R2" s="1"/>
      <c r="S2" s="1"/>
      <c r="T2" s="1"/>
      <c r="U2" s="1"/>
      <c r="V2" s="1"/>
      <c r="W2" s="1"/>
      <c r="X2" s="1"/>
      <c r="Y2" s="1"/>
      <c r="Z2" s="1"/>
      <c r="AA2" s="1"/>
      <c r="AB2" s="1"/>
      <c r="AC2" s="1"/>
    </row>
    <row r="3" spans="1:29" s="391" customFormat="1">
      <c r="A3" s="1"/>
      <c r="B3" s="393" t="s">
        <v>560</v>
      </c>
      <c r="C3" s="393" t="s">
        <v>561</v>
      </c>
      <c r="D3" s="393" t="s">
        <v>562</v>
      </c>
      <c r="E3" s="393" t="s">
        <v>563</v>
      </c>
      <c r="F3" s="393" t="s">
        <v>564</v>
      </c>
      <c r="G3" s="393" t="s">
        <v>332</v>
      </c>
      <c r="H3" s="393" t="s">
        <v>391</v>
      </c>
      <c r="I3" s="393">
        <v>2019</v>
      </c>
      <c r="J3" s="393">
        <v>2020</v>
      </c>
      <c r="K3" s="393">
        <v>2021</v>
      </c>
      <c r="L3" s="393">
        <v>2022</v>
      </c>
      <c r="M3" s="1"/>
      <c r="N3" s="1"/>
      <c r="O3" s="1"/>
      <c r="P3" s="1"/>
      <c r="Q3" s="1"/>
      <c r="R3" s="1"/>
      <c r="S3" s="1"/>
      <c r="T3" s="1"/>
      <c r="U3" s="1"/>
      <c r="V3" s="1"/>
      <c r="W3" s="1"/>
      <c r="X3" s="1"/>
      <c r="Y3" s="1"/>
      <c r="Z3" s="1"/>
      <c r="AA3" s="1"/>
      <c r="AB3" s="1"/>
      <c r="AC3" s="1"/>
    </row>
    <row r="4" spans="1:29" s="392" customFormat="1">
      <c r="A4" s="75" t="s">
        <v>350</v>
      </c>
      <c r="B4" s="399">
        <v>32.019826000000002</v>
      </c>
      <c r="C4" s="399">
        <v>32.526947999999997</v>
      </c>
      <c r="D4" s="399">
        <v>33.067017999999997</v>
      </c>
      <c r="E4" s="399">
        <v>33.607402999999998</v>
      </c>
      <c r="F4" s="399">
        <v>34.002465000000001</v>
      </c>
      <c r="G4" s="399">
        <v>34.799047000000002</v>
      </c>
      <c r="H4" s="399">
        <v>35.347673</v>
      </c>
      <c r="I4" s="399">
        <v>36.183618000000003</v>
      </c>
      <c r="J4" s="399">
        <v>37.146009999999997</v>
      </c>
      <c r="K4" s="399">
        <v>38</v>
      </c>
      <c r="L4" s="399">
        <v>39</v>
      </c>
      <c r="M4" s="1"/>
      <c r="N4" s="1"/>
      <c r="O4" s="1"/>
      <c r="P4" s="1"/>
      <c r="Q4" s="75"/>
      <c r="R4" s="75"/>
      <c r="S4" s="75"/>
      <c r="T4" s="75"/>
      <c r="U4" s="75"/>
      <c r="V4" s="75"/>
      <c r="W4" s="75"/>
      <c r="X4" s="75"/>
      <c r="Y4" s="75"/>
      <c r="Z4" s="75"/>
      <c r="AA4" s="75"/>
      <c r="AB4" s="75"/>
      <c r="AC4" s="75"/>
    </row>
    <row r="5" spans="1:29" s="392" customFormat="1">
      <c r="A5" s="75" t="s">
        <v>351</v>
      </c>
      <c r="B5" s="773">
        <v>40</v>
      </c>
      <c r="C5" s="773">
        <v>40</v>
      </c>
      <c r="D5" s="773">
        <v>41</v>
      </c>
      <c r="E5" s="773">
        <v>42</v>
      </c>
      <c r="F5" s="773">
        <v>42</v>
      </c>
      <c r="G5" s="773">
        <v>43</v>
      </c>
      <c r="H5" s="773">
        <v>43</v>
      </c>
      <c r="I5" s="773">
        <v>44</v>
      </c>
      <c r="J5" s="773">
        <v>44</v>
      </c>
      <c r="K5" s="773">
        <v>45</v>
      </c>
      <c r="L5" s="773">
        <v>46</v>
      </c>
      <c r="M5" s="1"/>
      <c r="N5" s="1"/>
      <c r="O5" s="1"/>
      <c r="P5" s="1"/>
      <c r="Q5" s="75"/>
      <c r="R5" s="75"/>
      <c r="S5" s="75"/>
      <c r="T5" s="75"/>
      <c r="U5" s="75"/>
      <c r="V5" s="75"/>
      <c r="W5" s="75"/>
      <c r="X5" s="75"/>
      <c r="Y5" s="75"/>
      <c r="Z5" s="75"/>
      <c r="AA5" s="75"/>
      <c r="AB5" s="75"/>
      <c r="AC5" s="75"/>
    </row>
    <row r="6" spans="1:29" s="392" customFormat="1">
      <c r="A6" s="75" t="s">
        <v>8</v>
      </c>
      <c r="B6" s="773">
        <v>38</v>
      </c>
      <c r="C6" s="773">
        <v>38</v>
      </c>
      <c r="D6" s="773">
        <v>39</v>
      </c>
      <c r="E6" s="773">
        <v>40</v>
      </c>
      <c r="F6" s="773">
        <v>41</v>
      </c>
      <c r="G6" s="773">
        <v>42</v>
      </c>
      <c r="H6" s="773">
        <v>42</v>
      </c>
      <c r="I6" s="773">
        <v>44</v>
      </c>
      <c r="J6" s="773">
        <v>45</v>
      </c>
      <c r="K6" s="773">
        <v>46</v>
      </c>
      <c r="L6" s="773">
        <v>47</v>
      </c>
      <c r="M6" s="1"/>
      <c r="N6" s="1"/>
      <c r="O6" s="1"/>
      <c r="P6" s="1"/>
      <c r="Q6" s="75"/>
      <c r="R6" s="75"/>
      <c r="S6" s="75"/>
      <c r="T6" s="75"/>
      <c r="U6" s="75"/>
      <c r="V6" s="75"/>
      <c r="W6" s="75"/>
      <c r="X6" s="75"/>
      <c r="Y6" s="75"/>
      <c r="Z6" s="75"/>
      <c r="AA6" s="75"/>
      <c r="AB6" s="75"/>
      <c r="AC6" s="75"/>
    </row>
    <row r="7" spans="1:29" s="392" customFormat="1">
      <c r="A7" s="392" t="s">
        <v>57</v>
      </c>
      <c r="B7" s="399">
        <v>45</v>
      </c>
      <c r="C7" s="399">
        <v>46</v>
      </c>
      <c r="D7" s="399">
        <v>46</v>
      </c>
      <c r="E7" s="399">
        <v>47</v>
      </c>
      <c r="F7" s="399">
        <v>48</v>
      </c>
      <c r="G7" s="399">
        <v>48</v>
      </c>
      <c r="H7" s="399">
        <v>49</v>
      </c>
      <c r="I7" s="399">
        <v>50</v>
      </c>
      <c r="J7" s="399">
        <v>51</v>
      </c>
      <c r="K7" s="399">
        <v>52</v>
      </c>
      <c r="L7" s="399">
        <v>53</v>
      </c>
      <c r="M7" s="1"/>
      <c r="N7" s="1"/>
      <c r="O7" s="1"/>
      <c r="P7" s="1"/>
      <c r="Q7" s="75"/>
      <c r="R7" s="75"/>
      <c r="S7" s="75"/>
      <c r="T7" s="75"/>
      <c r="U7" s="75"/>
      <c r="V7" s="75"/>
      <c r="W7" s="75"/>
      <c r="X7" s="75"/>
      <c r="Y7" s="75"/>
      <c r="Z7" s="75"/>
      <c r="AA7" s="75"/>
      <c r="AB7" s="75"/>
      <c r="AC7" s="75"/>
    </row>
    <row r="8" spans="1:29" s="392" customFormat="1">
      <c r="A8" s="75" t="s">
        <v>10</v>
      </c>
      <c r="B8" s="773">
        <v>26</v>
      </c>
      <c r="C8" s="773">
        <v>27</v>
      </c>
      <c r="D8" s="773">
        <v>27</v>
      </c>
      <c r="E8" s="773">
        <v>27</v>
      </c>
      <c r="F8" s="773">
        <v>28</v>
      </c>
      <c r="G8" s="773">
        <v>28</v>
      </c>
      <c r="H8" s="773">
        <v>28</v>
      </c>
      <c r="I8" s="773">
        <v>29</v>
      </c>
      <c r="J8" s="773">
        <v>30</v>
      </c>
      <c r="K8" s="773">
        <v>30</v>
      </c>
      <c r="L8" s="773">
        <v>31</v>
      </c>
      <c r="M8" s="1"/>
      <c r="N8" s="1"/>
      <c r="O8" s="1"/>
      <c r="P8" s="1"/>
      <c r="Q8" s="75"/>
      <c r="R8" s="75"/>
      <c r="S8" s="75"/>
      <c r="T8" s="75"/>
      <c r="U8" s="75"/>
      <c r="V8" s="75"/>
      <c r="W8" s="75"/>
      <c r="X8" s="75"/>
      <c r="Y8" s="75"/>
      <c r="Z8" s="75"/>
      <c r="AA8" s="75"/>
      <c r="AB8" s="75"/>
      <c r="AC8" s="75"/>
    </row>
    <row r="9" spans="1:29" s="392" customFormat="1">
      <c r="A9" s="392" t="s">
        <v>11</v>
      </c>
      <c r="B9" s="399">
        <v>35</v>
      </c>
      <c r="C9" s="399">
        <v>36</v>
      </c>
      <c r="D9" s="399">
        <v>36</v>
      </c>
      <c r="E9" s="399">
        <v>36</v>
      </c>
      <c r="F9" s="399">
        <v>37</v>
      </c>
      <c r="G9" s="399">
        <v>37</v>
      </c>
      <c r="H9" s="399">
        <v>38</v>
      </c>
      <c r="I9" s="399">
        <v>38</v>
      </c>
      <c r="J9" s="399">
        <v>38</v>
      </c>
      <c r="K9" s="399">
        <v>39</v>
      </c>
      <c r="L9" s="399">
        <v>40</v>
      </c>
      <c r="M9" s="1"/>
      <c r="N9" s="1"/>
      <c r="O9" s="1"/>
      <c r="P9" s="1"/>
      <c r="Q9" s="75"/>
      <c r="R9" s="75"/>
      <c r="S9" s="75"/>
      <c r="T9" s="75"/>
      <c r="U9" s="75"/>
      <c r="V9" s="75"/>
      <c r="W9" s="75"/>
      <c r="X9" s="75"/>
      <c r="Y9" s="75"/>
      <c r="Z9" s="75"/>
      <c r="AA9" s="75"/>
      <c r="AB9" s="75"/>
      <c r="AC9" s="75"/>
    </row>
    <row r="10" spans="1:29" s="392" customFormat="1">
      <c r="B10" s="774"/>
      <c r="C10" s="774"/>
      <c r="D10" s="774"/>
      <c r="E10" s="774"/>
      <c r="F10" s="774"/>
      <c r="G10" s="774"/>
      <c r="H10" s="774"/>
      <c r="I10" s="774"/>
      <c r="J10" s="774"/>
      <c r="K10" s="774"/>
      <c r="L10" s="1"/>
      <c r="M10" s="1"/>
      <c r="N10" s="1"/>
      <c r="O10" s="1"/>
      <c r="P10" s="1"/>
      <c r="Q10" s="75"/>
      <c r="R10" s="75"/>
      <c r="S10" s="75"/>
      <c r="T10" s="75"/>
      <c r="U10" s="75"/>
      <c r="V10" s="75"/>
      <c r="W10" s="75"/>
      <c r="X10" s="75"/>
      <c r="Y10" s="75"/>
      <c r="Z10" s="75"/>
      <c r="AA10" s="75"/>
      <c r="AB10" s="75"/>
      <c r="AC10" s="75"/>
    </row>
    <row r="11" spans="1:29">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row>
    <row r="12" spans="1:2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row>
    <row r="18" spans="1:2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1:2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row>
    <row r="24" spans="1:29">
      <c r="A24" s="1"/>
      <c r="B24" s="121" t="s">
        <v>221</v>
      </c>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sheetData>
  <hyperlinks>
    <hyperlink ref="L1" location="innehåll!A1" display="Tillbaka till innehållsförteckning"/>
  </hyperlink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52"/>
  <sheetViews>
    <sheetView workbookViewId="0">
      <selection activeCell="G1" sqref="G1"/>
    </sheetView>
  </sheetViews>
  <sheetFormatPr defaultRowHeight="15"/>
  <cols>
    <col min="1" max="1" width="19.7109375" customWidth="1"/>
    <col min="3" max="3" width="13.140625" customWidth="1"/>
    <col min="7" max="7" width="11.7109375" customWidth="1"/>
    <col min="9" max="9" width="7.5703125" customWidth="1"/>
    <col min="10" max="10" width="2.7109375" customWidth="1"/>
    <col min="11" max="11" width="21" customWidth="1"/>
    <col min="12" max="12" width="13" customWidth="1"/>
    <col min="13" max="13" width="13" style="804" customWidth="1"/>
    <col min="14" max="14" width="13.140625" customWidth="1"/>
  </cols>
  <sheetData>
    <row r="1" spans="1:25">
      <c r="A1" s="1"/>
      <c r="B1" s="1"/>
      <c r="C1" s="1"/>
      <c r="D1" s="1"/>
      <c r="E1" s="1"/>
      <c r="F1" s="1"/>
      <c r="G1" s="70" t="s">
        <v>173</v>
      </c>
      <c r="H1" s="1"/>
      <c r="I1" s="1"/>
      <c r="J1" s="1"/>
      <c r="K1" s="1"/>
      <c r="L1" s="1"/>
      <c r="M1" s="1"/>
      <c r="N1" s="1"/>
      <c r="O1" s="1"/>
      <c r="P1" s="1"/>
      <c r="Q1" s="1"/>
      <c r="R1" s="1"/>
      <c r="S1" s="1"/>
      <c r="T1" s="1"/>
      <c r="U1" s="1"/>
      <c r="V1" s="70" t="s">
        <v>173</v>
      </c>
      <c r="W1" s="1"/>
      <c r="X1" s="1"/>
      <c r="Y1" s="1"/>
    </row>
    <row r="2" spans="1:25">
      <c r="A2" s="1"/>
      <c r="B2" s="1"/>
      <c r="C2" s="1"/>
      <c r="D2" s="1"/>
      <c r="E2" s="1"/>
      <c r="F2" s="1"/>
      <c r="G2" s="1"/>
      <c r="H2" s="1"/>
      <c r="I2" s="1"/>
      <c r="J2" s="1"/>
      <c r="K2" s="1"/>
      <c r="L2" s="1"/>
      <c r="M2" s="1"/>
      <c r="N2" s="1"/>
      <c r="O2" s="1"/>
      <c r="P2" s="1"/>
      <c r="Q2" s="1"/>
      <c r="R2" s="1"/>
      <c r="S2" s="1"/>
      <c r="T2" s="1"/>
      <c r="U2" s="1"/>
      <c r="V2" s="1"/>
      <c r="W2" s="1"/>
      <c r="X2" s="1"/>
      <c r="Y2" s="1"/>
    </row>
    <row r="3" spans="1:25">
      <c r="A3" s="209" t="s">
        <v>226</v>
      </c>
      <c r="B3" s="210"/>
      <c r="C3" s="211"/>
      <c r="D3" s="211"/>
      <c r="E3" s="211"/>
      <c r="F3" s="211"/>
      <c r="G3" s="211"/>
      <c r="H3" s="210"/>
      <c r="I3" s="212"/>
      <c r="J3" s="1"/>
      <c r="K3" s="209" t="s">
        <v>231</v>
      </c>
      <c r="L3" s="210"/>
      <c r="M3" s="765"/>
      <c r="N3" s="211"/>
      <c r="O3" s="211"/>
      <c r="P3" s="211"/>
      <c r="Q3" s="211"/>
      <c r="R3" s="211"/>
      <c r="S3" s="210"/>
      <c r="T3" s="210"/>
      <c r="U3" s="210"/>
      <c r="V3" s="210"/>
      <c r="W3" s="210"/>
      <c r="X3" s="212"/>
      <c r="Y3" s="1"/>
    </row>
    <row r="4" spans="1:25">
      <c r="A4" s="207" t="s">
        <v>362</v>
      </c>
      <c r="B4" s="119"/>
      <c r="C4" s="119"/>
      <c r="D4" s="119"/>
      <c r="E4" s="119"/>
      <c r="F4" s="119"/>
      <c r="G4" s="119"/>
      <c r="H4" s="192"/>
      <c r="I4" s="193"/>
      <c r="J4" s="1"/>
      <c r="K4" s="207" t="s">
        <v>361</v>
      </c>
      <c r="L4" s="119"/>
      <c r="M4" s="757"/>
      <c r="N4" s="119"/>
      <c r="O4" s="119"/>
      <c r="P4" s="119"/>
      <c r="Q4" s="192"/>
      <c r="R4" s="192"/>
      <c r="S4" s="192"/>
      <c r="T4" s="192"/>
      <c r="U4" s="192"/>
      <c r="V4" s="192"/>
      <c r="W4" s="192"/>
      <c r="X4" s="193"/>
      <c r="Y4" s="1"/>
    </row>
    <row r="5" spans="1:25" ht="39">
      <c r="A5" s="122"/>
      <c r="B5" s="123" t="s">
        <v>12</v>
      </c>
      <c r="C5" s="123" t="s">
        <v>25</v>
      </c>
      <c r="D5" s="123" t="s">
        <v>13</v>
      </c>
      <c r="E5" s="11"/>
      <c r="F5" s="11"/>
      <c r="G5" s="11"/>
      <c r="H5" s="11"/>
      <c r="I5" s="11"/>
      <c r="J5" s="1"/>
      <c r="K5" s="122"/>
      <c r="L5" s="123" t="s">
        <v>224</v>
      </c>
      <c r="M5" s="123" t="s">
        <v>25</v>
      </c>
      <c r="N5" s="123" t="s">
        <v>225</v>
      </c>
      <c r="O5" s="1"/>
      <c r="P5" s="1"/>
      <c r="Q5" s="1"/>
      <c r="R5" s="1"/>
      <c r="S5" s="1"/>
      <c r="T5" s="1"/>
      <c r="U5" s="1"/>
      <c r="V5" s="1"/>
      <c r="W5" s="1"/>
      <c r="X5" s="1"/>
      <c r="Y5" s="1"/>
    </row>
    <row r="6" spans="1:25">
      <c r="A6" s="127" t="s">
        <v>14</v>
      </c>
      <c r="B6" s="107">
        <v>55</v>
      </c>
      <c r="C6" s="107">
        <v>31</v>
      </c>
      <c r="D6" s="107">
        <v>14</v>
      </c>
      <c r="E6" s="64"/>
      <c r="F6" s="11"/>
      <c r="G6" s="11"/>
      <c r="H6" s="11"/>
      <c r="I6" s="11"/>
      <c r="J6" s="1"/>
      <c r="K6" s="127" t="s">
        <v>14</v>
      </c>
      <c r="L6" s="107">
        <v>38</v>
      </c>
      <c r="M6" s="107">
        <v>38</v>
      </c>
      <c r="N6" s="107">
        <v>24</v>
      </c>
      <c r="O6" s="1"/>
      <c r="P6" s="1"/>
      <c r="Q6" s="1"/>
      <c r="R6" s="1"/>
      <c r="S6" s="1"/>
      <c r="T6" s="1"/>
      <c r="U6" s="1"/>
      <c r="V6" s="1"/>
      <c r="W6" s="1"/>
      <c r="X6" s="1"/>
      <c r="Y6" s="1"/>
    </row>
    <row r="7" spans="1:25">
      <c r="A7" s="138" t="s">
        <v>15</v>
      </c>
      <c r="B7" s="108">
        <v>60</v>
      </c>
      <c r="C7" s="108">
        <v>26</v>
      </c>
      <c r="D7" s="108">
        <v>14</v>
      </c>
      <c r="E7" s="64"/>
      <c r="F7" s="11"/>
      <c r="G7" s="11"/>
      <c r="H7" s="11"/>
      <c r="I7" s="11"/>
      <c r="J7" s="1"/>
      <c r="K7" s="138" t="s">
        <v>15</v>
      </c>
      <c r="L7" s="108">
        <v>45</v>
      </c>
      <c r="M7" s="862">
        <v>32</v>
      </c>
      <c r="N7" s="108">
        <v>22</v>
      </c>
      <c r="O7" s="1"/>
      <c r="P7" s="1"/>
      <c r="Q7" s="1"/>
      <c r="R7" s="1"/>
      <c r="S7" s="1"/>
      <c r="T7" s="1"/>
      <c r="U7" s="1"/>
      <c r="V7" s="1"/>
      <c r="W7" s="1"/>
      <c r="X7" s="1"/>
      <c r="Y7" s="1"/>
    </row>
    <row r="8" spans="1:25">
      <c r="A8" s="127" t="s">
        <v>16</v>
      </c>
      <c r="B8" s="107">
        <v>72</v>
      </c>
      <c r="C8" s="107">
        <v>21</v>
      </c>
      <c r="D8" s="107">
        <v>7</v>
      </c>
      <c r="E8" s="64"/>
      <c r="F8" s="11"/>
      <c r="G8" s="11"/>
      <c r="H8" s="11"/>
      <c r="I8" s="11"/>
      <c r="J8" s="1"/>
      <c r="K8" s="127" t="s">
        <v>16</v>
      </c>
      <c r="L8" s="107">
        <v>66</v>
      </c>
      <c r="M8" s="107">
        <v>25</v>
      </c>
      <c r="N8" s="107">
        <v>9</v>
      </c>
      <c r="O8" s="1"/>
      <c r="P8" s="1"/>
      <c r="Q8" s="1"/>
      <c r="R8" s="1"/>
      <c r="S8" s="1"/>
      <c r="T8" s="1"/>
      <c r="U8" s="1"/>
      <c r="V8" s="1"/>
      <c r="W8" s="1"/>
      <c r="X8" s="1"/>
      <c r="Y8" s="1"/>
    </row>
    <row r="9" spans="1:25">
      <c r="A9" s="128" t="s">
        <v>17</v>
      </c>
      <c r="B9" s="108">
        <v>81</v>
      </c>
      <c r="C9" s="104">
        <v>13</v>
      </c>
      <c r="D9" s="108">
        <v>5</v>
      </c>
      <c r="E9" s="64"/>
      <c r="F9" s="11"/>
      <c r="G9" s="11"/>
      <c r="H9" s="11"/>
      <c r="I9" s="11"/>
      <c r="J9" s="1"/>
      <c r="K9" s="128" t="s">
        <v>17</v>
      </c>
      <c r="L9" s="108">
        <v>75</v>
      </c>
      <c r="M9" s="862">
        <v>17</v>
      </c>
      <c r="N9" s="104">
        <v>8</v>
      </c>
      <c r="O9" s="1"/>
      <c r="P9" s="1"/>
      <c r="Q9" s="1"/>
      <c r="R9" s="1"/>
      <c r="S9" s="1"/>
      <c r="T9" s="1"/>
      <c r="U9" s="1"/>
      <c r="V9" s="1"/>
      <c r="W9" s="1"/>
      <c r="X9" s="1"/>
      <c r="Y9" s="1"/>
    </row>
    <row r="10" spans="1:25">
      <c r="B10" s="14"/>
      <c r="C10" s="14"/>
      <c r="D10" s="14"/>
      <c r="E10" s="13"/>
      <c r="F10" s="13"/>
      <c r="G10" s="11"/>
      <c r="H10" s="11"/>
      <c r="I10" s="11"/>
      <c r="J10" s="1"/>
      <c r="K10" s="1"/>
      <c r="L10" s="1"/>
      <c r="M10" s="1"/>
      <c r="N10" s="1"/>
      <c r="O10" s="1"/>
      <c r="P10" s="1"/>
      <c r="Q10" s="1"/>
      <c r="R10" s="1"/>
      <c r="S10" s="1"/>
      <c r="T10" s="1"/>
      <c r="U10" s="1"/>
      <c r="V10" s="1"/>
      <c r="W10" s="1"/>
      <c r="X10" s="1"/>
      <c r="Y10" s="1"/>
    </row>
    <row r="11" spans="1:25">
      <c r="A11" s="37" t="s">
        <v>365</v>
      </c>
      <c r="B11" s="1"/>
      <c r="C11" s="14"/>
      <c r="D11" s="14"/>
      <c r="E11" s="13"/>
      <c r="F11" s="13"/>
      <c r="G11" s="11"/>
      <c r="H11" s="11"/>
      <c r="I11" s="11"/>
      <c r="J11" s="1"/>
      <c r="K11" s="37" t="s">
        <v>365</v>
      </c>
      <c r="L11" s="1"/>
      <c r="M11" s="1"/>
      <c r="N11" s="1"/>
      <c r="O11" s="1"/>
      <c r="P11" s="1"/>
      <c r="Q11" s="1"/>
      <c r="R11" s="1"/>
      <c r="S11" s="1"/>
      <c r="T11" s="1"/>
      <c r="U11" s="1"/>
      <c r="V11" s="1"/>
      <c r="W11" s="1"/>
      <c r="X11" s="1"/>
      <c r="Y11" s="1"/>
    </row>
    <row r="12" spans="1:25">
      <c r="A12" s="1"/>
      <c r="B12" s="1"/>
      <c r="C12" s="1"/>
      <c r="D12" s="1"/>
      <c r="E12" s="1"/>
      <c r="F12" s="1"/>
      <c r="G12" s="1"/>
      <c r="H12" s="1"/>
      <c r="I12" s="1"/>
      <c r="J12" s="1"/>
      <c r="K12" s="1"/>
      <c r="L12" s="1"/>
      <c r="M12" s="1"/>
      <c r="N12" s="1"/>
      <c r="O12" s="1"/>
      <c r="P12" s="1"/>
      <c r="Q12" s="1"/>
      <c r="R12" s="1"/>
      <c r="S12" s="1"/>
      <c r="T12" s="1"/>
      <c r="U12" s="1"/>
      <c r="V12" s="1"/>
      <c r="W12" s="1"/>
      <c r="X12" s="1"/>
      <c r="Y12" s="1"/>
    </row>
    <row r="13" spans="1:25">
      <c r="A13" s="1"/>
      <c r="B13" s="1"/>
      <c r="C13" s="1"/>
      <c r="D13" s="1"/>
      <c r="E13" s="1"/>
      <c r="F13" s="1"/>
      <c r="G13" s="1"/>
      <c r="H13" s="1"/>
      <c r="I13" s="1"/>
      <c r="J13" s="1"/>
      <c r="K13" s="1"/>
      <c r="L13" s="1"/>
      <c r="M13" s="1"/>
      <c r="N13" s="1"/>
      <c r="O13" s="1"/>
      <c r="P13" s="1"/>
      <c r="Q13" s="1"/>
      <c r="R13" s="1"/>
      <c r="S13" s="1"/>
      <c r="T13" s="1"/>
      <c r="U13" s="1"/>
      <c r="V13" s="1"/>
      <c r="W13" s="1"/>
      <c r="X13" s="1"/>
      <c r="Y13" s="1"/>
    </row>
    <row r="14" spans="1:25">
      <c r="A14" s="1"/>
      <c r="B14" s="1"/>
      <c r="C14" s="1"/>
      <c r="D14" s="1"/>
      <c r="E14" s="1"/>
      <c r="F14" s="1"/>
      <c r="G14" s="1"/>
      <c r="H14" s="1"/>
      <c r="I14" s="70"/>
      <c r="J14" s="1"/>
      <c r="K14" s="1"/>
      <c r="L14" s="1"/>
      <c r="M14" s="1"/>
      <c r="N14" s="1"/>
      <c r="O14" s="1"/>
      <c r="P14" s="1"/>
      <c r="Q14" s="1"/>
      <c r="R14" s="1"/>
      <c r="S14" s="1"/>
      <c r="T14" s="1"/>
      <c r="U14" s="1"/>
      <c r="V14" s="1"/>
      <c r="W14" s="1"/>
      <c r="X14" s="1"/>
      <c r="Y14" s="1"/>
    </row>
    <row r="15" spans="1:25">
      <c r="A15" s="1"/>
      <c r="B15" s="1"/>
      <c r="C15" s="1"/>
      <c r="D15" s="1"/>
      <c r="E15" s="1"/>
      <c r="F15" s="1"/>
      <c r="G15" s="1"/>
      <c r="H15" s="1"/>
      <c r="I15" s="1"/>
      <c r="J15" s="1"/>
      <c r="K15" s="1"/>
      <c r="L15" s="1"/>
      <c r="M15" s="1"/>
      <c r="N15" s="1"/>
      <c r="O15" s="1"/>
      <c r="P15" s="1"/>
      <c r="Q15" s="1"/>
      <c r="R15" s="1"/>
      <c r="S15" s="1"/>
      <c r="T15" s="1"/>
      <c r="U15" s="1"/>
      <c r="V15" s="1"/>
      <c r="W15" s="1"/>
      <c r="X15" s="1"/>
      <c r="Y15" s="1"/>
    </row>
    <row r="16" spans="1:25" ht="15.75">
      <c r="A16" s="197" t="s">
        <v>363</v>
      </c>
      <c r="B16" s="198"/>
      <c r="C16" s="198"/>
      <c r="D16" s="198"/>
      <c r="E16" s="198"/>
      <c r="F16" s="198"/>
      <c r="G16" s="198"/>
      <c r="H16" s="197"/>
      <c r="I16" s="198"/>
      <c r="J16" s="198"/>
      <c r="K16" s="197" t="s">
        <v>1470</v>
      </c>
      <c r="L16" s="198"/>
      <c r="M16" s="198"/>
      <c r="N16" s="198"/>
      <c r="O16" s="198"/>
      <c r="P16" s="198"/>
      <c r="Q16" s="197"/>
      <c r="R16" s="1"/>
      <c r="S16" s="1"/>
      <c r="T16" s="1"/>
      <c r="U16" s="1"/>
      <c r="V16" s="1"/>
      <c r="W16" s="1"/>
      <c r="X16" s="1"/>
      <c r="Y16" s="1"/>
    </row>
    <row r="17" spans="1:25" ht="15.75">
      <c r="A17" s="197"/>
      <c r="B17" s="198"/>
      <c r="C17" s="198"/>
      <c r="D17" s="198"/>
      <c r="E17" s="198"/>
      <c r="F17" s="198"/>
      <c r="G17" s="198"/>
      <c r="H17" s="197"/>
      <c r="I17" s="198"/>
      <c r="J17" s="198"/>
      <c r="K17" s="197"/>
      <c r="L17" s="198"/>
      <c r="M17" s="198"/>
      <c r="N17" s="198"/>
      <c r="O17" s="198"/>
      <c r="P17" s="198"/>
      <c r="Q17" s="197"/>
      <c r="R17" s="1"/>
      <c r="S17" s="1"/>
      <c r="T17" s="1"/>
      <c r="U17" s="1"/>
      <c r="V17" s="1"/>
      <c r="W17" s="1"/>
      <c r="X17" s="1"/>
      <c r="Y17" s="1"/>
    </row>
    <row r="18" spans="1:25">
      <c r="A18" s="1"/>
      <c r="B18" s="1"/>
      <c r="C18" s="1"/>
      <c r="D18" s="1"/>
      <c r="E18" s="1"/>
      <c r="F18" s="1"/>
      <c r="G18" s="1"/>
      <c r="H18" s="1"/>
      <c r="I18" s="1"/>
      <c r="J18" s="1"/>
      <c r="L18" s="1"/>
      <c r="M18" s="1"/>
      <c r="N18" s="1"/>
      <c r="O18" s="1"/>
      <c r="P18" s="1"/>
      <c r="R18" s="1"/>
      <c r="S18" s="1"/>
      <c r="T18" s="1"/>
      <c r="U18" s="1"/>
      <c r="V18" s="1"/>
      <c r="W18" s="1"/>
      <c r="X18" s="1"/>
      <c r="Y18" s="1"/>
    </row>
    <row r="19" spans="1:25">
      <c r="A19" s="1"/>
      <c r="B19" s="1"/>
      <c r="C19" s="1"/>
      <c r="D19" s="1"/>
      <c r="E19" s="1"/>
      <c r="F19" s="1"/>
      <c r="G19" s="1"/>
      <c r="H19" s="1"/>
      <c r="I19" s="1"/>
      <c r="J19" s="1"/>
      <c r="K19" s="1"/>
      <c r="L19" s="1"/>
      <c r="M19" s="1"/>
      <c r="N19" s="1"/>
      <c r="O19" s="1"/>
      <c r="P19" s="1"/>
      <c r="Q19" s="1"/>
      <c r="R19" s="1"/>
      <c r="S19" s="1"/>
      <c r="T19" s="1"/>
      <c r="U19" s="1"/>
      <c r="V19" s="1"/>
      <c r="W19" s="1"/>
      <c r="X19" s="1"/>
      <c r="Y19" s="1"/>
    </row>
    <row r="20" spans="1:25">
      <c r="A20" s="1"/>
      <c r="B20" s="1"/>
      <c r="C20" s="1"/>
      <c r="D20" s="1"/>
      <c r="E20" s="1"/>
      <c r="F20" s="1"/>
      <c r="G20" s="1"/>
      <c r="H20" s="1"/>
      <c r="I20" s="1"/>
      <c r="J20" s="1"/>
      <c r="K20" s="1"/>
      <c r="L20" s="1"/>
      <c r="M20" s="1"/>
      <c r="N20" s="1"/>
      <c r="O20" s="1"/>
      <c r="P20" s="1"/>
      <c r="Q20" s="1"/>
      <c r="R20" s="1"/>
      <c r="S20" s="1"/>
      <c r="T20" s="1"/>
      <c r="U20" s="1"/>
      <c r="V20" s="1"/>
      <c r="W20" s="1"/>
      <c r="X20" s="1"/>
      <c r="Y20" s="1"/>
    </row>
    <row r="21" spans="1:25">
      <c r="A21" s="1"/>
      <c r="B21" s="1"/>
      <c r="C21" s="1"/>
      <c r="D21" s="1"/>
      <c r="E21" s="1"/>
      <c r="F21" s="1"/>
      <c r="G21" s="1"/>
      <c r="H21" s="1"/>
      <c r="I21" s="1"/>
      <c r="J21" s="1"/>
      <c r="K21" s="1"/>
      <c r="L21" s="1"/>
      <c r="M21" s="1"/>
      <c r="N21" s="1"/>
      <c r="O21" s="1"/>
      <c r="P21" s="1"/>
      <c r="Q21" s="1"/>
      <c r="R21" s="1"/>
      <c r="S21" s="1"/>
      <c r="T21" s="1"/>
      <c r="U21" s="1"/>
      <c r="V21" s="1"/>
      <c r="W21" s="1"/>
      <c r="X21" s="1"/>
      <c r="Y21" s="1"/>
    </row>
    <row r="22" spans="1:25">
      <c r="A22" s="1"/>
      <c r="B22" s="1"/>
      <c r="C22" s="1"/>
      <c r="D22" s="1"/>
      <c r="E22" s="1"/>
      <c r="F22" s="1"/>
      <c r="G22" s="1"/>
      <c r="H22" s="1"/>
      <c r="I22" s="1"/>
      <c r="J22" s="1"/>
      <c r="K22" s="1"/>
      <c r="L22" s="1"/>
      <c r="M22" s="1"/>
      <c r="N22" s="1"/>
      <c r="O22" s="1"/>
      <c r="P22" s="1"/>
      <c r="Q22" s="1"/>
      <c r="R22" s="1"/>
      <c r="S22" s="1"/>
      <c r="T22" s="1"/>
      <c r="U22" s="1"/>
      <c r="V22" s="1"/>
      <c r="W22" s="1"/>
      <c r="X22" s="1"/>
      <c r="Y22" s="1"/>
    </row>
    <row r="23" spans="1:25">
      <c r="A23" s="1"/>
      <c r="B23" s="1"/>
      <c r="C23" s="1"/>
      <c r="D23" s="1"/>
      <c r="E23" s="1"/>
      <c r="F23" s="1"/>
      <c r="G23" s="1"/>
      <c r="H23" s="1"/>
      <c r="I23" s="1"/>
      <c r="J23" s="1"/>
      <c r="K23" s="1"/>
      <c r="L23" s="1"/>
      <c r="M23" s="1"/>
      <c r="N23" s="1"/>
      <c r="O23" s="1"/>
      <c r="P23" s="1"/>
      <c r="Q23" s="1"/>
      <c r="R23" s="1"/>
      <c r="S23" s="1"/>
      <c r="T23" s="1"/>
      <c r="U23" s="1"/>
      <c r="V23" s="1"/>
      <c r="W23" s="1"/>
      <c r="X23" s="1"/>
      <c r="Y23" s="1"/>
    </row>
    <row r="24" spans="1:25">
      <c r="A24" s="1"/>
      <c r="B24" s="1"/>
      <c r="C24" s="1"/>
      <c r="D24" s="1"/>
      <c r="E24" s="1"/>
      <c r="F24" s="1"/>
      <c r="G24" s="1"/>
      <c r="H24" s="1"/>
      <c r="I24" s="1"/>
      <c r="J24" s="1"/>
      <c r="K24" s="1"/>
      <c r="L24" s="1"/>
      <c r="M24" s="1"/>
      <c r="N24" s="1"/>
      <c r="O24" s="1"/>
      <c r="P24" s="1"/>
      <c r="Q24" s="1"/>
      <c r="R24" s="1"/>
      <c r="S24" s="1"/>
      <c r="T24" s="1"/>
      <c r="U24" s="1"/>
      <c r="V24" s="1"/>
      <c r="W24" s="1"/>
      <c r="X24" s="1"/>
      <c r="Y24" s="1"/>
    </row>
    <row r="25" spans="1:25">
      <c r="A25" s="1"/>
      <c r="B25" s="1"/>
      <c r="C25" s="1"/>
      <c r="D25" s="1"/>
      <c r="E25" s="1"/>
      <c r="F25" s="1"/>
      <c r="G25" s="1"/>
      <c r="H25" s="1"/>
      <c r="I25" s="1"/>
      <c r="J25" s="1"/>
      <c r="K25" s="1"/>
      <c r="L25" s="1"/>
      <c r="M25" s="1"/>
      <c r="N25" s="1"/>
      <c r="O25" s="1"/>
      <c r="P25" s="1"/>
      <c r="Q25" s="1"/>
      <c r="R25" s="1"/>
      <c r="S25" s="1"/>
      <c r="T25" s="1"/>
      <c r="U25" s="1"/>
      <c r="V25" s="1"/>
      <c r="W25" s="1"/>
      <c r="X25" s="1"/>
      <c r="Y25" s="1"/>
    </row>
    <row r="26" spans="1:25">
      <c r="A26" s="1"/>
      <c r="B26" s="1"/>
      <c r="C26" s="1"/>
      <c r="D26" s="1"/>
      <c r="E26" s="1"/>
      <c r="F26" s="1"/>
      <c r="G26" s="1"/>
      <c r="H26" s="1"/>
      <c r="I26" s="1"/>
      <c r="J26" s="1"/>
      <c r="K26" s="1"/>
      <c r="L26" s="1"/>
      <c r="M26" s="1"/>
      <c r="N26" s="1"/>
      <c r="O26" s="1"/>
      <c r="P26" s="1"/>
      <c r="Q26" s="1"/>
      <c r="R26" s="1"/>
      <c r="S26" s="1"/>
      <c r="T26" s="1"/>
      <c r="U26" s="1"/>
      <c r="V26" s="1"/>
      <c r="W26" s="1"/>
      <c r="X26" s="1"/>
      <c r="Y26" s="1"/>
    </row>
    <row r="27" spans="1:25">
      <c r="A27" s="1"/>
      <c r="B27" s="1"/>
      <c r="C27" s="1"/>
      <c r="D27" s="1"/>
      <c r="E27" s="1"/>
      <c r="F27" s="1"/>
      <c r="G27" s="1"/>
      <c r="H27" s="1"/>
      <c r="I27" s="1"/>
      <c r="J27" s="1"/>
      <c r="K27" s="1"/>
      <c r="L27" s="1"/>
      <c r="M27" s="1"/>
      <c r="N27" s="1"/>
      <c r="O27" s="1"/>
      <c r="P27" s="1"/>
      <c r="Q27" s="1"/>
      <c r="R27" s="1"/>
      <c r="S27" s="1"/>
      <c r="T27" s="1"/>
      <c r="U27" s="1"/>
      <c r="V27" s="1"/>
      <c r="W27" s="1"/>
      <c r="X27" s="1"/>
      <c r="Y27" s="1"/>
    </row>
    <row r="28" spans="1:25">
      <c r="A28" s="1"/>
      <c r="B28" s="1"/>
      <c r="C28" s="1"/>
      <c r="D28" s="1"/>
      <c r="E28" s="1"/>
      <c r="F28" s="1"/>
      <c r="G28" s="1"/>
      <c r="H28" s="1"/>
      <c r="I28" s="1"/>
      <c r="J28" s="1"/>
      <c r="K28" s="1"/>
      <c r="L28" s="1"/>
      <c r="M28" s="1"/>
      <c r="N28" s="1"/>
      <c r="O28" s="1"/>
      <c r="P28" s="1"/>
      <c r="Q28" s="1"/>
      <c r="R28" s="1"/>
      <c r="S28" s="1"/>
      <c r="T28" s="1"/>
      <c r="U28" s="1"/>
      <c r="V28" s="1"/>
      <c r="W28" s="1"/>
      <c r="X28" s="1"/>
      <c r="Y28" s="1"/>
    </row>
    <row r="29" spans="1:25">
      <c r="A29" s="1"/>
      <c r="B29" s="1"/>
      <c r="C29" s="1"/>
      <c r="D29" s="1"/>
      <c r="E29" s="1"/>
      <c r="F29" s="1"/>
      <c r="G29" s="1"/>
      <c r="H29" s="1"/>
      <c r="I29" s="1"/>
      <c r="J29" s="1"/>
      <c r="K29" s="1"/>
      <c r="L29" s="1"/>
      <c r="M29" s="1"/>
      <c r="N29" s="1"/>
      <c r="O29" s="1"/>
      <c r="P29" s="1"/>
      <c r="Q29" s="1"/>
      <c r="R29" s="1"/>
      <c r="S29" s="1"/>
      <c r="T29" s="1"/>
      <c r="U29" s="1"/>
      <c r="V29" s="1"/>
      <c r="W29" s="1"/>
      <c r="X29" s="1"/>
      <c r="Y29" s="1"/>
    </row>
    <row r="30" spans="1:25">
      <c r="A30" s="1"/>
      <c r="B30" s="1"/>
      <c r="C30" s="1"/>
      <c r="D30" s="1"/>
      <c r="E30" s="1"/>
      <c r="F30" s="1"/>
      <c r="G30" s="1"/>
      <c r="H30" s="1"/>
      <c r="I30" s="1"/>
      <c r="J30" s="1"/>
      <c r="K30" s="1"/>
      <c r="L30" s="1"/>
      <c r="M30" s="1"/>
      <c r="N30" s="1"/>
      <c r="O30" s="1"/>
      <c r="P30" s="1"/>
      <c r="Q30" s="1"/>
      <c r="R30" s="1"/>
      <c r="S30" s="1"/>
      <c r="T30" s="1"/>
      <c r="U30" s="1"/>
      <c r="V30" s="1"/>
      <c r="W30" s="1"/>
      <c r="X30" s="1"/>
      <c r="Y30" s="1"/>
    </row>
    <row r="31" spans="1:25">
      <c r="A31" s="1"/>
      <c r="B31" s="1"/>
      <c r="C31" s="1"/>
      <c r="D31" s="1"/>
      <c r="E31" s="1"/>
      <c r="F31" s="1"/>
      <c r="G31" s="1"/>
      <c r="H31" s="1"/>
      <c r="I31" s="1"/>
      <c r="J31" s="1"/>
      <c r="K31" s="1"/>
      <c r="L31" s="1"/>
      <c r="M31" s="1"/>
      <c r="N31" s="1"/>
      <c r="O31" s="1"/>
      <c r="P31" s="1"/>
      <c r="Q31" s="1"/>
      <c r="R31" s="1"/>
      <c r="S31" s="1"/>
      <c r="T31" s="1"/>
      <c r="U31" s="1"/>
      <c r="V31" s="1"/>
      <c r="W31" s="1"/>
      <c r="X31" s="1"/>
      <c r="Y31" s="1"/>
    </row>
    <row r="32" spans="1:25">
      <c r="A32" s="1"/>
      <c r="B32" s="1"/>
      <c r="C32" s="1"/>
      <c r="D32" s="1"/>
      <c r="E32" s="1"/>
      <c r="F32" s="1"/>
      <c r="G32" s="1"/>
      <c r="H32" s="1"/>
      <c r="I32" s="1"/>
      <c r="J32" s="1"/>
      <c r="K32" s="1"/>
      <c r="L32" s="1"/>
      <c r="M32" s="1"/>
      <c r="N32" s="1"/>
      <c r="O32" s="1"/>
      <c r="P32" s="1"/>
      <c r="Q32" s="1"/>
      <c r="R32" s="1"/>
      <c r="S32" s="1"/>
      <c r="T32" s="1"/>
      <c r="U32" s="1"/>
      <c r="V32" s="1"/>
      <c r="W32" s="1"/>
      <c r="X32" s="1"/>
      <c r="Y32" s="1"/>
    </row>
    <row r="33" spans="1:25">
      <c r="A33" s="1"/>
      <c r="B33" s="1"/>
      <c r="C33" s="1"/>
      <c r="D33" s="1"/>
      <c r="E33" s="1"/>
      <c r="F33" s="1"/>
      <c r="G33" s="1"/>
      <c r="H33" s="1"/>
      <c r="I33" s="1"/>
      <c r="J33" s="1"/>
      <c r="K33" s="1"/>
      <c r="L33" s="1"/>
      <c r="M33" s="1"/>
      <c r="N33" s="1"/>
      <c r="O33" s="1"/>
      <c r="P33" s="1"/>
      <c r="Q33" s="1"/>
      <c r="R33" s="1"/>
      <c r="S33" s="1"/>
      <c r="T33" s="1"/>
      <c r="U33" s="1"/>
      <c r="V33" s="1"/>
      <c r="W33" s="1"/>
      <c r="X33" s="1"/>
      <c r="Y33" s="1"/>
    </row>
    <row r="34" spans="1:25">
      <c r="A34" s="37"/>
      <c r="B34" s="1"/>
      <c r="C34" s="1"/>
      <c r="D34" s="1"/>
      <c r="E34" s="1"/>
      <c r="F34" s="1"/>
      <c r="G34" s="1"/>
      <c r="H34" s="37"/>
      <c r="I34" s="1"/>
      <c r="J34" s="1"/>
      <c r="K34" s="37"/>
      <c r="L34" s="1"/>
      <c r="M34" s="1"/>
      <c r="N34" s="1"/>
      <c r="O34" s="1"/>
      <c r="P34" s="1"/>
      <c r="Q34" s="37"/>
      <c r="R34" s="1"/>
      <c r="S34" s="1"/>
      <c r="T34" s="1"/>
      <c r="U34" s="1"/>
      <c r="V34" s="1"/>
      <c r="W34" s="1"/>
      <c r="X34" s="1"/>
      <c r="Y34" s="1"/>
    </row>
    <row r="35" spans="1:25">
      <c r="A35" s="1"/>
      <c r="B35" s="1"/>
      <c r="C35" s="1"/>
      <c r="D35" s="1"/>
      <c r="E35" s="1"/>
      <c r="F35" s="1"/>
      <c r="G35" s="1"/>
      <c r="H35" s="1"/>
      <c r="I35" s="1"/>
      <c r="J35" s="1"/>
      <c r="K35" s="1"/>
      <c r="L35" s="1"/>
      <c r="M35" s="1"/>
      <c r="N35" s="1"/>
      <c r="O35" s="1"/>
      <c r="P35" s="1"/>
      <c r="R35" s="1"/>
      <c r="S35" s="1"/>
      <c r="T35" s="1"/>
      <c r="U35" s="1"/>
      <c r="V35" s="1"/>
      <c r="W35" s="1"/>
      <c r="X35" s="1"/>
      <c r="Y35" s="1"/>
    </row>
    <row r="36" spans="1:25">
      <c r="A36" s="1"/>
      <c r="B36" s="1"/>
      <c r="C36" s="1"/>
      <c r="D36" s="1"/>
      <c r="E36" s="1"/>
      <c r="F36" s="1"/>
      <c r="G36" s="1"/>
      <c r="H36" s="1"/>
      <c r="I36" s="1"/>
      <c r="J36" s="1"/>
      <c r="L36" s="1"/>
      <c r="M36" s="1"/>
      <c r="N36" s="1"/>
      <c r="O36" s="1"/>
      <c r="P36" s="1"/>
      <c r="Q36" s="1"/>
      <c r="R36" s="1"/>
      <c r="S36" s="1"/>
      <c r="T36" s="1"/>
      <c r="U36" s="1"/>
      <c r="V36" s="1"/>
      <c r="W36" s="1"/>
      <c r="X36" s="1"/>
      <c r="Y36" s="1"/>
    </row>
    <row r="37" spans="1:25">
      <c r="A37" s="1"/>
      <c r="B37" s="1"/>
      <c r="C37" s="1"/>
      <c r="D37" s="1"/>
      <c r="E37" s="1"/>
      <c r="F37" s="1"/>
      <c r="G37" s="1"/>
      <c r="H37" s="1"/>
      <c r="I37" s="1"/>
      <c r="J37" s="1"/>
      <c r="K37" s="1"/>
      <c r="L37" s="1"/>
      <c r="M37" s="1"/>
      <c r="N37" s="1"/>
      <c r="O37" s="1"/>
      <c r="P37" s="1"/>
      <c r="Q37" s="1"/>
      <c r="R37" s="1"/>
      <c r="S37" s="1"/>
      <c r="T37" s="1"/>
      <c r="U37" s="1"/>
      <c r="V37" s="1"/>
      <c r="W37" s="1"/>
      <c r="X37" s="1"/>
      <c r="Y37" s="1"/>
    </row>
    <row r="38" spans="1:25">
      <c r="A38" s="1"/>
      <c r="B38" s="1"/>
      <c r="C38" s="1"/>
      <c r="D38" s="1"/>
      <c r="E38" s="1"/>
      <c r="F38" s="1"/>
      <c r="G38" s="1"/>
      <c r="Y38" s="1"/>
    </row>
    <row r="39" spans="1:25">
      <c r="A39" s="1"/>
      <c r="B39" s="1"/>
      <c r="C39" s="1"/>
      <c r="D39" s="1"/>
      <c r="E39" s="1"/>
      <c r="F39" s="1"/>
      <c r="G39" s="1"/>
    </row>
    <row r="40" spans="1:25">
      <c r="A40" s="1"/>
      <c r="B40" s="1"/>
      <c r="C40" s="1"/>
      <c r="D40" s="1"/>
      <c r="E40" s="1"/>
      <c r="F40" s="1"/>
      <c r="G40" s="1"/>
    </row>
    <row r="41" spans="1:25">
      <c r="A41" s="1"/>
      <c r="B41" s="1"/>
      <c r="C41" s="1"/>
      <c r="D41" s="1"/>
      <c r="E41" s="1"/>
      <c r="F41" s="1"/>
      <c r="G41" s="1"/>
    </row>
    <row r="42" spans="1:25">
      <c r="A42" s="1"/>
      <c r="B42" s="1"/>
      <c r="C42" s="1"/>
      <c r="D42" s="1"/>
      <c r="E42" s="1"/>
      <c r="F42" s="1"/>
      <c r="G42" s="1"/>
    </row>
    <row r="43" spans="1:25">
      <c r="A43" s="1"/>
      <c r="B43" s="1"/>
      <c r="C43" s="1"/>
      <c r="D43" s="1"/>
      <c r="E43" s="1"/>
      <c r="F43" s="1"/>
      <c r="G43" s="1"/>
    </row>
    <row r="44" spans="1:25">
      <c r="A44" s="1"/>
      <c r="B44" s="1"/>
      <c r="C44" s="1"/>
      <c r="D44" s="1"/>
      <c r="E44" s="1"/>
      <c r="F44" s="1"/>
      <c r="G44" s="1"/>
    </row>
    <row r="45" spans="1:25">
      <c r="A45" s="1"/>
      <c r="B45" s="1"/>
      <c r="C45" s="1"/>
      <c r="D45" s="1"/>
      <c r="E45" s="1"/>
      <c r="F45" s="1"/>
      <c r="G45" s="1"/>
    </row>
    <row r="46" spans="1:25">
      <c r="A46" s="1"/>
      <c r="B46" s="1"/>
      <c r="C46" s="1"/>
      <c r="D46" s="1"/>
      <c r="E46" s="1"/>
      <c r="F46" s="1"/>
      <c r="G46" s="1"/>
    </row>
    <row r="47" spans="1:25">
      <c r="A47" s="1"/>
      <c r="B47" s="1"/>
      <c r="C47" s="1"/>
      <c r="D47" s="1"/>
      <c r="E47" s="1"/>
      <c r="F47" s="1"/>
      <c r="G47" s="1"/>
    </row>
    <row r="48" spans="1:25">
      <c r="A48" s="1"/>
      <c r="B48" s="1"/>
      <c r="C48" s="1"/>
      <c r="D48" s="1"/>
      <c r="E48" s="1"/>
      <c r="F48" s="1"/>
      <c r="G48" s="1"/>
    </row>
    <row r="49" spans="1:7">
      <c r="A49" s="1"/>
      <c r="B49" s="1"/>
      <c r="C49" s="1"/>
      <c r="D49" s="1"/>
      <c r="E49" s="1"/>
      <c r="F49" s="1"/>
      <c r="G49" s="1"/>
    </row>
    <row r="50" spans="1:7">
      <c r="A50" s="1"/>
      <c r="B50" s="1"/>
      <c r="C50" s="1"/>
      <c r="D50" s="1"/>
      <c r="E50" s="1"/>
      <c r="F50" s="1"/>
      <c r="G50" s="1"/>
    </row>
    <row r="51" spans="1:7">
      <c r="A51" s="1"/>
      <c r="B51" s="1"/>
      <c r="C51" s="1"/>
      <c r="D51" s="1"/>
      <c r="E51" s="1"/>
      <c r="F51" s="1"/>
      <c r="G51" s="1"/>
    </row>
    <row r="52" spans="1:7">
      <c r="G52" s="1"/>
    </row>
  </sheetData>
  <hyperlinks>
    <hyperlink ref="G1" location="innehåll!A1" display="Tillbaka till innehållsförteckning"/>
    <hyperlink ref="V1" location="innehåll!A1" display="Tillbaka till innehållsförteckning"/>
  </hyperlinks>
  <pageMargins left="0.7" right="0.7" top="0.75" bottom="0.75" header="0.3" footer="0.3"/>
  <pageSetup paperSize="9" orientation="portrait" r:id="rId1"/>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39"/>
  <sheetViews>
    <sheetView workbookViewId="0">
      <selection activeCell="K1" sqref="K1"/>
    </sheetView>
  </sheetViews>
  <sheetFormatPr defaultColWidth="9.140625" defaultRowHeight="15"/>
  <cols>
    <col min="1" max="1" width="9.140625" style="865"/>
    <col min="2" max="2" width="24.5703125" style="865" customWidth="1"/>
    <col min="3" max="16384" width="9.140625" style="865"/>
  </cols>
  <sheetData>
    <row r="1" spans="1:25">
      <c r="A1" s="1"/>
      <c r="B1" s="1"/>
      <c r="C1" s="1"/>
      <c r="D1" s="1"/>
      <c r="E1" s="1"/>
      <c r="F1" s="1"/>
      <c r="G1" s="1"/>
      <c r="H1" s="1"/>
      <c r="I1" s="1"/>
      <c r="J1" s="1"/>
      <c r="K1" s="70" t="s">
        <v>173</v>
      </c>
      <c r="L1" s="1"/>
      <c r="M1" s="1"/>
      <c r="N1" s="1"/>
      <c r="O1" s="1"/>
      <c r="P1" s="1"/>
      <c r="Q1" s="1"/>
      <c r="R1" s="1"/>
      <c r="S1" s="1"/>
      <c r="T1" s="1"/>
      <c r="U1" s="1"/>
      <c r="V1" s="1"/>
      <c r="W1" s="1"/>
      <c r="X1" s="1"/>
      <c r="Y1" s="1"/>
    </row>
    <row r="2" spans="1:25">
      <c r="A2" s="1"/>
      <c r="B2" s="1"/>
      <c r="C2" s="1"/>
      <c r="D2" s="1"/>
      <c r="E2" s="1"/>
      <c r="F2" s="1"/>
      <c r="G2" s="1"/>
      <c r="H2" s="1"/>
      <c r="I2" s="1"/>
      <c r="J2" s="1"/>
      <c r="K2" s="1"/>
      <c r="L2" s="1"/>
      <c r="M2" s="1"/>
      <c r="N2" s="1"/>
      <c r="O2" s="1"/>
      <c r="P2" s="1"/>
      <c r="Q2" s="1"/>
      <c r="R2" s="1"/>
      <c r="S2" s="1"/>
      <c r="T2" s="1"/>
      <c r="U2" s="1"/>
      <c r="V2" s="1"/>
      <c r="W2" s="1"/>
      <c r="X2" s="1"/>
      <c r="Y2" s="1"/>
    </row>
    <row r="3" spans="1:25" ht="17.25">
      <c r="A3" s="1"/>
      <c r="B3" s="426" t="s">
        <v>1495</v>
      </c>
      <c r="C3" s="1"/>
      <c r="D3" s="1"/>
      <c r="E3" s="1"/>
      <c r="F3" s="1"/>
      <c r="G3" s="1"/>
      <c r="H3" s="1"/>
      <c r="I3" s="1"/>
      <c r="J3" s="1"/>
      <c r="K3" s="1"/>
      <c r="L3" s="1"/>
      <c r="M3" s="1"/>
      <c r="N3" s="1"/>
      <c r="O3" s="1"/>
      <c r="P3" s="1"/>
      <c r="Q3" s="1"/>
      <c r="R3" s="1"/>
      <c r="S3" s="1"/>
      <c r="T3" s="1"/>
      <c r="U3" s="1"/>
      <c r="V3" s="1"/>
    </row>
    <row r="4" spans="1:25" ht="17.25">
      <c r="A4" s="1"/>
      <c r="B4" s="426"/>
      <c r="C4" s="1"/>
      <c r="D4" s="1"/>
      <c r="E4" s="1"/>
      <c r="F4" s="1"/>
      <c r="G4" s="1"/>
      <c r="H4" s="1"/>
      <c r="I4" s="1"/>
      <c r="J4" s="1"/>
      <c r="K4" s="1"/>
      <c r="L4" s="1"/>
      <c r="M4" s="1"/>
      <c r="N4" s="1"/>
      <c r="O4" s="1"/>
      <c r="P4" s="1"/>
      <c r="Q4" s="1"/>
      <c r="R4" s="1"/>
      <c r="S4" s="1"/>
      <c r="T4" s="1"/>
      <c r="U4" s="1"/>
      <c r="V4" s="1"/>
    </row>
    <row r="5" spans="1:25">
      <c r="A5" s="1"/>
      <c r="B5" s="577"/>
      <c r="C5" s="578">
        <v>2012</v>
      </c>
      <c r="D5" s="578">
        <v>2013</v>
      </c>
      <c r="E5" s="578">
        <v>2014</v>
      </c>
      <c r="F5" s="578">
        <v>2015</v>
      </c>
      <c r="G5" s="578">
        <v>2016</v>
      </c>
      <c r="H5" s="578">
        <v>2017</v>
      </c>
      <c r="I5" s="578">
        <v>2018</v>
      </c>
      <c r="J5" s="578">
        <v>2019</v>
      </c>
      <c r="K5" s="578">
        <v>2020</v>
      </c>
      <c r="L5" s="578">
        <v>2021</v>
      </c>
      <c r="M5" s="1"/>
      <c r="N5" s="1"/>
      <c r="O5" s="1"/>
      <c r="P5" s="1"/>
      <c r="Q5" s="1"/>
      <c r="R5" s="1"/>
      <c r="S5" s="1"/>
      <c r="T5" s="1"/>
      <c r="U5" s="1"/>
      <c r="V5" s="1"/>
    </row>
    <row r="6" spans="1:25">
      <c r="A6" s="1"/>
      <c r="B6" s="577" t="s">
        <v>350</v>
      </c>
      <c r="C6" s="869">
        <v>78.753050999999999</v>
      </c>
      <c r="D6" s="869">
        <v>78.966042999999999</v>
      </c>
      <c r="E6" s="869">
        <v>79</v>
      </c>
      <c r="F6" s="868">
        <v>80</v>
      </c>
      <c r="G6" s="868">
        <v>81</v>
      </c>
      <c r="H6" s="868">
        <v>81</v>
      </c>
      <c r="I6" s="868">
        <v>81</v>
      </c>
      <c r="J6" s="868">
        <v>80</v>
      </c>
      <c r="K6" s="868">
        <v>80</v>
      </c>
      <c r="L6" s="868">
        <v>81</v>
      </c>
      <c r="M6" s="1"/>
      <c r="N6" s="1"/>
      <c r="O6" s="1"/>
      <c r="P6" s="1"/>
      <c r="Q6" s="1"/>
      <c r="R6" s="1"/>
      <c r="S6" s="1"/>
      <c r="T6" s="1"/>
      <c r="U6" s="1"/>
      <c r="V6" s="1"/>
    </row>
    <row r="7" spans="1:25">
      <c r="A7" s="1"/>
      <c r="B7" s="577" t="s">
        <v>351</v>
      </c>
      <c r="C7" s="869">
        <v>77.097485000000006</v>
      </c>
      <c r="D7" s="869">
        <v>77.097111999999996</v>
      </c>
      <c r="E7" s="869">
        <v>77</v>
      </c>
      <c r="F7" s="868">
        <v>78</v>
      </c>
      <c r="G7" s="868">
        <v>79</v>
      </c>
      <c r="H7" s="868">
        <v>79</v>
      </c>
      <c r="I7" s="868">
        <v>79</v>
      </c>
      <c r="J7" s="868">
        <v>79</v>
      </c>
      <c r="K7" s="868">
        <v>78</v>
      </c>
      <c r="L7" s="868">
        <v>80</v>
      </c>
      <c r="M7" s="1"/>
      <c r="N7" s="1"/>
      <c r="O7" s="1"/>
      <c r="P7" s="1"/>
      <c r="Q7" s="1"/>
      <c r="R7" s="1"/>
      <c r="S7" s="1"/>
      <c r="T7" s="1"/>
      <c r="U7" s="1"/>
      <c r="V7" s="1"/>
    </row>
    <row r="8" spans="1:25">
      <c r="A8" s="1"/>
      <c r="B8" s="575" t="s">
        <v>8</v>
      </c>
      <c r="C8" s="869">
        <v>77.822681000000003</v>
      </c>
      <c r="D8" s="869">
        <v>78.196102999999994</v>
      </c>
      <c r="E8" s="869">
        <v>78.645178000000001</v>
      </c>
      <c r="F8" s="869">
        <v>79.659083999999993</v>
      </c>
      <c r="G8" s="869">
        <v>80.250348000000002</v>
      </c>
      <c r="H8" s="869">
        <v>80.566062000000002</v>
      </c>
      <c r="I8" s="869">
        <v>80.704740000000001</v>
      </c>
      <c r="J8" s="869">
        <v>80.496722000000005</v>
      </c>
      <c r="K8" s="869">
        <v>80.152047999999994</v>
      </c>
      <c r="L8" s="869">
        <v>81</v>
      </c>
      <c r="M8" s="1"/>
      <c r="N8" s="1"/>
      <c r="O8" s="1"/>
      <c r="P8" s="1"/>
      <c r="Q8" s="1"/>
      <c r="R8" s="1"/>
      <c r="S8" s="1"/>
      <c r="T8" s="1"/>
      <c r="U8" s="1"/>
      <c r="V8" s="1"/>
    </row>
    <row r="9" spans="1:25">
      <c r="A9" s="1"/>
      <c r="B9" s="575" t="s">
        <v>9</v>
      </c>
      <c r="C9" s="869">
        <v>75.613955000000004</v>
      </c>
      <c r="D9" s="869">
        <v>75.668221000000003</v>
      </c>
      <c r="E9" s="869">
        <v>75.998226000000003</v>
      </c>
      <c r="F9" s="869">
        <v>76.795873999999998</v>
      </c>
      <c r="G9" s="869">
        <v>77.733091999999999</v>
      </c>
      <c r="H9" s="869">
        <v>77.928312000000005</v>
      </c>
      <c r="I9" s="869">
        <v>78.092217000000005</v>
      </c>
      <c r="J9" s="869">
        <v>78.449594000000005</v>
      </c>
      <c r="K9" s="869">
        <v>77.530207000000004</v>
      </c>
      <c r="L9" s="869">
        <v>79</v>
      </c>
      <c r="M9" s="1"/>
      <c r="N9" s="1"/>
      <c r="O9" s="1"/>
      <c r="P9" s="1"/>
      <c r="Q9" s="1"/>
      <c r="R9" s="1"/>
      <c r="S9" s="1"/>
      <c r="T9" s="1"/>
      <c r="U9" s="1"/>
      <c r="V9" s="1"/>
    </row>
    <row r="10" spans="1:25">
      <c r="A10" s="1"/>
      <c r="B10" s="575" t="s">
        <v>10</v>
      </c>
      <c r="C10" s="869">
        <v>79.672050999999996</v>
      </c>
      <c r="D10" s="869">
        <v>79.721315000000004</v>
      </c>
      <c r="E10" s="869">
        <v>80.026069000000007</v>
      </c>
      <c r="F10" s="869">
        <v>80.494058999999993</v>
      </c>
      <c r="G10" s="869">
        <v>80.889579999999995</v>
      </c>
      <c r="H10" s="869">
        <v>81.611339000000001</v>
      </c>
      <c r="I10" s="869">
        <v>82.225397999999998</v>
      </c>
      <c r="J10" s="869">
        <v>80.055537999999999</v>
      </c>
      <c r="K10" s="869">
        <v>79.807157000000004</v>
      </c>
      <c r="L10" s="869">
        <v>81</v>
      </c>
      <c r="M10" s="1"/>
      <c r="N10" s="1"/>
      <c r="O10" s="1"/>
      <c r="P10" s="1"/>
      <c r="Q10" s="1"/>
      <c r="R10" s="1"/>
      <c r="S10" s="1"/>
      <c r="T10" s="1"/>
      <c r="U10" s="1"/>
      <c r="V10" s="1"/>
    </row>
    <row r="11" spans="1:25">
      <c r="A11" s="1"/>
      <c r="B11" s="575" t="s">
        <v>913</v>
      </c>
      <c r="C11" s="869">
        <v>78.537617999999995</v>
      </c>
      <c r="D11" s="869">
        <v>78.483607000000006</v>
      </c>
      <c r="E11" s="869">
        <v>78.468615</v>
      </c>
      <c r="F11" s="869">
        <v>78.975415999999996</v>
      </c>
      <c r="G11" s="869">
        <v>79.513030999999998</v>
      </c>
      <c r="H11" s="869">
        <v>80.253663000000003</v>
      </c>
      <c r="I11" s="869">
        <v>80.798204999999996</v>
      </c>
      <c r="J11" s="869">
        <v>80.059702000000001</v>
      </c>
      <c r="K11" s="869">
        <v>79.099288999999999</v>
      </c>
      <c r="L11" s="869">
        <v>81</v>
      </c>
      <c r="M11" s="1"/>
      <c r="N11" s="1"/>
      <c r="O11" s="1"/>
      <c r="P11" s="1"/>
      <c r="Q11" s="1"/>
      <c r="R11" s="1"/>
      <c r="S11" s="1"/>
      <c r="T11" s="1"/>
      <c r="U11" s="1"/>
      <c r="V11" s="1"/>
    </row>
    <row r="12" spans="1:25">
      <c r="A12" s="1"/>
      <c r="B12" s="1"/>
      <c r="C12" s="1"/>
      <c r="D12" s="1"/>
      <c r="E12" s="1"/>
      <c r="F12" s="1"/>
      <c r="G12" s="1"/>
      <c r="H12" s="1"/>
      <c r="I12" s="1"/>
      <c r="J12" s="1"/>
      <c r="K12" s="1"/>
      <c r="L12" s="1"/>
      <c r="M12" s="1"/>
      <c r="N12" s="1"/>
      <c r="O12" s="1"/>
      <c r="P12" s="1"/>
      <c r="Q12" s="1"/>
      <c r="R12" s="1"/>
      <c r="S12" s="1"/>
      <c r="T12" s="1"/>
      <c r="U12" s="1"/>
      <c r="V12" s="1"/>
    </row>
    <row r="13" spans="1:25">
      <c r="A13" s="1"/>
      <c r="B13" s="121" t="s">
        <v>221</v>
      </c>
      <c r="C13" s="1"/>
      <c r="D13" s="1"/>
      <c r="E13" s="1"/>
      <c r="F13" s="1"/>
      <c r="G13" s="1"/>
      <c r="H13" s="574" t="s">
        <v>1496</v>
      </c>
      <c r="I13" s="574"/>
      <c r="J13" s="574"/>
      <c r="K13" s="574"/>
      <c r="L13" s="574"/>
      <c r="M13" s="1"/>
      <c r="N13" s="1"/>
      <c r="O13" s="1"/>
      <c r="P13" s="1"/>
      <c r="Q13" s="1"/>
      <c r="R13" s="1"/>
      <c r="S13" s="1"/>
      <c r="T13" s="1"/>
      <c r="U13" s="1"/>
      <c r="V13" s="1"/>
    </row>
    <row r="14" spans="1:25">
      <c r="A14" s="1"/>
      <c r="B14" s="1"/>
      <c r="C14" s="1"/>
      <c r="D14" s="1"/>
      <c r="E14" s="1"/>
      <c r="F14" s="1"/>
      <c r="G14" s="1"/>
      <c r="H14" s="1"/>
      <c r="I14" s="1"/>
      <c r="J14" s="1"/>
      <c r="K14" s="1"/>
      <c r="L14" s="1"/>
      <c r="M14" s="1"/>
      <c r="N14" s="1"/>
      <c r="O14" s="1"/>
      <c r="P14" s="1"/>
      <c r="Q14" s="1"/>
      <c r="R14" s="1"/>
      <c r="S14" s="1"/>
      <c r="T14" s="1"/>
      <c r="U14" s="1"/>
      <c r="V14" s="1"/>
      <c r="W14" s="1"/>
      <c r="X14" s="1"/>
      <c r="Y14" s="1"/>
    </row>
    <row r="15" spans="1:25">
      <c r="A15" s="1"/>
      <c r="B15" s="1"/>
      <c r="C15" s="1"/>
      <c r="D15" s="1"/>
      <c r="E15" s="1"/>
      <c r="F15" s="1"/>
      <c r="G15" s="1"/>
      <c r="H15" s="1"/>
      <c r="I15" s="1"/>
      <c r="J15" s="1"/>
      <c r="K15" s="1"/>
      <c r="L15" s="1"/>
      <c r="M15" s="1"/>
      <c r="N15" s="1"/>
      <c r="O15" s="1"/>
      <c r="P15" s="1"/>
      <c r="Q15" s="1"/>
      <c r="R15" s="1"/>
      <c r="S15" s="1"/>
      <c r="T15" s="1"/>
      <c r="U15" s="1"/>
      <c r="V15" s="1"/>
      <c r="W15" s="1"/>
      <c r="X15" s="1"/>
      <c r="Y15" s="1"/>
    </row>
    <row r="16" spans="1:25">
      <c r="A16" s="1"/>
      <c r="B16" s="1"/>
      <c r="C16" s="1"/>
      <c r="D16" s="1"/>
      <c r="E16" s="1"/>
      <c r="F16" s="1"/>
      <c r="G16" s="1"/>
      <c r="H16" s="1"/>
      <c r="I16" s="1"/>
      <c r="J16" s="1"/>
      <c r="K16" s="1"/>
      <c r="L16" s="1"/>
      <c r="M16" s="1"/>
      <c r="N16" s="1"/>
      <c r="O16" s="1"/>
      <c r="P16" s="1"/>
      <c r="Q16" s="1"/>
      <c r="R16" s="1"/>
      <c r="S16" s="1"/>
      <c r="T16" s="1"/>
      <c r="U16" s="1"/>
      <c r="V16" s="1"/>
      <c r="W16" s="1"/>
      <c r="X16" s="1"/>
      <c r="Y16" s="1"/>
    </row>
    <row r="17" spans="1:25">
      <c r="A17" s="1"/>
      <c r="B17" s="1"/>
      <c r="C17" s="1"/>
      <c r="D17" s="1"/>
      <c r="E17" s="1"/>
      <c r="F17" s="1"/>
      <c r="G17" s="1"/>
      <c r="H17" s="1"/>
      <c r="I17" s="1"/>
      <c r="J17" s="1"/>
      <c r="K17" s="1"/>
      <c r="L17" s="1"/>
      <c r="M17" s="1"/>
      <c r="N17" s="1"/>
      <c r="O17" s="1"/>
      <c r="P17" s="1"/>
      <c r="Q17" s="1"/>
      <c r="R17" s="1"/>
      <c r="S17" s="1"/>
      <c r="T17" s="1"/>
      <c r="U17" s="1"/>
      <c r="V17" s="1"/>
      <c r="W17" s="1"/>
      <c r="X17" s="1"/>
      <c r="Y17" s="1"/>
    </row>
    <row r="18" spans="1:25">
      <c r="A18" s="1"/>
      <c r="B18" s="1"/>
      <c r="C18" s="1"/>
      <c r="D18" s="1"/>
      <c r="E18" s="1"/>
      <c r="F18" s="1"/>
      <c r="G18" s="1"/>
      <c r="H18" s="1"/>
      <c r="I18" s="1"/>
      <c r="J18" s="1"/>
      <c r="K18" s="1"/>
      <c r="L18" s="1"/>
      <c r="M18" s="1"/>
      <c r="N18" s="1"/>
      <c r="O18" s="1"/>
      <c r="P18" s="1"/>
      <c r="Q18" s="1"/>
      <c r="R18" s="1"/>
      <c r="S18" s="1"/>
      <c r="T18" s="1"/>
      <c r="U18" s="1"/>
      <c r="V18" s="1"/>
      <c r="W18" s="1"/>
      <c r="X18" s="1"/>
      <c r="Y18" s="1"/>
    </row>
    <row r="19" spans="1:25">
      <c r="A19" s="1"/>
      <c r="B19" s="1"/>
      <c r="C19" s="1"/>
      <c r="D19" s="1"/>
      <c r="E19" s="1"/>
      <c r="F19" s="1"/>
      <c r="G19" s="1"/>
      <c r="H19" s="1"/>
      <c r="I19" s="1"/>
      <c r="J19" s="1"/>
      <c r="K19" s="1"/>
      <c r="L19" s="1"/>
      <c r="M19" s="1"/>
      <c r="N19" s="1"/>
      <c r="O19" s="1"/>
      <c r="P19" s="1"/>
      <c r="Q19" s="1"/>
      <c r="R19" s="1"/>
      <c r="S19" s="1"/>
      <c r="T19" s="1"/>
      <c r="U19" s="1"/>
      <c r="V19" s="1"/>
      <c r="W19" s="1"/>
      <c r="X19" s="1"/>
      <c r="Y19" s="1"/>
    </row>
    <row r="20" spans="1:25">
      <c r="A20" s="1"/>
      <c r="B20" s="1"/>
      <c r="C20" s="1"/>
      <c r="D20" s="1"/>
      <c r="E20" s="1"/>
      <c r="F20" s="1"/>
      <c r="G20" s="1"/>
      <c r="H20" s="1"/>
      <c r="I20" s="1"/>
      <c r="J20" s="1"/>
      <c r="K20" s="1"/>
      <c r="L20" s="1"/>
      <c r="M20" s="1"/>
      <c r="N20" s="1"/>
      <c r="O20" s="1"/>
      <c r="P20" s="1"/>
      <c r="Q20" s="1"/>
      <c r="R20" s="1"/>
      <c r="S20" s="1"/>
      <c r="T20" s="1"/>
      <c r="U20" s="1"/>
      <c r="V20" s="1"/>
      <c r="W20" s="1"/>
      <c r="X20" s="1"/>
      <c r="Y20" s="1"/>
    </row>
    <row r="21" spans="1:25">
      <c r="A21" s="1"/>
      <c r="B21" s="1"/>
      <c r="C21" s="1"/>
      <c r="D21" s="1"/>
      <c r="E21" s="1"/>
      <c r="F21" s="1"/>
      <c r="G21" s="1"/>
      <c r="H21" s="1"/>
      <c r="I21" s="1"/>
      <c r="J21" s="1"/>
      <c r="K21" s="1"/>
      <c r="L21" s="1"/>
      <c r="M21" s="1"/>
      <c r="N21" s="1"/>
      <c r="O21" s="1"/>
      <c r="P21" s="1"/>
      <c r="Q21" s="1"/>
      <c r="R21" s="1"/>
      <c r="S21" s="1"/>
      <c r="T21" s="1"/>
      <c r="U21" s="1"/>
      <c r="V21" s="1"/>
      <c r="W21" s="1"/>
      <c r="X21" s="1"/>
      <c r="Y21" s="1"/>
    </row>
    <row r="22" spans="1:25">
      <c r="A22" s="1"/>
      <c r="B22" s="1"/>
      <c r="C22" s="1"/>
      <c r="D22" s="1"/>
      <c r="E22" s="1"/>
      <c r="F22" s="1"/>
      <c r="G22" s="1"/>
      <c r="H22" s="1"/>
      <c r="I22" s="1"/>
      <c r="J22" s="1"/>
      <c r="K22" s="1"/>
      <c r="L22" s="1"/>
      <c r="M22" s="1"/>
      <c r="N22" s="1"/>
      <c r="O22" s="1"/>
      <c r="P22" s="1"/>
      <c r="Q22" s="1"/>
      <c r="R22" s="1"/>
      <c r="S22" s="1"/>
      <c r="T22" s="1"/>
      <c r="U22" s="1"/>
      <c r="V22" s="1"/>
      <c r="W22" s="1"/>
      <c r="X22" s="1"/>
      <c r="Y22" s="1"/>
    </row>
    <row r="23" spans="1:25">
      <c r="A23" s="1"/>
      <c r="B23" s="1"/>
      <c r="C23" s="1"/>
      <c r="D23" s="1"/>
      <c r="E23" s="1"/>
      <c r="F23" s="1"/>
      <c r="G23" s="1"/>
      <c r="H23" s="1"/>
      <c r="I23" s="1"/>
      <c r="J23" s="1"/>
      <c r="K23" s="1"/>
      <c r="L23" s="1"/>
      <c r="M23" s="1"/>
      <c r="N23" s="1"/>
      <c r="O23" s="1"/>
      <c r="P23" s="1"/>
      <c r="Q23" s="1"/>
      <c r="R23" s="1"/>
      <c r="S23" s="1"/>
      <c r="T23" s="1"/>
      <c r="U23" s="1"/>
      <c r="V23" s="1"/>
      <c r="W23" s="1"/>
      <c r="X23" s="1"/>
      <c r="Y23" s="1"/>
    </row>
    <row r="24" spans="1:25">
      <c r="A24" s="1"/>
      <c r="B24" s="1"/>
      <c r="C24" s="1"/>
      <c r="D24" s="1"/>
      <c r="E24" s="1"/>
      <c r="F24" s="1"/>
      <c r="G24" s="1"/>
      <c r="H24" s="1"/>
      <c r="I24" s="1"/>
      <c r="J24" s="1"/>
      <c r="K24" s="1"/>
      <c r="L24" s="1"/>
      <c r="M24" s="1"/>
      <c r="N24" s="1"/>
      <c r="O24" s="1"/>
      <c r="P24" s="1"/>
      <c r="Q24" s="1"/>
      <c r="R24" s="1"/>
      <c r="S24" s="1"/>
      <c r="T24" s="1"/>
      <c r="U24" s="1"/>
      <c r="V24" s="1"/>
      <c r="W24" s="1"/>
      <c r="X24" s="1"/>
      <c r="Y24" s="1"/>
    </row>
    <row r="25" spans="1:25">
      <c r="A25" s="1"/>
      <c r="B25" s="1"/>
      <c r="C25" s="1"/>
      <c r="D25" s="1"/>
      <c r="E25" s="1"/>
      <c r="F25" s="1"/>
      <c r="G25" s="1"/>
      <c r="H25" s="1"/>
      <c r="I25" s="1"/>
      <c r="J25" s="1"/>
      <c r="K25" s="1"/>
      <c r="L25" s="1"/>
      <c r="M25" s="1"/>
      <c r="N25" s="1"/>
      <c r="O25" s="1"/>
      <c r="P25" s="1"/>
      <c r="Q25" s="1"/>
      <c r="R25" s="1"/>
      <c r="S25" s="1"/>
      <c r="T25" s="1"/>
      <c r="U25" s="1"/>
      <c r="V25" s="1"/>
      <c r="W25" s="1"/>
      <c r="X25" s="1"/>
      <c r="Y25" s="1"/>
    </row>
    <row r="26" spans="1:25">
      <c r="A26" s="1"/>
      <c r="B26" s="1"/>
      <c r="C26" s="1"/>
      <c r="D26" s="1"/>
      <c r="E26" s="1"/>
      <c r="F26" s="1"/>
      <c r="G26" s="1"/>
      <c r="H26" s="1"/>
      <c r="I26" s="1"/>
      <c r="J26" s="1"/>
      <c r="K26" s="1"/>
      <c r="L26" s="1"/>
      <c r="M26" s="1"/>
      <c r="N26" s="1"/>
      <c r="O26" s="1"/>
      <c r="P26" s="1"/>
      <c r="Q26" s="1"/>
      <c r="R26" s="1"/>
      <c r="S26" s="1"/>
      <c r="T26" s="1"/>
      <c r="U26" s="1"/>
      <c r="V26" s="1"/>
      <c r="W26" s="1"/>
      <c r="X26" s="1"/>
      <c r="Y26" s="1"/>
    </row>
    <row r="27" spans="1:25">
      <c r="A27" s="1"/>
      <c r="B27" s="1"/>
      <c r="C27" s="1"/>
      <c r="D27" s="1"/>
      <c r="E27" s="1"/>
      <c r="F27" s="1"/>
      <c r="G27" s="1"/>
      <c r="H27" s="1"/>
      <c r="I27" s="1"/>
      <c r="J27" s="1"/>
      <c r="K27" s="1"/>
      <c r="L27" s="1"/>
      <c r="M27" s="1"/>
      <c r="N27" s="1"/>
      <c r="O27" s="1"/>
      <c r="P27" s="1"/>
      <c r="Q27" s="1"/>
      <c r="R27" s="1"/>
      <c r="S27" s="1"/>
      <c r="T27" s="1"/>
      <c r="U27" s="1"/>
      <c r="V27" s="1"/>
      <c r="W27" s="1"/>
      <c r="X27" s="1"/>
      <c r="Y27" s="1"/>
    </row>
    <row r="28" spans="1:25">
      <c r="A28" s="1"/>
      <c r="B28" s="1"/>
      <c r="C28" s="1"/>
      <c r="D28" s="1"/>
      <c r="E28" s="1"/>
      <c r="F28" s="1"/>
      <c r="G28" s="1"/>
      <c r="H28" s="1"/>
      <c r="I28" s="1"/>
      <c r="J28" s="1"/>
      <c r="K28" s="1"/>
      <c r="L28" s="1"/>
      <c r="M28" s="1"/>
      <c r="N28" s="1"/>
      <c r="O28" s="1"/>
      <c r="P28" s="1"/>
      <c r="Q28" s="1"/>
      <c r="R28" s="1"/>
      <c r="S28" s="1"/>
      <c r="T28" s="1"/>
      <c r="U28" s="1"/>
      <c r="V28" s="1"/>
      <c r="W28" s="1"/>
      <c r="X28" s="1"/>
      <c r="Y28" s="1"/>
    </row>
    <row r="29" spans="1:25">
      <c r="A29" s="1"/>
      <c r="B29" s="1"/>
      <c r="C29" s="1"/>
      <c r="D29" s="1"/>
      <c r="E29" s="1"/>
      <c r="F29" s="1"/>
      <c r="G29" s="1"/>
      <c r="H29" s="1"/>
      <c r="I29" s="1"/>
      <c r="J29" s="1"/>
      <c r="K29" s="1"/>
      <c r="L29" s="1"/>
      <c r="M29" s="1"/>
      <c r="N29" s="1"/>
      <c r="O29" s="1"/>
      <c r="P29" s="1"/>
      <c r="Q29" s="1"/>
      <c r="R29" s="1"/>
      <c r="S29" s="1"/>
      <c r="T29" s="1"/>
      <c r="U29" s="1"/>
      <c r="V29" s="1"/>
      <c r="W29" s="1"/>
      <c r="X29" s="1"/>
      <c r="Y29" s="1"/>
    </row>
    <row r="30" spans="1:25">
      <c r="A30" s="1"/>
      <c r="B30" s="1"/>
      <c r="C30" s="1"/>
      <c r="D30" s="1"/>
      <c r="E30" s="1"/>
      <c r="F30" s="1"/>
      <c r="G30" s="1"/>
      <c r="H30" s="1"/>
      <c r="I30" s="1"/>
      <c r="J30" s="1"/>
      <c r="K30" s="1"/>
      <c r="L30" s="1"/>
      <c r="M30" s="1"/>
      <c r="N30" s="1"/>
      <c r="O30" s="1"/>
      <c r="P30" s="1"/>
      <c r="Q30" s="1"/>
      <c r="R30" s="1"/>
      <c r="S30" s="1"/>
      <c r="T30" s="1"/>
      <c r="U30" s="1"/>
      <c r="V30" s="1"/>
      <c r="W30" s="1"/>
      <c r="X30" s="1"/>
      <c r="Y30" s="1"/>
    </row>
    <row r="31" spans="1:25">
      <c r="A31" s="1"/>
      <c r="B31" s="1"/>
      <c r="C31" s="1"/>
      <c r="D31" s="1"/>
      <c r="E31" s="1"/>
      <c r="F31" s="1"/>
      <c r="G31" s="1"/>
      <c r="H31" s="1"/>
      <c r="I31" s="1"/>
      <c r="J31" s="1"/>
      <c r="K31" s="1"/>
      <c r="L31" s="1"/>
      <c r="M31" s="1"/>
      <c r="N31" s="1"/>
      <c r="O31" s="1"/>
      <c r="P31" s="1"/>
      <c r="Q31" s="1"/>
      <c r="R31" s="1"/>
      <c r="S31" s="1"/>
      <c r="T31" s="1"/>
      <c r="U31" s="1"/>
      <c r="V31" s="1"/>
      <c r="W31" s="1"/>
      <c r="X31" s="1"/>
      <c r="Y31" s="1"/>
    </row>
    <row r="32" spans="1:25">
      <c r="A32" s="1"/>
      <c r="B32" s="1"/>
      <c r="C32" s="1"/>
      <c r="D32" s="1"/>
      <c r="E32" s="1"/>
      <c r="F32" s="1"/>
      <c r="G32" s="1"/>
      <c r="H32" s="1"/>
      <c r="I32" s="1"/>
      <c r="J32" s="1"/>
      <c r="K32" s="1"/>
      <c r="L32" s="1"/>
      <c r="M32" s="1"/>
      <c r="N32" s="1"/>
      <c r="O32" s="1"/>
      <c r="P32" s="1"/>
      <c r="Q32" s="1"/>
      <c r="R32" s="1"/>
      <c r="S32" s="1"/>
      <c r="T32" s="1"/>
      <c r="U32" s="1"/>
      <c r="V32" s="1"/>
      <c r="W32" s="1"/>
      <c r="X32" s="1"/>
      <c r="Y32" s="1"/>
    </row>
    <row r="33" spans="1:25">
      <c r="A33" s="1"/>
      <c r="B33" s="1"/>
      <c r="C33" s="1"/>
      <c r="D33" s="1"/>
      <c r="E33" s="1"/>
      <c r="F33" s="1"/>
      <c r="G33" s="1"/>
      <c r="H33" s="1"/>
      <c r="I33" s="1"/>
      <c r="J33" s="1"/>
      <c r="K33" s="1"/>
      <c r="L33" s="1"/>
      <c r="M33" s="1"/>
      <c r="N33" s="1"/>
      <c r="O33" s="1"/>
      <c r="P33" s="1"/>
      <c r="Q33" s="1"/>
      <c r="R33" s="1"/>
      <c r="S33" s="1"/>
      <c r="T33" s="1"/>
      <c r="U33" s="1"/>
      <c r="V33" s="1"/>
      <c r="W33" s="1"/>
      <c r="X33" s="1"/>
      <c r="Y33" s="1"/>
    </row>
    <row r="34" spans="1:25">
      <c r="A34" s="1"/>
      <c r="B34" s="1"/>
      <c r="C34" s="1"/>
      <c r="D34" s="1"/>
      <c r="E34" s="1"/>
      <c r="F34" s="1"/>
      <c r="G34" s="1"/>
      <c r="H34" s="1"/>
      <c r="I34" s="1"/>
      <c r="J34" s="1"/>
      <c r="K34" s="1"/>
      <c r="L34" s="1"/>
      <c r="M34" s="1"/>
      <c r="N34" s="1"/>
      <c r="O34" s="1"/>
      <c r="P34" s="1"/>
      <c r="Q34" s="1"/>
      <c r="R34" s="1"/>
      <c r="S34" s="1"/>
      <c r="T34" s="1"/>
      <c r="U34" s="1"/>
      <c r="V34" s="1"/>
      <c r="W34" s="1"/>
      <c r="X34" s="1"/>
      <c r="Y34" s="1"/>
    </row>
    <row r="35" spans="1:25">
      <c r="A35" s="1"/>
      <c r="B35" s="1"/>
      <c r="C35" s="1"/>
      <c r="D35" s="1"/>
      <c r="E35" s="1"/>
      <c r="F35" s="1"/>
      <c r="G35" s="1"/>
      <c r="H35" s="1"/>
      <c r="I35" s="1"/>
      <c r="J35" s="1"/>
      <c r="K35" s="1"/>
      <c r="L35" s="1"/>
      <c r="M35" s="1"/>
      <c r="N35" s="1"/>
      <c r="O35" s="1"/>
      <c r="P35" s="1"/>
      <c r="Q35" s="1"/>
      <c r="R35" s="1"/>
      <c r="S35" s="1"/>
      <c r="T35" s="1"/>
      <c r="U35" s="1"/>
      <c r="V35" s="1"/>
      <c r="W35" s="1"/>
      <c r="X35" s="1"/>
      <c r="Y35" s="1"/>
    </row>
    <row r="36" spans="1:25">
      <c r="A36" s="1"/>
      <c r="B36" s="1"/>
      <c r="C36" s="1"/>
      <c r="D36" s="1"/>
      <c r="E36" s="1"/>
      <c r="F36" s="1"/>
      <c r="G36" s="1"/>
      <c r="H36" s="1"/>
      <c r="I36" s="1"/>
      <c r="J36" s="1"/>
      <c r="K36" s="1"/>
      <c r="L36" s="1"/>
      <c r="M36" s="1"/>
      <c r="N36" s="1"/>
      <c r="O36" s="1"/>
      <c r="P36" s="1"/>
      <c r="Q36" s="1"/>
      <c r="R36" s="1"/>
      <c r="S36" s="1"/>
      <c r="T36" s="1"/>
      <c r="U36" s="1"/>
      <c r="V36" s="1"/>
      <c r="W36" s="1"/>
      <c r="X36" s="1"/>
      <c r="Y36" s="1"/>
    </row>
    <row r="37" spans="1:25">
      <c r="A37" s="1"/>
      <c r="B37" s="1"/>
      <c r="C37" s="1"/>
      <c r="D37" s="1"/>
      <c r="E37" s="1"/>
      <c r="F37" s="1"/>
      <c r="G37" s="1"/>
      <c r="H37" s="1"/>
      <c r="I37" s="1"/>
      <c r="J37" s="1"/>
      <c r="K37" s="1"/>
      <c r="L37" s="1"/>
      <c r="M37" s="1"/>
      <c r="N37" s="1"/>
      <c r="O37" s="1"/>
      <c r="P37" s="1"/>
      <c r="Q37" s="1"/>
      <c r="R37" s="1"/>
      <c r="S37" s="1"/>
      <c r="T37" s="1"/>
      <c r="U37" s="1"/>
      <c r="V37" s="1"/>
      <c r="W37" s="1"/>
      <c r="X37" s="1"/>
      <c r="Y37" s="1"/>
    </row>
    <row r="38" spans="1:25">
      <c r="A38" s="1"/>
      <c r="B38" s="1"/>
      <c r="C38" s="1"/>
      <c r="D38" s="1"/>
      <c r="E38" s="1"/>
      <c r="F38" s="1"/>
      <c r="G38" s="1"/>
      <c r="H38" s="1"/>
      <c r="I38" s="1"/>
      <c r="J38" s="1"/>
      <c r="K38" s="1"/>
      <c r="L38" s="1"/>
      <c r="M38" s="1"/>
      <c r="N38" s="1"/>
      <c r="O38" s="1"/>
      <c r="P38" s="1"/>
      <c r="Q38" s="1"/>
      <c r="R38" s="1"/>
      <c r="S38" s="1"/>
      <c r="T38" s="1"/>
      <c r="U38" s="1"/>
      <c r="V38" s="1"/>
      <c r="W38" s="1"/>
      <c r="X38" s="1"/>
      <c r="Y38" s="1"/>
    </row>
    <row r="39" spans="1:25">
      <c r="A39" s="1"/>
      <c r="B39" s="1"/>
      <c r="C39" s="1"/>
      <c r="D39" s="1"/>
      <c r="E39" s="1"/>
      <c r="F39" s="1"/>
      <c r="G39" s="1"/>
      <c r="H39" s="1"/>
      <c r="I39" s="1"/>
      <c r="J39" s="1"/>
      <c r="K39" s="1"/>
      <c r="L39" s="1"/>
      <c r="M39" s="1"/>
      <c r="N39" s="1"/>
      <c r="O39" s="1"/>
      <c r="P39" s="1"/>
      <c r="Q39" s="1"/>
      <c r="R39" s="1"/>
      <c r="S39" s="1"/>
      <c r="T39" s="1"/>
      <c r="U39" s="1"/>
      <c r="V39" s="1"/>
      <c r="W39" s="1"/>
      <c r="X39" s="1"/>
      <c r="Y39" s="1"/>
    </row>
  </sheetData>
  <hyperlinks>
    <hyperlink ref="K1" location="innehåll!A1" display="Tillbaka till innehållsförteckning"/>
  </hyperlinks>
  <pageMargins left="0.7" right="0.7" top="0.75" bottom="0.75" header="0.3" footer="0.3"/>
  <legacy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61"/>
  <sheetViews>
    <sheetView topLeftCell="A14" workbookViewId="0">
      <selection activeCell="R51" sqref="R51"/>
    </sheetView>
  </sheetViews>
  <sheetFormatPr defaultRowHeight="15"/>
  <sheetData>
    <row r="1" spans="1:29">
      <c r="A1" s="1"/>
      <c r="B1" s="379" t="s">
        <v>653</v>
      </c>
      <c r="C1" s="1"/>
      <c r="D1" s="1"/>
      <c r="E1" s="1"/>
      <c r="F1" s="1"/>
      <c r="G1" s="1"/>
      <c r="H1" s="1"/>
      <c r="I1" s="1"/>
      <c r="J1" s="1"/>
      <c r="K1" s="1"/>
      <c r="L1" s="1"/>
      <c r="M1" s="70" t="s">
        <v>173</v>
      </c>
      <c r="N1" s="1"/>
      <c r="O1" s="1"/>
      <c r="P1" s="1"/>
      <c r="Q1" s="1"/>
      <c r="R1" s="1"/>
      <c r="S1" s="1"/>
      <c r="T1" s="1"/>
      <c r="U1" s="1"/>
      <c r="V1" s="1"/>
      <c r="W1" s="1"/>
      <c r="X1" s="1"/>
      <c r="Y1" s="1"/>
      <c r="Z1" s="1"/>
      <c r="AA1" s="1"/>
      <c r="AB1" s="1"/>
      <c r="AC1" s="1"/>
    </row>
    <row r="2" spans="1:29">
      <c r="A2" s="1"/>
      <c r="B2" s="379"/>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1"/>
      <c r="C3" s="44">
        <v>2022</v>
      </c>
      <c r="D3" s="1"/>
      <c r="E3" s="1"/>
      <c r="F3" s="1"/>
      <c r="G3" s="1"/>
      <c r="H3" s="1"/>
      <c r="I3" s="1"/>
      <c r="J3" s="1"/>
      <c r="K3" s="1"/>
      <c r="L3" s="1"/>
      <c r="M3" s="1"/>
      <c r="N3" s="1"/>
      <c r="O3" s="1"/>
      <c r="P3" s="1"/>
      <c r="Q3" s="1"/>
      <c r="R3" s="1"/>
      <c r="S3" s="1"/>
      <c r="T3" s="1"/>
      <c r="U3" s="1"/>
      <c r="V3" s="1"/>
      <c r="W3" s="1"/>
      <c r="X3" s="1"/>
      <c r="Y3" s="1"/>
      <c r="Z3" s="1"/>
      <c r="AA3" s="1"/>
      <c r="AB3" s="1"/>
      <c r="AC3" s="1"/>
    </row>
    <row r="4" spans="1:29">
      <c r="A4" s="1"/>
      <c r="B4" s="1"/>
      <c r="C4" s="1"/>
      <c r="D4" s="1"/>
      <c r="E4" s="1"/>
      <c r="F4" s="1"/>
      <c r="G4" s="1"/>
      <c r="H4" s="1"/>
      <c r="I4" s="1"/>
      <c r="J4" s="1"/>
      <c r="K4" s="1"/>
      <c r="L4" s="1"/>
      <c r="M4" s="1"/>
      <c r="N4" s="1"/>
      <c r="O4" s="1"/>
      <c r="P4" s="1"/>
      <c r="Q4" s="1"/>
      <c r="R4" s="1"/>
      <c r="S4" s="1"/>
      <c r="T4" s="1"/>
      <c r="U4" s="1"/>
      <c r="V4" s="1"/>
      <c r="W4" s="1"/>
      <c r="X4" s="1"/>
      <c r="Y4" s="1"/>
      <c r="Z4" s="1"/>
      <c r="AA4" s="1"/>
      <c r="AB4" s="1"/>
      <c r="AC4" s="1"/>
    </row>
    <row r="5" spans="1:29">
      <c r="A5" s="1"/>
      <c r="B5" s="293" t="s">
        <v>188</v>
      </c>
      <c r="C5" s="221">
        <v>72</v>
      </c>
      <c r="D5" s="1"/>
      <c r="E5" s="1"/>
      <c r="F5" s="1"/>
      <c r="G5" s="1"/>
      <c r="H5" s="1"/>
      <c r="I5" s="1"/>
      <c r="J5" s="1"/>
      <c r="K5" s="1"/>
      <c r="L5" s="1"/>
      <c r="M5" s="1"/>
      <c r="N5" s="1"/>
      <c r="O5" s="1"/>
      <c r="P5" s="1"/>
      <c r="Q5" s="1"/>
      <c r="R5" s="1"/>
      <c r="S5" s="1"/>
      <c r="T5" s="1"/>
      <c r="U5" s="1"/>
      <c r="V5" s="1"/>
      <c r="W5" s="1"/>
      <c r="X5" s="1"/>
      <c r="Y5" s="1"/>
      <c r="Z5" s="1"/>
      <c r="AA5" s="1"/>
      <c r="AB5" s="1"/>
      <c r="AC5" s="1"/>
    </row>
    <row r="6" spans="1:29">
      <c r="A6" s="1"/>
      <c r="B6" s="35" t="s">
        <v>61</v>
      </c>
      <c r="C6" s="12">
        <v>41</v>
      </c>
      <c r="D6" s="1"/>
      <c r="E6" s="1"/>
      <c r="F6" s="1"/>
      <c r="G6" s="1"/>
      <c r="H6" s="1"/>
      <c r="I6" s="1"/>
      <c r="J6" s="1"/>
      <c r="K6" s="1"/>
      <c r="L6" s="1"/>
      <c r="M6" s="1"/>
      <c r="N6" s="1"/>
      <c r="O6" s="1"/>
      <c r="P6" s="1"/>
      <c r="Q6" s="1"/>
      <c r="R6" s="1"/>
      <c r="S6" s="1"/>
      <c r="T6" s="1"/>
      <c r="U6" s="1"/>
      <c r="V6" s="1"/>
      <c r="W6" s="1"/>
      <c r="X6" s="1"/>
      <c r="Y6" s="1"/>
      <c r="Z6" s="1"/>
      <c r="AA6" s="1"/>
      <c r="AB6" s="1"/>
      <c r="AC6" s="1"/>
    </row>
    <row r="7" spans="1:29">
      <c r="A7" s="1"/>
      <c r="B7" s="35" t="s">
        <v>329</v>
      </c>
      <c r="C7" s="12">
        <v>59</v>
      </c>
      <c r="D7" s="1"/>
      <c r="E7" s="1"/>
      <c r="F7" s="1"/>
      <c r="G7" s="1"/>
      <c r="H7" s="1"/>
      <c r="I7" s="1"/>
      <c r="J7" s="1"/>
      <c r="K7" s="1"/>
      <c r="L7" s="1"/>
      <c r="M7" s="1"/>
      <c r="N7" s="1"/>
      <c r="O7" s="1"/>
      <c r="P7" s="1"/>
      <c r="Q7" s="1"/>
      <c r="R7" s="1"/>
      <c r="S7" s="1"/>
      <c r="T7" s="1"/>
      <c r="U7" s="1"/>
      <c r="V7" s="1"/>
      <c r="W7" s="1"/>
      <c r="X7" s="1"/>
      <c r="Y7" s="1"/>
      <c r="Z7" s="1"/>
      <c r="AA7" s="1"/>
      <c r="AB7" s="1"/>
      <c r="AC7" s="1"/>
    </row>
    <row r="8" spans="1:29">
      <c r="A8" s="1"/>
      <c r="B8" s="398" t="s">
        <v>551</v>
      </c>
      <c r="C8" s="222"/>
      <c r="D8" s="1"/>
      <c r="E8" s="1"/>
      <c r="F8" s="1"/>
      <c r="G8" s="1"/>
      <c r="H8" s="1"/>
      <c r="I8" s="1"/>
      <c r="J8" s="1"/>
      <c r="K8" s="1"/>
      <c r="L8" s="1"/>
      <c r="M8" s="1"/>
      <c r="N8" s="1"/>
      <c r="O8" s="1"/>
      <c r="P8" s="1"/>
      <c r="Q8" s="1"/>
      <c r="R8" s="1"/>
      <c r="S8" s="1"/>
      <c r="T8" s="1"/>
      <c r="U8" s="1"/>
      <c r="V8" s="1"/>
      <c r="W8" s="1"/>
      <c r="X8" s="1"/>
      <c r="Y8" s="1"/>
      <c r="Z8" s="1"/>
      <c r="AA8" s="1"/>
      <c r="AB8" s="1"/>
      <c r="AC8" s="1"/>
    </row>
    <row r="9" spans="1:29">
      <c r="A9" s="1"/>
      <c r="B9" s="293" t="s">
        <v>188</v>
      </c>
      <c r="C9" s="221">
        <v>81</v>
      </c>
      <c r="D9" s="1"/>
      <c r="E9" s="1"/>
      <c r="F9" s="1"/>
      <c r="G9" s="1"/>
      <c r="H9" s="1"/>
      <c r="I9" s="1"/>
      <c r="J9" s="1"/>
      <c r="K9" s="1"/>
      <c r="L9" s="1"/>
      <c r="M9" s="1"/>
      <c r="N9" s="1"/>
      <c r="O9" s="1"/>
      <c r="P9" s="1"/>
      <c r="Q9" s="1"/>
      <c r="R9" s="1"/>
      <c r="S9" s="1"/>
      <c r="T9" s="1"/>
      <c r="U9" s="1"/>
      <c r="V9" s="1"/>
      <c r="W9" s="1"/>
      <c r="X9" s="1"/>
      <c r="Y9" s="1"/>
      <c r="Z9" s="1"/>
      <c r="AA9" s="1"/>
      <c r="AB9" s="1"/>
      <c r="AC9" s="1"/>
    </row>
    <row r="10" spans="1:29">
      <c r="A10" s="1"/>
      <c r="B10" s="35" t="s">
        <v>61</v>
      </c>
      <c r="C10" s="12">
        <v>46</v>
      </c>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1:29">
      <c r="A11" s="1"/>
      <c r="B11" s="35" t="s">
        <v>329</v>
      </c>
      <c r="C11" s="12">
        <v>69</v>
      </c>
      <c r="D11" s="1"/>
      <c r="E11" s="1"/>
      <c r="F11" s="1"/>
      <c r="G11" s="1"/>
      <c r="H11" s="1"/>
      <c r="I11" s="1"/>
      <c r="J11" s="1"/>
      <c r="K11" s="1"/>
      <c r="L11" s="1"/>
      <c r="M11" s="1"/>
      <c r="N11" s="1"/>
      <c r="O11" s="1"/>
      <c r="P11" s="1"/>
      <c r="Q11" s="1"/>
      <c r="R11" s="1"/>
      <c r="S11" s="1"/>
      <c r="T11" s="1"/>
      <c r="U11" s="1"/>
      <c r="V11" s="1"/>
      <c r="W11" s="1"/>
      <c r="X11" s="1"/>
      <c r="Y11" s="1"/>
      <c r="Z11" s="1"/>
      <c r="AA11" s="1"/>
      <c r="AB11" s="1"/>
      <c r="AC11" s="1"/>
    </row>
    <row r="12" spans="1:29">
      <c r="A12" s="1"/>
      <c r="B12" s="398" t="s">
        <v>7</v>
      </c>
      <c r="C12" s="222"/>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c r="A17" s="1"/>
      <c r="B17" s="1"/>
      <c r="C17" s="1"/>
      <c r="D17" s="121" t="s">
        <v>576</v>
      </c>
      <c r="E17" s="1"/>
      <c r="F17" s="1"/>
      <c r="G17" s="1"/>
      <c r="H17" s="1"/>
      <c r="I17" s="1"/>
      <c r="J17" s="1"/>
      <c r="K17" s="1"/>
      <c r="L17" s="1"/>
      <c r="M17" s="1"/>
      <c r="N17" s="1"/>
      <c r="O17" s="1"/>
      <c r="P17" s="1"/>
      <c r="Q17" s="1"/>
      <c r="R17" s="1"/>
      <c r="S17" s="1"/>
      <c r="T17" s="1"/>
      <c r="U17" s="1"/>
      <c r="V17" s="1"/>
      <c r="W17" s="1"/>
      <c r="X17" s="1"/>
      <c r="Y17" s="1"/>
      <c r="Z17" s="1"/>
      <c r="AA17" s="1"/>
      <c r="AB17" s="1"/>
      <c r="AC17" s="1"/>
    </row>
    <row r="18" spans="1:2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1:29">
      <c r="A21" s="1"/>
      <c r="B21" s="379" t="s">
        <v>654</v>
      </c>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c r="A22" s="1"/>
      <c r="B22" s="379"/>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c r="A23" s="1"/>
      <c r="B23" s="1"/>
      <c r="C23" s="44">
        <v>2017</v>
      </c>
      <c r="D23" s="1"/>
      <c r="E23" s="1"/>
      <c r="F23" s="1"/>
      <c r="G23" s="1"/>
      <c r="H23" s="1"/>
      <c r="I23" s="1"/>
      <c r="J23" s="1"/>
      <c r="K23" s="1"/>
      <c r="L23" s="1"/>
      <c r="M23" s="1"/>
      <c r="N23" s="1"/>
      <c r="O23" s="1"/>
      <c r="P23" s="1"/>
      <c r="Q23" s="1"/>
      <c r="R23" s="1"/>
      <c r="S23" s="1"/>
      <c r="T23" s="1"/>
      <c r="U23" s="1"/>
      <c r="V23" s="1"/>
      <c r="W23" s="1"/>
      <c r="X23" s="1"/>
      <c r="Y23" s="1"/>
      <c r="Z23" s="1"/>
      <c r="AA23" s="1"/>
      <c r="AB23" s="1"/>
      <c r="AC23" s="1"/>
    </row>
    <row r="24" spans="1:2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A27" s="1"/>
      <c r="B27" s="293" t="s">
        <v>329</v>
      </c>
      <c r="C27" s="221">
        <v>71</v>
      </c>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1"/>
      <c r="B28" s="398" t="s">
        <v>551</v>
      </c>
      <c r="C28" s="222"/>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A29" s="1"/>
      <c r="B29" s="35" t="s">
        <v>329</v>
      </c>
      <c r="C29" s="12">
        <v>69</v>
      </c>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c r="A30" s="1"/>
      <c r="B30" s="398" t="s">
        <v>7</v>
      </c>
      <c r="C30" s="222"/>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c r="A37" s="1"/>
      <c r="B37" s="1"/>
      <c r="C37" s="1"/>
      <c r="D37" s="121" t="s">
        <v>576</v>
      </c>
      <c r="E37" s="1"/>
      <c r="F37" s="1"/>
      <c r="G37" s="1"/>
      <c r="H37" s="1"/>
      <c r="I37" s="1"/>
      <c r="J37" s="1"/>
      <c r="K37" s="1"/>
      <c r="L37" s="1"/>
      <c r="M37" s="1"/>
      <c r="N37" s="1"/>
      <c r="O37" s="1"/>
      <c r="P37" s="1"/>
      <c r="Q37" s="1"/>
      <c r="R37" s="1"/>
      <c r="S37" s="1"/>
      <c r="T37" s="1"/>
      <c r="U37" s="1"/>
      <c r="V37" s="1"/>
      <c r="W37" s="1"/>
      <c r="X37" s="1"/>
      <c r="Y37" s="1"/>
      <c r="Z37" s="1"/>
      <c r="AA37" s="1"/>
      <c r="AB37" s="1"/>
      <c r="AC37" s="1"/>
    </row>
    <row r="38" spans="1:2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c r="B41" s="379" t="s">
        <v>655</v>
      </c>
      <c r="C41" s="1"/>
      <c r="D41" s="1"/>
      <c r="E41" s="1"/>
      <c r="F41" s="1"/>
      <c r="G41" s="1"/>
      <c r="H41" s="1"/>
      <c r="I41" s="1"/>
      <c r="J41" s="1"/>
      <c r="K41" s="1"/>
      <c r="L41" s="1"/>
      <c r="M41" s="70" t="s">
        <v>173</v>
      </c>
      <c r="N41" s="1"/>
      <c r="O41" s="1"/>
      <c r="P41" s="1"/>
      <c r="Q41" s="1"/>
      <c r="R41" s="1"/>
      <c r="S41" s="1"/>
      <c r="T41" s="1"/>
      <c r="U41" s="1"/>
      <c r="V41" s="1"/>
      <c r="W41" s="1"/>
      <c r="X41" s="1"/>
      <c r="Y41" s="1"/>
      <c r="Z41" s="1"/>
      <c r="AA41" s="1"/>
      <c r="AB41" s="1"/>
      <c r="AC41" s="1"/>
    </row>
    <row r="42" spans="1:2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c r="A43" s="1"/>
      <c r="B43" s="379"/>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c r="A44" s="1"/>
      <c r="B44" s="1"/>
      <c r="C44" s="44">
        <v>2021</v>
      </c>
      <c r="D44" s="1"/>
      <c r="E44" s="1"/>
      <c r="F44" s="1"/>
      <c r="G44" s="1"/>
      <c r="H44" s="1"/>
      <c r="I44" s="1"/>
      <c r="J44" s="1"/>
      <c r="K44" s="1"/>
      <c r="L44" s="1"/>
      <c r="M44" s="1"/>
      <c r="N44" s="1"/>
      <c r="O44" s="1"/>
      <c r="P44" s="1"/>
      <c r="Q44" s="1"/>
      <c r="R44" s="1"/>
      <c r="S44" s="1"/>
      <c r="T44" s="1"/>
      <c r="U44" s="1"/>
      <c r="V44" s="1"/>
      <c r="W44" s="1"/>
      <c r="X44" s="1"/>
    </row>
    <row r="45" spans="1:29">
      <c r="A45" s="1"/>
      <c r="B45" s="1"/>
      <c r="C45" s="1"/>
      <c r="D45" s="1"/>
      <c r="E45" s="1"/>
      <c r="F45" s="1"/>
      <c r="G45" s="1"/>
      <c r="H45" s="1"/>
      <c r="I45" s="1"/>
      <c r="J45" s="1"/>
      <c r="K45" s="1"/>
      <c r="L45" s="1"/>
      <c r="M45" s="1"/>
      <c r="N45" s="1"/>
      <c r="O45" s="1"/>
      <c r="P45" s="1"/>
      <c r="Q45" s="1"/>
      <c r="R45" s="1"/>
      <c r="S45" s="1"/>
      <c r="T45" s="1"/>
      <c r="U45" s="1"/>
      <c r="V45" s="1"/>
      <c r="W45" s="1"/>
      <c r="X45" s="1"/>
    </row>
    <row r="46" spans="1:29">
      <c r="A46" s="1"/>
      <c r="B46" s="1"/>
      <c r="C46" s="1"/>
      <c r="D46" s="1"/>
      <c r="E46" s="1"/>
      <c r="F46" s="1"/>
      <c r="G46" s="1"/>
      <c r="H46" s="1"/>
      <c r="I46" s="1"/>
      <c r="J46" s="1"/>
      <c r="K46" s="1"/>
      <c r="L46" s="1"/>
      <c r="M46" s="1"/>
      <c r="N46" s="1"/>
      <c r="O46" s="1"/>
      <c r="P46" s="1"/>
      <c r="Q46" s="1"/>
      <c r="R46" s="1"/>
      <c r="S46" s="1"/>
      <c r="T46" s="1"/>
      <c r="U46" s="1"/>
      <c r="V46" s="1"/>
      <c r="W46" s="1"/>
    </row>
    <row r="47" spans="1:29">
      <c r="A47" s="1"/>
      <c r="B47" s="1"/>
      <c r="C47" s="1"/>
      <c r="D47" s="1"/>
      <c r="E47" s="1"/>
      <c r="F47" s="1"/>
      <c r="G47" s="1"/>
      <c r="H47" s="1"/>
      <c r="I47" s="1"/>
      <c r="J47" s="1"/>
      <c r="K47" s="1"/>
      <c r="L47" s="1"/>
      <c r="M47" s="1"/>
      <c r="N47" s="1"/>
      <c r="O47" s="1"/>
      <c r="P47" s="1"/>
      <c r="Q47" s="1"/>
      <c r="R47" s="1"/>
      <c r="S47" s="1"/>
      <c r="T47" s="1"/>
      <c r="U47" s="1"/>
      <c r="V47" s="1"/>
      <c r="W47" s="1"/>
    </row>
    <row r="48" spans="1:29">
      <c r="A48" s="1"/>
      <c r="B48" s="293" t="s">
        <v>329</v>
      </c>
      <c r="C48" s="221">
        <v>15</v>
      </c>
      <c r="D48" s="1"/>
      <c r="E48" s="1"/>
      <c r="F48" s="1"/>
      <c r="G48" s="1"/>
      <c r="H48" s="1"/>
      <c r="I48" s="1"/>
      <c r="J48" s="1"/>
      <c r="K48" s="1"/>
      <c r="L48" s="1"/>
      <c r="M48" s="1"/>
      <c r="N48" s="1"/>
      <c r="O48" s="1"/>
      <c r="P48" s="1"/>
      <c r="Q48" s="1"/>
      <c r="R48" s="1"/>
      <c r="S48" s="1"/>
      <c r="T48" s="1"/>
      <c r="U48" s="1"/>
      <c r="V48" s="1"/>
      <c r="W48" s="1"/>
    </row>
    <row r="49" spans="1:23">
      <c r="A49" s="1"/>
      <c r="B49" s="398" t="s">
        <v>551</v>
      </c>
      <c r="C49" s="222"/>
      <c r="D49" s="1"/>
      <c r="E49" s="1"/>
      <c r="F49" s="1"/>
      <c r="G49" s="1"/>
      <c r="H49" s="1"/>
      <c r="I49" s="1"/>
      <c r="J49" s="1"/>
      <c r="K49" s="1"/>
      <c r="L49" s="1"/>
      <c r="M49" s="1"/>
      <c r="N49" s="1"/>
      <c r="O49" s="1"/>
      <c r="P49" s="1"/>
      <c r="Q49" s="1"/>
      <c r="R49" s="1"/>
      <c r="S49" s="1"/>
      <c r="T49" s="1"/>
      <c r="U49" s="1"/>
      <c r="V49" s="1"/>
      <c r="W49" s="1"/>
    </row>
    <row r="50" spans="1:23">
      <c r="A50" s="1"/>
      <c r="B50" s="35" t="s">
        <v>329</v>
      </c>
      <c r="C50" s="12">
        <v>7</v>
      </c>
      <c r="D50" s="1"/>
      <c r="E50" s="1"/>
      <c r="F50" s="1"/>
      <c r="G50" s="1"/>
      <c r="H50" s="1"/>
      <c r="I50" s="1"/>
      <c r="J50" s="1"/>
      <c r="K50" s="1"/>
      <c r="L50" s="1"/>
      <c r="M50" s="1"/>
      <c r="N50" s="1"/>
      <c r="O50" s="1"/>
      <c r="P50" s="1"/>
      <c r="Q50" s="1"/>
      <c r="R50" s="1"/>
      <c r="S50" s="1"/>
      <c r="T50" s="1"/>
      <c r="U50" s="1"/>
      <c r="V50" s="1"/>
      <c r="W50" s="1"/>
    </row>
    <row r="51" spans="1:23">
      <c r="A51" s="1"/>
      <c r="B51" s="398" t="s">
        <v>7</v>
      </c>
      <c r="C51" s="222"/>
      <c r="D51" s="1"/>
      <c r="E51" s="1"/>
      <c r="F51" s="1"/>
      <c r="G51" s="1"/>
      <c r="H51" s="1"/>
      <c r="I51" s="1"/>
      <c r="J51" s="1"/>
      <c r="K51" s="1"/>
      <c r="L51" s="1"/>
      <c r="M51" s="1"/>
      <c r="N51" s="1"/>
      <c r="O51" s="1"/>
      <c r="P51" s="1"/>
      <c r="Q51" s="1"/>
      <c r="R51" s="1"/>
      <c r="S51" s="1"/>
      <c r="T51" s="1"/>
      <c r="U51" s="1"/>
      <c r="V51" s="1"/>
      <c r="W51" s="1"/>
    </row>
    <row r="52" spans="1:23">
      <c r="A52" s="1"/>
      <c r="B52" s="1"/>
      <c r="C52" s="1"/>
      <c r="D52" s="1"/>
      <c r="E52" s="1"/>
      <c r="F52" s="1"/>
      <c r="G52" s="1"/>
      <c r="H52" s="1"/>
      <c r="I52" s="1"/>
      <c r="J52" s="1"/>
      <c r="K52" s="1"/>
      <c r="L52" s="1"/>
      <c r="M52" s="1"/>
      <c r="N52" s="1"/>
      <c r="O52" s="1"/>
      <c r="P52" s="1"/>
      <c r="Q52" s="1"/>
      <c r="R52" s="1"/>
      <c r="S52" s="1"/>
      <c r="T52" s="1"/>
      <c r="U52" s="1"/>
      <c r="V52" s="1"/>
      <c r="W52" s="1"/>
    </row>
    <row r="53" spans="1:23">
      <c r="A53" s="1"/>
      <c r="B53" s="1"/>
      <c r="C53" s="1"/>
      <c r="D53" s="1"/>
      <c r="E53" s="1"/>
      <c r="F53" s="1"/>
      <c r="G53" s="1"/>
      <c r="H53" s="1"/>
      <c r="I53" s="1"/>
      <c r="J53" s="1"/>
      <c r="K53" s="1"/>
      <c r="L53" s="1"/>
      <c r="M53" s="1"/>
      <c r="N53" s="1"/>
      <c r="O53" s="1"/>
      <c r="P53" s="1"/>
      <c r="Q53" s="1"/>
      <c r="R53" s="1"/>
      <c r="S53" s="1"/>
      <c r="T53" s="1"/>
      <c r="U53" s="1"/>
      <c r="V53" s="1"/>
      <c r="W53" s="1"/>
    </row>
    <row r="54" spans="1:23">
      <c r="A54" s="1"/>
      <c r="B54" s="1"/>
      <c r="C54" s="1"/>
      <c r="D54" s="1"/>
      <c r="E54" s="1"/>
      <c r="F54" s="1"/>
      <c r="G54" s="1"/>
      <c r="H54" s="1"/>
      <c r="I54" s="1"/>
      <c r="J54" s="1"/>
      <c r="K54" s="1"/>
      <c r="L54" s="1"/>
      <c r="M54" s="1"/>
      <c r="N54" s="1"/>
      <c r="O54" s="1"/>
      <c r="P54" s="1"/>
      <c r="Q54" s="1"/>
      <c r="R54" s="1"/>
      <c r="S54" s="1"/>
      <c r="T54" s="1"/>
      <c r="U54" s="1"/>
      <c r="V54" s="1"/>
      <c r="W54" s="1"/>
    </row>
    <row r="55" spans="1:23">
      <c r="A55" s="1"/>
      <c r="B55" s="1"/>
      <c r="C55" s="1"/>
      <c r="D55" s="1"/>
      <c r="E55" s="1"/>
      <c r="F55" s="1"/>
      <c r="G55" s="1"/>
      <c r="H55" s="1"/>
      <c r="I55" s="1"/>
      <c r="J55" s="1"/>
      <c r="K55" s="1"/>
      <c r="L55" s="1"/>
      <c r="M55" s="1"/>
      <c r="N55" s="1"/>
      <c r="O55" s="1"/>
      <c r="P55" s="1"/>
      <c r="Q55" s="1"/>
      <c r="R55" s="1"/>
      <c r="S55" s="1"/>
      <c r="T55" s="1"/>
      <c r="U55" s="1"/>
      <c r="V55" s="1"/>
      <c r="W55" s="1"/>
    </row>
    <row r="56" spans="1:23">
      <c r="A56" s="1"/>
      <c r="B56" s="1"/>
      <c r="C56" s="1"/>
      <c r="D56" s="1"/>
      <c r="E56" s="1"/>
      <c r="F56" s="1"/>
      <c r="G56" s="1"/>
      <c r="H56" s="1"/>
      <c r="I56" s="1"/>
      <c r="J56" s="1"/>
      <c r="K56" s="1"/>
      <c r="L56" s="1"/>
      <c r="M56" s="1"/>
      <c r="N56" s="1"/>
      <c r="O56" s="1"/>
      <c r="P56" s="1"/>
      <c r="Q56" s="1"/>
      <c r="R56" s="1"/>
      <c r="S56" s="1"/>
      <c r="T56" s="1"/>
      <c r="U56" s="1"/>
      <c r="V56" s="1"/>
      <c r="W56" s="1"/>
    </row>
    <row r="57" spans="1:23">
      <c r="A57" s="1"/>
      <c r="B57" s="1"/>
      <c r="C57" s="1"/>
      <c r="D57" s="1"/>
      <c r="E57" s="1"/>
      <c r="F57" s="1"/>
      <c r="G57" s="1"/>
      <c r="H57" s="1"/>
      <c r="I57" s="1"/>
      <c r="J57" s="1"/>
      <c r="K57" s="1"/>
      <c r="L57" s="1"/>
      <c r="M57" s="1"/>
      <c r="N57" s="1"/>
      <c r="O57" s="1"/>
      <c r="P57" s="1"/>
      <c r="Q57" s="1"/>
      <c r="R57" s="1"/>
      <c r="S57" s="1"/>
      <c r="T57" s="1"/>
      <c r="U57" s="1"/>
      <c r="V57" s="1"/>
      <c r="W57" s="1"/>
    </row>
    <row r="58" spans="1:23">
      <c r="A58" s="1"/>
      <c r="B58" s="1"/>
      <c r="C58" s="1"/>
      <c r="D58" s="121" t="s">
        <v>576</v>
      </c>
      <c r="E58" s="1"/>
      <c r="F58" s="1"/>
      <c r="G58" s="1"/>
      <c r="H58" s="1"/>
      <c r="I58" s="1"/>
      <c r="J58" s="1"/>
      <c r="K58" s="1"/>
      <c r="L58" s="1"/>
      <c r="M58" s="1"/>
      <c r="N58" s="1"/>
      <c r="O58" s="1"/>
      <c r="P58" s="1"/>
      <c r="Q58" s="1"/>
      <c r="R58" s="1"/>
      <c r="S58" s="1"/>
      <c r="T58" s="1"/>
      <c r="U58" s="1"/>
      <c r="V58" s="1"/>
      <c r="W58" s="1"/>
    </row>
    <row r="59" spans="1:23">
      <c r="A59" s="1"/>
      <c r="B59" s="1"/>
      <c r="C59" s="1"/>
      <c r="D59" s="1"/>
      <c r="E59" s="1"/>
      <c r="F59" s="1"/>
      <c r="G59" s="1"/>
      <c r="H59" s="1"/>
      <c r="I59" s="1"/>
      <c r="J59" s="1"/>
      <c r="K59" s="1"/>
      <c r="L59" s="1"/>
      <c r="M59" s="1"/>
      <c r="N59" s="1"/>
      <c r="O59" s="1"/>
      <c r="P59" s="1"/>
      <c r="Q59" s="1"/>
      <c r="R59" s="1"/>
      <c r="S59" s="1"/>
      <c r="T59" s="1"/>
      <c r="U59" s="1"/>
      <c r="V59" s="1"/>
      <c r="W59" s="1"/>
    </row>
    <row r="60" spans="1:23">
      <c r="A60" s="1"/>
      <c r="B60" s="1"/>
      <c r="C60" s="1"/>
      <c r="D60" s="1"/>
      <c r="E60" s="1"/>
      <c r="F60" s="1"/>
      <c r="G60" s="1"/>
      <c r="H60" s="1"/>
      <c r="I60" s="1"/>
      <c r="J60" s="1"/>
      <c r="K60" s="1"/>
      <c r="L60" s="1"/>
      <c r="M60" s="1"/>
      <c r="N60" s="1"/>
      <c r="O60" s="1"/>
      <c r="P60" s="1"/>
      <c r="Q60" s="1"/>
      <c r="R60" s="1"/>
      <c r="S60" s="1"/>
      <c r="T60" s="1"/>
      <c r="U60" s="1"/>
      <c r="V60" s="1"/>
      <c r="W60" s="1"/>
    </row>
    <row r="61" spans="1:23">
      <c r="A61" s="1"/>
      <c r="B61" s="1"/>
      <c r="C61" s="1"/>
      <c r="D61" s="1"/>
      <c r="E61" s="1"/>
      <c r="F61" s="1"/>
      <c r="G61" s="1"/>
      <c r="H61" s="1"/>
      <c r="I61" s="1"/>
      <c r="J61" s="1"/>
      <c r="K61" s="1"/>
      <c r="L61" s="1"/>
      <c r="M61" s="1"/>
      <c r="N61" s="1"/>
      <c r="O61" s="1"/>
      <c r="P61" s="1"/>
      <c r="Q61" s="1"/>
      <c r="R61" s="1"/>
      <c r="S61" s="1"/>
      <c r="T61" s="1"/>
      <c r="U61" s="1"/>
      <c r="V61" s="1"/>
      <c r="W61" s="1"/>
    </row>
  </sheetData>
  <hyperlinks>
    <hyperlink ref="M1" location="innehåll!A1" display="Tillbaka till innehållsförteckning"/>
    <hyperlink ref="M41" location="innehåll!A1" display="Tillbaka till innehållsförteckning"/>
  </hyperlinks>
  <pageMargins left="0.7" right="0.7" top="0.75" bottom="0.75" header="0.3" footer="0.3"/>
  <drawing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3"/>
  <sheetViews>
    <sheetView workbookViewId="0">
      <selection activeCell="M1" sqref="M1"/>
    </sheetView>
  </sheetViews>
  <sheetFormatPr defaultRowHeight="15"/>
  <cols>
    <col min="1" max="1" width="9.140625" style="400"/>
    <col min="3" max="8" width="9.5703125" bestFit="1" customWidth="1"/>
  </cols>
  <sheetData>
    <row r="1" spans="1:30">
      <c r="A1" s="1"/>
      <c r="B1" s="379" t="s">
        <v>653</v>
      </c>
      <c r="C1" s="1"/>
      <c r="D1" s="1"/>
      <c r="E1" s="1"/>
      <c r="F1" s="1"/>
      <c r="G1" s="1"/>
      <c r="H1" s="1"/>
      <c r="I1" s="1"/>
      <c r="J1" s="1"/>
      <c r="K1" s="1"/>
      <c r="L1" s="1"/>
      <c r="M1" s="70" t="s">
        <v>173</v>
      </c>
      <c r="N1" s="1"/>
      <c r="O1" s="1"/>
      <c r="P1" s="1"/>
      <c r="Q1" s="1"/>
      <c r="R1" s="1"/>
      <c r="S1" s="1"/>
      <c r="T1" s="1"/>
      <c r="U1" s="1"/>
      <c r="V1" s="1"/>
      <c r="W1" s="1"/>
      <c r="X1" s="1"/>
      <c r="Y1" s="1"/>
      <c r="Z1" s="1"/>
      <c r="AA1" s="1"/>
      <c r="AB1" s="1"/>
      <c r="AC1" s="1"/>
      <c r="AD1" s="1"/>
    </row>
    <row r="2" spans="1:30">
      <c r="A2" s="1"/>
      <c r="B2" s="379"/>
      <c r="C2" s="1"/>
      <c r="D2" s="1"/>
      <c r="E2" s="1"/>
      <c r="F2" s="1"/>
      <c r="G2" s="1"/>
      <c r="H2" s="1"/>
      <c r="I2" s="1"/>
      <c r="J2" s="1"/>
      <c r="K2" s="1"/>
      <c r="L2" s="1"/>
      <c r="M2" s="1"/>
      <c r="N2" s="1"/>
      <c r="O2" s="1"/>
      <c r="P2" s="1"/>
      <c r="Q2" s="1"/>
      <c r="R2" s="1"/>
      <c r="S2" s="1"/>
      <c r="T2" s="1"/>
      <c r="U2" s="1"/>
      <c r="V2" s="1"/>
      <c r="W2" s="1"/>
      <c r="X2" s="1"/>
      <c r="Y2" s="1"/>
      <c r="Z2" s="1"/>
      <c r="AA2" s="1"/>
      <c r="AB2" s="1"/>
      <c r="AC2" s="1"/>
      <c r="AD2" s="1"/>
    </row>
    <row r="3" spans="1:30">
      <c r="A3" s="1"/>
      <c r="B3" s="1"/>
      <c r="C3" s="351">
        <v>2015</v>
      </c>
      <c r="D3" s="351">
        <v>2016</v>
      </c>
      <c r="E3" s="351">
        <v>2017</v>
      </c>
      <c r="F3" s="351">
        <v>2018</v>
      </c>
      <c r="G3" s="351">
        <v>2019</v>
      </c>
      <c r="H3" s="351">
        <v>2020</v>
      </c>
      <c r="I3" s="351">
        <v>2021</v>
      </c>
      <c r="J3" s="351">
        <v>2022</v>
      </c>
      <c r="K3" s="1"/>
      <c r="L3" s="1"/>
      <c r="M3" s="1"/>
      <c r="N3" s="1"/>
      <c r="O3" s="1"/>
      <c r="P3" s="1"/>
      <c r="Q3" s="1"/>
      <c r="R3" s="1"/>
      <c r="S3" s="1"/>
      <c r="T3" s="1"/>
      <c r="U3" s="1"/>
      <c r="V3" s="1"/>
      <c r="W3" s="1"/>
      <c r="X3" s="1"/>
      <c r="Y3" s="1"/>
      <c r="Z3" s="1"/>
      <c r="AA3" s="1"/>
      <c r="AB3" s="1"/>
      <c r="AC3" s="1"/>
      <c r="AD3" s="1"/>
    </row>
    <row r="4" spans="1:30">
      <c r="A4" s="1"/>
      <c r="B4" s="351" t="s">
        <v>7</v>
      </c>
      <c r="C4" s="399">
        <v>43</v>
      </c>
      <c r="D4" s="399">
        <v>46</v>
      </c>
      <c r="E4" s="399">
        <v>46</v>
      </c>
      <c r="F4" s="399">
        <v>64</v>
      </c>
      <c r="G4" s="399">
        <v>52</v>
      </c>
      <c r="H4" s="399">
        <v>56</v>
      </c>
      <c r="I4" s="399">
        <v>70</v>
      </c>
      <c r="J4" s="399">
        <v>69</v>
      </c>
      <c r="K4" s="1"/>
      <c r="L4" s="1"/>
      <c r="M4" s="1"/>
      <c r="N4" s="1"/>
      <c r="O4" s="1"/>
      <c r="P4" s="1"/>
      <c r="Q4" s="1"/>
      <c r="R4" s="1"/>
      <c r="S4" s="1"/>
      <c r="T4" s="1"/>
      <c r="U4" s="1"/>
      <c r="V4" s="1"/>
      <c r="W4" s="1"/>
      <c r="X4" s="1"/>
      <c r="Y4" s="1"/>
      <c r="Z4" s="1"/>
      <c r="AA4" s="1"/>
      <c r="AB4" s="1"/>
      <c r="AC4" s="1"/>
      <c r="AD4" s="1"/>
    </row>
    <row r="5" spans="1:30">
      <c r="A5" s="1"/>
      <c r="B5" s="351" t="s">
        <v>551</v>
      </c>
      <c r="C5" s="399">
        <v>41</v>
      </c>
      <c r="D5" s="399">
        <v>49</v>
      </c>
      <c r="E5" s="399">
        <v>51</v>
      </c>
      <c r="F5" s="399">
        <v>54</v>
      </c>
      <c r="G5" s="399">
        <v>55</v>
      </c>
      <c r="H5" s="399">
        <v>49</v>
      </c>
      <c r="I5" s="399">
        <v>55</v>
      </c>
      <c r="J5" s="399">
        <v>59</v>
      </c>
      <c r="K5" s="1"/>
      <c r="L5" s="1"/>
      <c r="M5" s="1"/>
      <c r="N5" s="1"/>
      <c r="O5" s="1"/>
      <c r="P5" s="1"/>
      <c r="Q5" s="1"/>
      <c r="R5" s="1"/>
      <c r="S5" s="1"/>
      <c r="T5" s="1"/>
      <c r="U5" s="1"/>
      <c r="V5" s="1"/>
      <c r="W5" s="1"/>
      <c r="X5" s="1"/>
      <c r="Y5" s="1"/>
      <c r="Z5" s="1"/>
      <c r="AA5" s="1"/>
      <c r="AB5" s="1"/>
      <c r="AC5" s="1"/>
      <c r="AD5" s="1"/>
    </row>
    <row r="6" spans="1:30">
      <c r="A6" s="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30">
      <c r="A7" s="1"/>
      <c r="B7" s="1"/>
      <c r="C7" s="1"/>
      <c r="D7" s="1"/>
      <c r="E7" s="1"/>
      <c r="F7" s="1"/>
      <c r="G7" s="1"/>
      <c r="H7" s="1"/>
      <c r="I7" s="1"/>
      <c r="J7" s="1"/>
      <c r="K7" s="1"/>
      <c r="L7" s="1"/>
      <c r="M7" s="1"/>
      <c r="N7" s="1"/>
      <c r="O7" s="1"/>
      <c r="P7" s="1"/>
      <c r="Q7" s="1"/>
      <c r="R7" s="1"/>
      <c r="S7" s="1"/>
      <c r="T7" s="1"/>
      <c r="U7" s="1"/>
      <c r="V7" s="1"/>
      <c r="W7" s="1"/>
      <c r="X7" s="1"/>
      <c r="Y7" s="1"/>
      <c r="Z7" s="1"/>
      <c r="AA7" s="1"/>
      <c r="AB7" s="1"/>
      <c r="AC7" s="1"/>
      <c r="AD7" s="1"/>
    </row>
    <row r="8" spans="1:30">
      <c r="A8" s="1"/>
      <c r="B8" s="1"/>
      <c r="C8" s="1"/>
      <c r="D8" s="1"/>
      <c r="E8" s="1"/>
      <c r="F8" s="1"/>
      <c r="G8" s="1"/>
      <c r="H8" s="1"/>
      <c r="I8" s="1"/>
      <c r="J8" s="1"/>
      <c r="K8" s="1"/>
      <c r="L8" s="1"/>
      <c r="M8" s="1"/>
      <c r="N8" s="1"/>
      <c r="O8" s="1"/>
      <c r="P8" s="1"/>
      <c r="Q8" s="1"/>
      <c r="R8" s="1"/>
      <c r="S8" s="1"/>
      <c r="T8" s="1"/>
      <c r="U8" s="1"/>
      <c r="V8" s="1"/>
      <c r="W8" s="1"/>
      <c r="X8" s="1"/>
      <c r="Y8" s="1"/>
      <c r="Z8" s="1"/>
      <c r="AA8" s="1"/>
      <c r="AB8" s="1"/>
      <c r="AC8" s="1"/>
      <c r="AD8" s="1"/>
    </row>
    <row r="9" spans="1:30">
      <c r="A9" s="1"/>
      <c r="B9" s="1"/>
      <c r="C9" s="1"/>
      <c r="D9" s="1"/>
      <c r="E9" s="1"/>
      <c r="F9" s="1"/>
      <c r="G9" s="1"/>
      <c r="H9" s="1"/>
      <c r="I9" s="1"/>
      <c r="J9" s="1"/>
      <c r="K9" s="1"/>
      <c r="L9" s="1"/>
      <c r="M9" s="1"/>
      <c r="N9" s="1"/>
      <c r="O9" s="1"/>
      <c r="P9" s="1"/>
      <c r="Q9" s="1"/>
      <c r="R9" s="1"/>
      <c r="S9" s="1"/>
      <c r="T9" s="1"/>
      <c r="U9" s="1"/>
      <c r="V9" s="1"/>
      <c r="W9" s="1"/>
      <c r="X9" s="1"/>
      <c r="Y9" s="1"/>
      <c r="Z9" s="1"/>
      <c r="AA9" s="1"/>
      <c r="AB9" s="1"/>
      <c r="AC9" s="1"/>
      <c r="AD9" s="1"/>
    </row>
    <row r="10" spans="1:30">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c r="A21" s="1"/>
      <c r="B21" s="1"/>
      <c r="C21" s="121" t="s">
        <v>576</v>
      </c>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c r="A25" s="1"/>
      <c r="B25" s="379" t="s">
        <v>654</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c r="A27" s="1"/>
      <c r="B27" s="1"/>
      <c r="C27" s="168">
        <v>2013</v>
      </c>
      <c r="D27" s="168">
        <v>2014</v>
      </c>
      <c r="E27" s="351">
        <v>2015</v>
      </c>
      <c r="F27" s="351">
        <v>2016</v>
      </c>
      <c r="G27" s="351">
        <v>2017</v>
      </c>
      <c r="H27" s="1"/>
      <c r="I27" s="1"/>
      <c r="J27" s="1"/>
      <c r="K27" s="1"/>
      <c r="L27" s="1"/>
      <c r="M27" s="1"/>
      <c r="N27" s="1"/>
      <c r="O27" s="1"/>
      <c r="P27" s="1"/>
      <c r="Q27" s="1"/>
      <c r="R27" s="1"/>
      <c r="S27" s="1"/>
      <c r="T27" s="1"/>
      <c r="U27" s="1"/>
      <c r="V27" s="1"/>
      <c r="W27" s="1"/>
      <c r="X27" s="1"/>
      <c r="Y27" s="1"/>
      <c r="Z27" s="1"/>
      <c r="AA27" s="1"/>
      <c r="AB27" s="1"/>
      <c r="AC27" s="1"/>
      <c r="AD27" s="1"/>
    </row>
    <row r="28" spans="1:30">
      <c r="A28" s="1"/>
      <c r="B28" s="433" t="s">
        <v>7</v>
      </c>
      <c r="C28" s="176">
        <v>65</v>
      </c>
      <c r="D28" s="176">
        <v>62</v>
      </c>
      <c r="E28" s="399">
        <v>65</v>
      </c>
      <c r="F28" s="399">
        <v>68</v>
      </c>
      <c r="G28" s="399">
        <v>69</v>
      </c>
      <c r="H28" s="1"/>
      <c r="I28" s="1"/>
      <c r="J28" s="1"/>
      <c r="K28" s="1"/>
      <c r="L28" s="1"/>
      <c r="M28" s="1"/>
      <c r="N28" s="1"/>
      <c r="O28" s="1"/>
      <c r="P28" s="1"/>
      <c r="Q28" s="1"/>
      <c r="R28" s="1"/>
      <c r="S28" s="1"/>
      <c r="T28" s="1"/>
      <c r="U28" s="1"/>
      <c r="V28" s="1"/>
      <c r="W28" s="1"/>
      <c r="X28" s="1"/>
      <c r="Y28" s="1"/>
      <c r="Z28" s="1"/>
      <c r="AA28" s="1"/>
      <c r="AB28" s="1"/>
      <c r="AC28" s="1"/>
      <c r="AD28" s="1"/>
    </row>
    <row r="29" spans="1:30">
      <c r="A29" s="1"/>
      <c r="B29" s="433" t="s">
        <v>551</v>
      </c>
      <c r="C29" s="176">
        <v>69</v>
      </c>
      <c r="D29" s="176">
        <v>70</v>
      </c>
      <c r="E29" s="399">
        <v>71</v>
      </c>
      <c r="F29" s="399">
        <v>73</v>
      </c>
      <c r="G29" s="399">
        <v>73</v>
      </c>
      <c r="H29" s="1"/>
      <c r="I29" s="1"/>
      <c r="J29" s="1"/>
      <c r="K29" s="1"/>
      <c r="L29" s="1"/>
      <c r="M29" s="1"/>
      <c r="N29" s="1"/>
      <c r="O29" s="1"/>
      <c r="P29" s="1"/>
      <c r="Q29" s="1"/>
      <c r="R29" s="1"/>
      <c r="S29" s="1"/>
      <c r="T29" s="1"/>
      <c r="U29" s="1"/>
      <c r="V29" s="1"/>
      <c r="W29" s="1"/>
      <c r="X29" s="1"/>
      <c r="Y29" s="1"/>
      <c r="Z29" s="1"/>
      <c r="AA29" s="1"/>
      <c r="AB29" s="1"/>
      <c r="AC29" s="1"/>
      <c r="AD29" s="1"/>
    </row>
    <row r="30" spans="1:3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c r="A32" s="1"/>
      <c r="B32" s="379" t="s">
        <v>655</v>
      </c>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c r="A33" s="1"/>
      <c r="B33" s="379"/>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c r="A34" s="1"/>
      <c r="B34" s="1"/>
      <c r="C34" s="351">
        <v>2010</v>
      </c>
      <c r="D34" s="351">
        <v>2011</v>
      </c>
      <c r="E34" s="351">
        <v>2012</v>
      </c>
      <c r="F34" s="351">
        <v>2013</v>
      </c>
      <c r="G34" s="351">
        <v>2014</v>
      </c>
      <c r="H34" s="351">
        <v>2015</v>
      </c>
      <c r="I34" s="351">
        <v>2016</v>
      </c>
      <c r="J34" s="351">
        <v>2017</v>
      </c>
      <c r="K34" s="351">
        <v>2018</v>
      </c>
      <c r="L34" s="351">
        <v>2019</v>
      </c>
      <c r="M34" s="351">
        <v>2020</v>
      </c>
      <c r="N34" s="351">
        <v>2021</v>
      </c>
      <c r="O34" s="1"/>
      <c r="P34" s="1"/>
      <c r="Q34" s="1"/>
      <c r="R34" s="1"/>
      <c r="S34" s="1"/>
      <c r="T34" s="1"/>
      <c r="U34" s="1"/>
      <c r="V34" s="1"/>
      <c r="W34" s="1"/>
      <c r="X34" s="1"/>
      <c r="Y34" s="1"/>
      <c r="Z34" s="1"/>
      <c r="AA34" s="1"/>
      <c r="AB34" s="1"/>
      <c r="AC34" s="1"/>
      <c r="AD34" s="1"/>
    </row>
    <row r="35" spans="1:30">
      <c r="A35" s="1"/>
      <c r="B35" s="433" t="s">
        <v>7</v>
      </c>
      <c r="C35" s="171">
        <v>19</v>
      </c>
      <c r="D35" s="171">
        <v>19</v>
      </c>
      <c r="E35" s="171">
        <v>17</v>
      </c>
      <c r="F35" s="171">
        <v>25</v>
      </c>
      <c r="G35" s="171">
        <v>22</v>
      </c>
      <c r="H35" s="171">
        <v>11</v>
      </c>
      <c r="I35" s="171">
        <v>19</v>
      </c>
      <c r="J35" s="171">
        <v>13</v>
      </c>
      <c r="K35" s="171">
        <v>18</v>
      </c>
      <c r="L35" s="171">
        <v>16</v>
      </c>
      <c r="M35" s="171">
        <v>12</v>
      </c>
      <c r="N35" s="171">
        <v>7</v>
      </c>
      <c r="O35" s="1"/>
      <c r="P35" s="1"/>
      <c r="Q35" s="1"/>
      <c r="R35" s="1"/>
      <c r="S35" s="1"/>
      <c r="T35" s="1"/>
      <c r="U35" s="1"/>
      <c r="V35" s="1"/>
      <c r="W35" s="1"/>
      <c r="X35" s="1"/>
      <c r="Y35" s="1"/>
      <c r="Z35" s="1"/>
      <c r="AA35" s="1"/>
      <c r="AB35" s="1"/>
      <c r="AC35" s="1"/>
      <c r="AD35" s="1"/>
    </row>
    <row r="36" spans="1:30">
      <c r="A36" s="1"/>
      <c r="B36" s="433" t="s">
        <v>551</v>
      </c>
      <c r="C36" s="171">
        <v>26</v>
      </c>
      <c r="D36" s="171">
        <v>24</v>
      </c>
      <c r="E36" s="171">
        <v>24</v>
      </c>
      <c r="F36" s="171">
        <v>23</v>
      </c>
      <c r="G36" s="171">
        <v>21</v>
      </c>
      <c r="H36" s="171">
        <v>19</v>
      </c>
      <c r="I36" s="171">
        <v>20</v>
      </c>
      <c r="J36" s="171">
        <v>17</v>
      </c>
      <c r="K36" s="171">
        <v>17</v>
      </c>
      <c r="L36" s="171">
        <v>14</v>
      </c>
      <c r="M36" s="171">
        <v>15</v>
      </c>
      <c r="N36" s="171">
        <v>15</v>
      </c>
      <c r="O36" s="1"/>
      <c r="P36" s="1"/>
      <c r="Q36" s="1"/>
      <c r="R36" s="1"/>
      <c r="S36" s="1"/>
      <c r="T36" s="1"/>
      <c r="U36" s="1"/>
      <c r="V36" s="1"/>
      <c r="W36" s="1"/>
      <c r="X36" s="1"/>
      <c r="Y36" s="1"/>
      <c r="Z36" s="1"/>
      <c r="AA36" s="1"/>
      <c r="AB36" s="1"/>
      <c r="AC36" s="1"/>
      <c r="AD36" s="1"/>
    </row>
    <row r="37" spans="1:3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sheetData>
  <hyperlinks>
    <hyperlink ref="M1" location="innehåll!A1" display="Tillbaka till innehållsförteckning"/>
  </hyperlinks>
  <pageMargins left="0.7" right="0.7" top="0.75" bottom="0.75" header="0.3" footer="0.3"/>
  <pageSetup paperSize="9" orientation="portrait" r:id="rId1"/>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58"/>
  <sheetViews>
    <sheetView workbookViewId="0">
      <selection activeCell="K1" sqref="K1"/>
    </sheetView>
  </sheetViews>
  <sheetFormatPr defaultRowHeight="15"/>
  <cols>
    <col min="2" max="2" width="17.140625" customWidth="1"/>
  </cols>
  <sheetData>
    <row r="1" spans="1:25">
      <c r="A1" s="1"/>
      <c r="B1" s="1"/>
      <c r="C1" s="1"/>
      <c r="D1" s="1"/>
      <c r="E1" s="1"/>
      <c r="F1" s="1"/>
      <c r="G1" s="1"/>
      <c r="H1" s="1"/>
      <c r="I1" s="1"/>
      <c r="J1" s="1"/>
      <c r="K1" s="70" t="s">
        <v>173</v>
      </c>
      <c r="L1" s="1"/>
      <c r="M1" s="1"/>
      <c r="N1" s="1"/>
      <c r="O1" s="1"/>
      <c r="P1" s="1"/>
      <c r="Q1" s="1"/>
      <c r="R1" s="1"/>
      <c r="S1" s="1"/>
      <c r="T1" s="1"/>
      <c r="U1" s="1"/>
      <c r="V1" s="1"/>
      <c r="W1" s="1"/>
      <c r="X1" s="1"/>
      <c r="Y1" s="1"/>
    </row>
    <row r="2" spans="1:25">
      <c r="A2" s="1"/>
      <c r="B2" s="1"/>
      <c r="C2" s="1"/>
      <c r="D2" s="1"/>
      <c r="E2" s="1"/>
      <c r="F2" s="1"/>
      <c r="G2" s="1"/>
      <c r="H2" s="1"/>
      <c r="I2" s="1"/>
      <c r="J2" s="1"/>
      <c r="K2" s="1"/>
      <c r="L2" s="1"/>
      <c r="M2" s="1"/>
      <c r="N2" s="1"/>
      <c r="O2" s="1"/>
      <c r="P2" s="1"/>
      <c r="Q2" s="1"/>
      <c r="R2" s="1"/>
      <c r="S2" s="1"/>
      <c r="T2" s="1"/>
      <c r="U2" s="1"/>
      <c r="V2" s="1"/>
      <c r="W2" s="1"/>
      <c r="X2" s="1"/>
      <c r="Y2" s="1"/>
    </row>
    <row r="3" spans="1:25" ht="17.25">
      <c r="A3" s="1"/>
      <c r="B3" s="426" t="s">
        <v>961</v>
      </c>
      <c r="C3" s="1"/>
      <c r="D3" s="1"/>
      <c r="E3" s="1"/>
      <c r="F3" s="1"/>
      <c r="G3" s="1"/>
      <c r="H3" s="1"/>
      <c r="I3" s="1"/>
      <c r="J3" s="1"/>
      <c r="K3" s="1"/>
      <c r="L3" s="1"/>
      <c r="M3" s="1"/>
      <c r="N3" s="1"/>
      <c r="O3" s="1"/>
      <c r="P3" s="1"/>
      <c r="Q3" s="1"/>
      <c r="R3" s="1"/>
      <c r="S3" s="1"/>
      <c r="T3" s="1"/>
      <c r="U3" s="1"/>
      <c r="V3" s="1"/>
      <c r="W3" s="1"/>
      <c r="X3" s="1"/>
      <c r="Y3" s="1"/>
    </row>
    <row r="4" spans="1:25">
      <c r="A4" s="1"/>
      <c r="B4" s="577"/>
      <c r="C4" s="577">
        <v>2021</v>
      </c>
      <c r="D4" s="44"/>
      <c r="E4" s="1"/>
      <c r="F4" s="1"/>
      <c r="G4" s="1"/>
      <c r="H4" s="1"/>
      <c r="I4" s="1"/>
      <c r="J4" s="1"/>
      <c r="K4" s="1"/>
      <c r="L4" s="1"/>
      <c r="M4" s="1"/>
      <c r="N4" s="1"/>
      <c r="O4" s="1"/>
      <c r="P4" s="1"/>
      <c r="Q4" s="1"/>
      <c r="R4" s="1"/>
      <c r="S4" s="1"/>
      <c r="T4" s="1"/>
      <c r="U4" s="1"/>
      <c r="V4" s="1"/>
      <c r="W4" s="1"/>
      <c r="X4" s="1"/>
      <c r="Y4" s="1"/>
    </row>
    <row r="5" spans="1:25">
      <c r="A5" s="1"/>
      <c r="B5" s="431" t="s">
        <v>8</v>
      </c>
      <c r="C5" s="431">
        <v>69</v>
      </c>
      <c r="D5" s="1"/>
      <c r="E5" s="1"/>
      <c r="F5" s="1"/>
      <c r="G5" s="1"/>
      <c r="H5" s="1"/>
      <c r="I5" s="1"/>
      <c r="J5" s="1"/>
      <c r="K5" s="1"/>
      <c r="L5" s="1"/>
      <c r="M5" s="1"/>
      <c r="N5" s="1"/>
      <c r="O5" s="1"/>
      <c r="P5" s="1"/>
      <c r="Q5" s="1"/>
      <c r="R5" s="1"/>
      <c r="S5" s="1"/>
      <c r="T5" s="1"/>
      <c r="U5" s="1"/>
      <c r="V5" s="1"/>
      <c r="W5" s="1"/>
      <c r="X5" s="1"/>
      <c r="Y5" s="1"/>
    </row>
    <row r="6" spans="1:25">
      <c r="A6" s="1"/>
      <c r="B6" s="431" t="s">
        <v>9</v>
      </c>
      <c r="C6" s="431">
        <v>72</v>
      </c>
      <c r="D6" s="1"/>
      <c r="E6" s="1"/>
      <c r="F6" s="1"/>
      <c r="G6" s="1"/>
      <c r="H6" s="1"/>
      <c r="I6" s="1"/>
      <c r="J6" s="1"/>
      <c r="K6" s="1"/>
      <c r="L6" s="1"/>
      <c r="M6" s="1"/>
      <c r="N6" s="1"/>
      <c r="O6" s="1"/>
      <c r="P6" s="1"/>
      <c r="Q6" s="1"/>
      <c r="R6" s="1"/>
      <c r="S6" s="1"/>
      <c r="T6" s="1"/>
      <c r="U6" s="1"/>
      <c r="V6" s="1"/>
      <c r="W6" s="1"/>
      <c r="X6" s="1"/>
      <c r="Y6" s="1"/>
    </row>
    <row r="7" spans="1:25">
      <c r="A7" s="1"/>
      <c r="B7" s="575" t="s">
        <v>10</v>
      </c>
      <c r="C7" s="575">
        <v>64</v>
      </c>
      <c r="D7" s="1"/>
      <c r="E7" s="1"/>
      <c r="F7" s="1"/>
      <c r="G7" s="1"/>
      <c r="H7" s="1"/>
      <c r="I7" s="1"/>
      <c r="J7" s="1"/>
      <c r="K7" s="1"/>
      <c r="L7" s="1"/>
      <c r="M7" s="1"/>
      <c r="N7" s="1"/>
      <c r="O7" s="1"/>
      <c r="P7" s="1"/>
      <c r="Q7" s="1"/>
      <c r="R7" s="1"/>
      <c r="S7" s="1"/>
      <c r="T7" s="1"/>
      <c r="U7" s="1"/>
      <c r="V7" s="1"/>
      <c r="W7" s="1"/>
      <c r="X7" s="1"/>
      <c r="Y7" s="1"/>
    </row>
    <row r="8" spans="1:25">
      <c r="A8" s="1"/>
      <c r="B8" s="575" t="s">
        <v>11</v>
      </c>
      <c r="C8" s="575">
        <v>70</v>
      </c>
      <c r="D8" s="1"/>
      <c r="E8" s="1"/>
      <c r="F8" s="1"/>
      <c r="G8" s="1"/>
      <c r="H8" s="1"/>
      <c r="I8" s="1"/>
      <c r="J8" s="1"/>
      <c r="K8" s="1"/>
      <c r="L8" s="1"/>
      <c r="M8" s="1"/>
      <c r="N8" s="1"/>
      <c r="O8" s="1"/>
      <c r="P8" s="1"/>
      <c r="Q8" s="1"/>
      <c r="R8" s="1"/>
      <c r="S8" s="1"/>
      <c r="T8" s="1"/>
      <c r="U8" s="1"/>
      <c r="V8" s="1"/>
      <c r="W8" s="1"/>
      <c r="X8" s="1"/>
      <c r="Y8" s="1"/>
    </row>
    <row r="9" spans="1:25">
      <c r="A9" s="1"/>
      <c r="B9" s="431" t="s">
        <v>350</v>
      </c>
      <c r="C9" s="431">
        <v>67</v>
      </c>
      <c r="D9" s="1"/>
      <c r="E9" s="1"/>
      <c r="F9" s="1"/>
      <c r="G9" s="1"/>
      <c r="H9" s="1"/>
      <c r="I9" s="1"/>
      <c r="J9" s="1"/>
      <c r="K9" s="1"/>
      <c r="L9" s="1"/>
      <c r="M9" s="1"/>
      <c r="N9" s="1"/>
      <c r="O9" s="1"/>
      <c r="P9" s="1"/>
      <c r="Q9" s="1"/>
      <c r="R9" s="1"/>
      <c r="S9" s="1"/>
      <c r="T9" s="1"/>
      <c r="U9" s="1"/>
      <c r="V9" s="1"/>
      <c r="W9" s="1"/>
      <c r="X9" s="1"/>
      <c r="Y9" s="1"/>
    </row>
    <row r="10" spans="1:25">
      <c r="A10" s="1"/>
      <c r="B10" s="431" t="s">
        <v>351</v>
      </c>
      <c r="C10" s="431">
        <v>71</v>
      </c>
      <c r="D10" s="1"/>
      <c r="E10" s="1"/>
      <c r="F10" s="1"/>
      <c r="G10" s="1"/>
      <c r="H10" s="1"/>
      <c r="I10" s="1"/>
      <c r="J10" s="1"/>
      <c r="K10" s="1"/>
      <c r="L10" s="1"/>
      <c r="M10" s="1"/>
      <c r="N10" s="1"/>
      <c r="O10" s="1"/>
      <c r="P10" s="1"/>
      <c r="Q10" s="1"/>
      <c r="R10" s="1"/>
      <c r="S10" s="1"/>
      <c r="T10" s="1"/>
      <c r="U10" s="1"/>
      <c r="V10" s="1"/>
      <c r="W10" s="1"/>
      <c r="X10" s="1"/>
      <c r="Y10" s="1"/>
    </row>
    <row r="11" spans="1:25" s="494" customFormat="1">
      <c r="A11" s="1"/>
      <c r="B11" s="64"/>
      <c r="C11" s="64"/>
      <c r="D11" s="1"/>
      <c r="E11" s="1"/>
      <c r="F11" s="1"/>
      <c r="G11" s="1"/>
      <c r="H11" s="1"/>
      <c r="I11" s="1"/>
      <c r="J11" s="1"/>
      <c r="K11" s="1"/>
      <c r="L11" s="1"/>
      <c r="M11" s="1"/>
      <c r="N11" s="1"/>
      <c r="O11" s="1"/>
      <c r="P11" s="1"/>
      <c r="Q11" s="1"/>
      <c r="R11" s="1"/>
      <c r="S11" s="1"/>
      <c r="T11" s="1"/>
      <c r="U11" s="1"/>
      <c r="V11" s="1"/>
      <c r="W11" s="1"/>
      <c r="X11" s="1"/>
      <c r="Y11" s="1"/>
    </row>
    <row r="12" spans="1:25" s="494" customFormat="1">
      <c r="A12" s="1"/>
      <c r="B12" s="121" t="s">
        <v>221</v>
      </c>
      <c r="C12" s="64"/>
      <c r="D12" s="1"/>
      <c r="E12" s="1"/>
      <c r="F12" s="1"/>
      <c r="G12" s="1"/>
      <c r="H12" s="1"/>
      <c r="I12" s="1"/>
      <c r="J12" s="1"/>
      <c r="K12" s="1"/>
      <c r="L12" s="1"/>
      <c r="M12" s="1"/>
      <c r="N12" s="1"/>
      <c r="O12" s="1"/>
      <c r="P12" s="1"/>
      <c r="Q12" s="1"/>
      <c r="R12" s="1"/>
      <c r="S12" s="1"/>
      <c r="T12" s="1"/>
      <c r="U12" s="1"/>
      <c r="V12" s="1"/>
      <c r="W12" s="1"/>
      <c r="X12" s="1"/>
      <c r="Y12" s="1"/>
    </row>
    <row r="13" spans="1:25">
      <c r="A13" s="1"/>
      <c r="B13" s="1"/>
      <c r="C13" s="1"/>
      <c r="D13" s="1"/>
      <c r="E13" s="1"/>
      <c r="F13" s="1"/>
      <c r="G13" s="1"/>
      <c r="H13" s="1"/>
      <c r="I13" s="1"/>
      <c r="J13" s="1"/>
      <c r="K13" s="1"/>
      <c r="L13" s="1"/>
      <c r="M13" s="1"/>
      <c r="N13" s="1"/>
      <c r="O13" s="1"/>
      <c r="P13" s="1"/>
      <c r="Q13" s="1"/>
      <c r="R13" s="1"/>
      <c r="S13" s="1"/>
      <c r="T13" s="1"/>
      <c r="U13" s="1"/>
      <c r="V13" s="1"/>
      <c r="W13" s="1"/>
      <c r="X13" s="1"/>
      <c r="Y13" s="1"/>
    </row>
    <row r="14" spans="1:25" ht="17.25">
      <c r="A14" s="1"/>
      <c r="B14" s="426" t="s">
        <v>963</v>
      </c>
      <c r="C14" s="581"/>
      <c r="D14" s="581"/>
      <c r="E14" s="581"/>
      <c r="F14" s="581"/>
      <c r="G14" s="581"/>
      <c r="H14" s="426" t="s">
        <v>964</v>
      </c>
      <c r="I14" s="581"/>
      <c r="J14" s="581"/>
      <c r="K14" s="581"/>
      <c r="L14" s="581"/>
      <c r="M14" s="1"/>
      <c r="N14" s="1"/>
      <c r="O14" s="1"/>
      <c r="P14" s="1"/>
      <c r="Q14" s="1"/>
      <c r="R14" s="1"/>
      <c r="S14" s="1"/>
      <c r="T14" s="1"/>
      <c r="U14" s="1"/>
      <c r="V14" s="1"/>
      <c r="W14" s="1"/>
      <c r="X14" s="1"/>
      <c r="Y14" s="1"/>
    </row>
    <row r="15" spans="1:25" ht="17.25">
      <c r="A15" s="1"/>
      <c r="B15" s="426" t="s">
        <v>962</v>
      </c>
      <c r="C15" s="581"/>
      <c r="D15" s="581"/>
      <c r="E15" s="581"/>
      <c r="F15" s="581"/>
      <c r="G15" s="581"/>
      <c r="H15" s="426" t="s">
        <v>962</v>
      </c>
      <c r="I15" s="581"/>
      <c r="J15" s="581"/>
      <c r="K15" s="581"/>
      <c r="L15" s="581"/>
      <c r="M15" s="1"/>
      <c r="N15" s="1"/>
      <c r="O15" s="1"/>
      <c r="P15" s="1"/>
      <c r="Q15" s="1"/>
      <c r="R15" s="1"/>
      <c r="S15" s="1"/>
      <c r="T15" s="1"/>
      <c r="U15" s="1"/>
      <c r="V15" s="1"/>
      <c r="W15" s="1"/>
      <c r="X15" s="1"/>
      <c r="Y15" s="1"/>
    </row>
    <row r="16" spans="1:25">
      <c r="A16" s="1"/>
      <c r="C16" s="1"/>
      <c r="D16" s="1"/>
      <c r="E16" s="1"/>
      <c r="F16" s="1"/>
      <c r="G16" s="1"/>
      <c r="H16" s="1"/>
      <c r="I16" s="1"/>
      <c r="J16" s="1"/>
      <c r="K16" s="1"/>
      <c r="L16" s="1"/>
      <c r="M16" s="1"/>
      <c r="N16" s="1"/>
      <c r="O16" s="1"/>
      <c r="P16" s="1"/>
      <c r="Q16" s="1"/>
      <c r="R16" s="1"/>
      <c r="S16" s="1"/>
      <c r="T16" s="1"/>
      <c r="U16" s="1"/>
      <c r="V16" s="1"/>
      <c r="W16" s="1"/>
      <c r="X16" s="1"/>
      <c r="Y16" s="1"/>
    </row>
    <row r="17" spans="1:25">
      <c r="A17" s="1"/>
      <c r="B17" s="1"/>
      <c r="C17" s="1"/>
      <c r="D17" s="1"/>
      <c r="E17" s="1"/>
      <c r="F17" s="1"/>
      <c r="G17" s="1"/>
      <c r="H17" s="1"/>
      <c r="I17" s="1"/>
      <c r="J17" s="1"/>
      <c r="K17" s="1"/>
      <c r="L17" s="1"/>
      <c r="M17" s="1"/>
      <c r="N17" s="1"/>
      <c r="O17" s="1"/>
      <c r="P17" s="1"/>
      <c r="Q17" s="1"/>
      <c r="R17" s="1"/>
      <c r="S17" s="1"/>
      <c r="T17" s="1"/>
      <c r="U17" s="1"/>
      <c r="V17" s="1"/>
      <c r="W17" s="1"/>
      <c r="X17" s="1"/>
      <c r="Y17" s="1"/>
    </row>
    <row r="18" spans="1:25">
      <c r="A18" s="1"/>
      <c r="B18" s="1"/>
      <c r="C18" s="1"/>
      <c r="D18" s="1"/>
      <c r="E18" s="1"/>
      <c r="F18" s="1"/>
      <c r="G18" s="1"/>
      <c r="H18" s="1"/>
      <c r="I18" s="1"/>
      <c r="J18" s="1"/>
      <c r="K18" s="1"/>
      <c r="L18" s="1"/>
      <c r="M18" s="1"/>
      <c r="N18" s="1"/>
      <c r="O18" s="1"/>
      <c r="P18" s="1"/>
      <c r="Q18" s="1"/>
      <c r="R18" s="1"/>
      <c r="S18" s="1"/>
      <c r="T18" s="1"/>
      <c r="U18" s="1"/>
      <c r="V18" s="1"/>
      <c r="W18" s="1"/>
      <c r="X18" s="1"/>
      <c r="Y18" s="1"/>
    </row>
    <row r="19" spans="1:25">
      <c r="A19" s="1"/>
      <c r="B19" s="1"/>
      <c r="C19" s="1"/>
      <c r="D19" s="1"/>
      <c r="E19" s="1"/>
      <c r="F19" s="1"/>
      <c r="G19" s="1"/>
      <c r="H19" s="1"/>
      <c r="I19" s="1"/>
      <c r="J19" s="1"/>
      <c r="K19" s="1"/>
      <c r="L19" s="1"/>
      <c r="M19" s="1"/>
      <c r="N19" s="1"/>
      <c r="O19" s="1"/>
      <c r="P19" s="1"/>
      <c r="Q19" s="1"/>
      <c r="R19" s="1"/>
      <c r="S19" s="1"/>
      <c r="T19" s="1"/>
      <c r="U19" s="1"/>
      <c r="V19" s="1"/>
      <c r="W19" s="1"/>
      <c r="X19" s="1"/>
      <c r="Y19" s="1"/>
    </row>
    <row r="20" spans="1:25">
      <c r="A20" s="1"/>
      <c r="B20" s="1"/>
      <c r="C20" s="1"/>
      <c r="D20" s="1"/>
      <c r="E20" s="1"/>
      <c r="F20" s="1"/>
      <c r="G20" s="1"/>
      <c r="H20" s="1"/>
      <c r="I20" s="1"/>
      <c r="J20" s="1"/>
      <c r="K20" s="1"/>
      <c r="L20" s="1"/>
      <c r="M20" s="1"/>
      <c r="N20" s="1"/>
      <c r="O20" s="1"/>
      <c r="P20" s="1"/>
      <c r="Q20" s="1"/>
      <c r="R20" s="1"/>
      <c r="S20" s="1"/>
      <c r="T20" s="1"/>
      <c r="U20" s="1"/>
      <c r="V20" s="1"/>
      <c r="W20" s="1"/>
      <c r="X20" s="1"/>
      <c r="Y20" s="1"/>
    </row>
    <row r="21" spans="1:25">
      <c r="A21" s="1"/>
      <c r="B21" s="1"/>
      <c r="C21" s="1"/>
      <c r="D21" s="1"/>
      <c r="E21" s="1"/>
      <c r="F21" s="1"/>
      <c r="G21" s="1"/>
      <c r="H21" s="1"/>
      <c r="I21" s="1"/>
      <c r="J21" s="1"/>
      <c r="K21" s="1"/>
      <c r="L21" s="1"/>
      <c r="M21" s="1"/>
      <c r="N21" s="1"/>
      <c r="O21" s="1"/>
      <c r="P21" s="1"/>
      <c r="Q21" s="1"/>
      <c r="R21" s="1"/>
      <c r="S21" s="1"/>
      <c r="T21" s="1"/>
      <c r="U21" s="1"/>
      <c r="V21" s="1"/>
      <c r="W21" s="1"/>
      <c r="X21" s="1"/>
      <c r="Y21" s="1"/>
    </row>
    <row r="22" spans="1:25">
      <c r="A22" s="1"/>
      <c r="B22" s="1"/>
      <c r="C22" s="1"/>
      <c r="D22" s="1"/>
      <c r="E22" s="1"/>
      <c r="F22" s="1"/>
      <c r="G22" s="1"/>
      <c r="H22" s="1"/>
      <c r="I22" s="1"/>
      <c r="J22" s="1"/>
      <c r="K22" s="1"/>
      <c r="L22" s="1"/>
      <c r="M22" s="1"/>
      <c r="N22" s="1"/>
      <c r="O22" s="1"/>
      <c r="P22" s="1"/>
      <c r="Q22" s="1"/>
      <c r="R22" s="1"/>
      <c r="S22" s="1"/>
      <c r="T22" s="1"/>
      <c r="U22" s="1"/>
      <c r="V22" s="1"/>
      <c r="W22" s="1"/>
      <c r="X22" s="1"/>
      <c r="Y22" s="1"/>
    </row>
    <row r="23" spans="1:25">
      <c r="A23" s="1"/>
      <c r="B23" s="1"/>
      <c r="C23" s="1"/>
      <c r="D23" s="1"/>
      <c r="E23" s="1"/>
      <c r="F23" s="1"/>
      <c r="G23" s="1"/>
      <c r="H23" s="1"/>
      <c r="I23" s="1"/>
      <c r="J23" s="1"/>
      <c r="K23" s="1"/>
      <c r="L23" s="1"/>
      <c r="M23" s="1"/>
      <c r="N23" s="1"/>
      <c r="O23" s="1"/>
      <c r="P23" s="1"/>
      <c r="Q23" s="1"/>
      <c r="R23" s="1"/>
      <c r="S23" s="1"/>
      <c r="T23" s="1"/>
      <c r="U23" s="1"/>
      <c r="V23" s="1"/>
      <c r="W23" s="1"/>
      <c r="X23" s="1"/>
      <c r="Y23" s="1"/>
    </row>
    <row r="24" spans="1:25">
      <c r="A24" s="1"/>
      <c r="B24" s="1"/>
      <c r="C24" s="1"/>
      <c r="D24" s="1"/>
      <c r="E24" s="1"/>
      <c r="F24" s="1"/>
      <c r="G24" s="1"/>
      <c r="H24" s="1"/>
      <c r="I24" s="1"/>
      <c r="J24" s="1"/>
      <c r="K24" s="1"/>
      <c r="L24" s="1"/>
      <c r="M24" s="1"/>
      <c r="N24" s="1"/>
      <c r="O24" s="1"/>
      <c r="P24" s="1"/>
      <c r="Q24" s="1"/>
      <c r="R24" s="1"/>
      <c r="S24" s="1"/>
      <c r="T24" s="1"/>
      <c r="U24" s="1"/>
      <c r="V24" s="1"/>
      <c r="W24" s="1"/>
      <c r="X24" s="1"/>
      <c r="Y24" s="1"/>
    </row>
    <row r="25" spans="1:25">
      <c r="A25" s="1"/>
      <c r="B25" s="1"/>
      <c r="C25" s="1"/>
      <c r="D25" s="1"/>
      <c r="E25" s="1"/>
      <c r="F25" s="1"/>
      <c r="G25" s="1"/>
      <c r="H25" s="1"/>
      <c r="I25" s="1"/>
      <c r="J25" s="1"/>
      <c r="K25" s="1"/>
      <c r="L25" s="1"/>
      <c r="M25" s="1"/>
      <c r="N25" s="1"/>
      <c r="O25" s="1"/>
      <c r="P25" s="1"/>
      <c r="Q25" s="1"/>
      <c r="R25" s="1"/>
      <c r="S25" s="1"/>
      <c r="T25" s="1"/>
      <c r="U25" s="1"/>
      <c r="V25" s="1"/>
      <c r="W25" s="1"/>
      <c r="X25" s="1"/>
      <c r="Y25" s="1"/>
    </row>
    <row r="26" spans="1:25">
      <c r="A26" s="1"/>
      <c r="B26" s="1"/>
      <c r="C26" s="1"/>
      <c r="D26" s="1"/>
      <c r="E26" s="1"/>
      <c r="F26" s="1"/>
      <c r="G26" s="1"/>
      <c r="H26" s="1"/>
      <c r="I26" s="1"/>
      <c r="J26" s="1"/>
      <c r="K26" s="1"/>
      <c r="L26" s="1"/>
      <c r="M26" s="1"/>
      <c r="N26" s="1"/>
      <c r="O26" s="1"/>
      <c r="P26" s="1"/>
      <c r="Q26" s="1"/>
      <c r="R26" s="1"/>
      <c r="S26" s="1"/>
      <c r="T26" s="1"/>
      <c r="U26" s="1"/>
      <c r="V26" s="1"/>
      <c r="W26" s="1"/>
      <c r="X26" s="1"/>
      <c r="Y26" s="1"/>
    </row>
    <row r="27" spans="1:25">
      <c r="A27" s="1"/>
      <c r="B27" s="1"/>
      <c r="C27" s="1"/>
      <c r="D27" s="1"/>
      <c r="E27" s="1"/>
      <c r="F27" s="1"/>
      <c r="G27" s="1"/>
      <c r="H27" s="1"/>
      <c r="I27" s="1"/>
      <c r="J27" s="1"/>
      <c r="K27" s="1"/>
      <c r="L27" s="1"/>
      <c r="M27" s="1"/>
      <c r="N27" s="1"/>
      <c r="O27" s="1"/>
      <c r="P27" s="1"/>
      <c r="Q27" s="1"/>
      <c r="R27" s="1"/>
      <c r="S27" s="1"/>
      <c r="T27" s="1"/>
      <c r="U27" s="1"/>
      <c r="V27" s="1"/>
      <c r="W27" s="1"/>
      <c r="X27" s="1"/>
      <c r="Y27" s="1"/>
    </row>
    <row r="28" spans="1:25">
      <c r="A28" s="1"/>
      <c r="B28" s="1"/>
      <c r="C28" s="1"/>
      <c r="D28" s="1"/>
      <c r="E28" s="1"/>
      <c r="F28" s="1"/>
      <c r="G28" s="1"/>
      <c r="H28" s="1"/>
      <c r="I28" s="1"/>
      <c r="J28" s="1"/>
      <c r="K28" s="1"/>
      <c r="L28" s="1"/>
      <c r="M28" s="1"/>
      <c r="N28" s="1"/>
      <c r="O28" s="1"/>
      <c r="P28" s="1"/>
      <c r="Q28" s="1"/>
      <c r="R28" s="1"/>
      <c r="S28" s="1"/>
      <c r="T28" s="1"/>
      <c r="U28" s="1"/>
      <c r="V28" s="1"/>
      <c r="W28" s="1"/>
      <c r="X28" s="1"/>
      <c r="Y28" s="1"/>
    </row>
    <row r="29" spans="1:25">
      <c r="A29" s="1"/>
      <c r="B29" s="1"/>
      <c r="C29" s="1"/>
      <c r="D29" s="1"/>
      <c r="E29" s="1"/>
      <c r="F29" s="1"/>
      <c r="G29" s="1"/>
      <c r="H29" s="1"/>
      <c r="I29" s="1"/>
      <c r="J29" s="1"/>
      <c r="K29" s="1"/>
      <c r="L29" s="1"/>
      <c r="M29" s="1"/>
      <c r="N29" s="1"/>
      <c r="O29" s="1"/>
      <c r="P29" s="1"/>
      <c r="Q29" s="1"/>
      <c r="R29" s="1"/>
      <c r="S29" s="1"/>
      <c r="T29" s="1"/>
      <c r="U29" s="1"/>
      <c r="V29" s="1"/>
      <c r="W29" s="1"/>
      <c r="X29" s="1"/>
      <c r="Y29" s="1"/>
    </row>
    <row r="30" spans="1:25">
      <c r="A30" s="1"/>
      <c r="C30" s="1"/>
      <c r="D30" s="1"/>
      <c r="E30" s="1"/>
      <c r="F30" s="1"/>
      <c r="G30" s="1"/>
      <c r="H30" s="1"/>
      <c r="I30" s="1"/>
      <c r="J30" s="1"/>
      <c r="K30" s="1"/>
      <c r="L30" s="1"/>
      <c r="M30" s="1"/>
      <c r="N30" s="1"/>
      <c r="O30" s="1"/>
      <c r="P30" s="1"/>
      <c r="Q30" s="1"/>
      <c r="R30" s="1"/>
      <c r="S30" s="1"/>
      <c r="T30" s="1"/>
      <c r="U30" s="1"/>
      <c r="V30" s="1"/>
      <c r="W30" s="1"/>
      <c r="X30" s="1"/>
      <c r="Y30" s="1"/>
    </row>
    <row r="31" spans="1:25">
      <c r="A31" s="1"/>
      <c r="B31" s="1"/>
      <c r="C31" s="1"/>
      <c r="D31" s="1"/>
      <c r="E31" s="1"/>
      <c r="F31" s="1"/>
      <c r="G31" s="1"/>
      <c r="H31" s="1"/>
      <c r="I31" s="1"/>
      <c r="J31" s="1"/>
      <c r="K31" s="1"/>
      <c r="L31" s="1"/>
      <c r="M31" s="1"/>
      <c r="N31" s="1"/>
      <c r="O31" s="1"/>
      <c r="P31" s="1"/>
      <c r="Q31" s="1"/>
      <c r="R31" s="1"/>
      <c r="S31" s="1"/>
      <c r="T31" s="1"/>
      <c r="U31" s="1"/>
      <c r="V31" s="1"/>
      <c r="W31" s="1"/>
      <c r="X31" s="1"/>
      <c r="Y31" s="1"/>
    </row>
    <row r="32" spans="1:25">
      <c r="A32" s="1"/>
      <c r="B32" s="1"/>
      <c r="C32" s="1"/>
      <c r="D32" s="1"/>
      <c r="E32" s="1"/>
      <c r="F32" s="1"/>
      <c r="G32" s="1"/>
      <c r="H32" s="1"/>
      <c r="I32" s="1"/>
      <c r="J32" s="1"/>
      <c r="K32" s="1"/>
      <c r="L32" s="1"/>
      <c r="M32" s="1"/>
      <c r="N32" s="1"/>
      <c r="O32" s="1"/>
      <c r="P32" s="1"/>
      <c r="Q32" s="1"/>
      <c r="R32" s="1"/>
      <c r="S32" s="1"/>
      <c r="T32" s="1"/>
      <c r="U32" s="1"/>
      <c r="V32" s="1"/>
      <c r="W32" s="1"/>
      <c r="X32" s="1"/>
      <c r="Y32" s="1"/>
    </row>
    <row r="33" spans="1:25">
      <c r="A33" s="1"/>
      <c r="B33" s="1"/>
      <c r="C33" s="1"/>
      <c r="D33" s="1"/>
      <c r="E33" s="1"/>
      <c r="F33" s="1"/>
      <c r="G33" s="1"/>
      <c r="H33" s="1"/>
      <c r="I33" s="1"/>
      <c r="J33" s="1"/>
      <c r="K33" s="1"/>
      <c r="L33" s="1"/>
      <c r="M33" s="1"/>
      <c r="N33" s="1"/>
      <c r="O33" s="1"/>
      <c r="P33" s="1"/>
      <c r="Q33" s="1"/>
      <c r="R33" s="1"/>
      <c r="S33" s="1"/>
      <c r="T33" s="1"/>
      <c r="U33" s="1"/>
      <c r="V33" s="1"/>
      <c r="W33" s="1"/>
      <c r="X33" s="1"/>
      <c r="Y33" s="1"/>
    </row>
    <row r="34" spans="1:25">
      <c r="A34" s="1"/>
      <c r="B34" s="121" t="s">
        <v>221</v>
      </c>
      <c r="C34" s="1"/>
      <c r="D34" s="1"/>
      <c r="E34" s="1"/>
      <c r="F34" s="1"/>
      <c r="G34" s="1"/>
      <c r="H34" s="1"/>
      <c r="I34" s="1"/>
      <c r="J34" s="1"/>
      <c r="K34" s="1"/>
      <c r="L34" s="1"/>
      <c r="M34" s="1"/>
      <c r="N34" s="1"/>
      <c r="O34" s="1"/>
      <c r="P34" s="1"/>
      <c r="Q34" s="1"/>
      <c r="R34" s="1"/>
      <c r="S34" s="1"/>
      <c r="T34" s="1"/>
      <c r="U34" s="1"/>
      <c r="V34" s="1"/>
      <c r="W34" s="1"/>
      <c r="X34" s="1"/>
      <c r="Y34" s="1"/>
    </row>
    <row r="35" spans="1:25">
      <c r="A35" s="1"/>
      <c r="B35" s="1"/>
      <c r="C35" s="1"/>
      <c r="D35" s="1"/>
      <c r="E35" s="1"/>
      <c r="F35" s="1"/>
      <c r="G35" s="1"/>
      <c r="H35" s="1"/>
      <c r="I35" s="1"/>
      <c r="J35" s="1"/>
      <c r="K35" s="1"/>
      <c r="L35" s="1"/>
      <c r="M35" s="1"/>
      <c r="N35" s="1"/>
      <c r="O35" s="1"/>
      <c r="P35" s="1"/>
      <c r="Q35" s="1"/>
      <c r="R35" s="1"/>
      <c r="S35" s="1"/>
      <c r="T35" s="1"/>
      <c r="U35" s="1"/>
      <c r="V35" s="1"/>
      <c r="W35" s="1"/>
      <c r="X35" s="1"/>
      <c r="Y35" s="1"/>
    </row>
    <row r="36" spans="1:25">
      <c r="A36" s="1"/>
      <c r="B36" s="1"/>
      <c r="C36" s="1"/>
      <c r="D36" s="1"/>
      <c r="E36" s="1"/>
      <c r="F36" s="1"/>
      <c r="G36" s="1"/>
      <c r="H36" s="1"/>
      <c r="I36" s="1"/>
      <c r="J36" s="1"/>
      <c r="K36" s="1"/>
      <c r="L36" s="1"/>
      <c r="M36" s="1"/>
      <c r="N36" s="1"/>
      <c r="O36" s="1"/>
      <c r="P36" s="1"/>
      <c r="Q36" s="1"/>
      <c r="R36" s="1"/>
      <c r="S36" s="1"/>
      <c r="T36" s="1"/>
      <c r="U36" s="1"/>
      <c r="V36" s="1"/>
      <c r="W36" s="1"/>
      <c r="X36" s="1"/>
      <c r="Y36" s="1"/>
    </row>
    <row r="37" spans="1:25">
      <c r="A37" s="1"/>
      <c r="B37" s="1"/>
      <c r="C37" s="1"/>
      <c r="D37" s="1"/>
      <c r="E37" s="1"/>
      <c r="F37" s="1"/>
      <c r="G37" s="1"/>
      <c r="H37" s="1"/>
      <c r="I37" s="1"/>
      <c r="J37" s="1"/>
      <c r="K37" s="1"/>
      <c r="L37" s="1"/>
      <c r="M37" s="1"/>
      <c r="N37" s="1"/>
      <c r="O37" s="1"/>
      <c r="P37" s="1"/>
      <c r="Q37" s="1"/>
      <c r="R37" s="1"/>
      <c r="S37" s="1"/>
      <c r="T37" s="1"/>
      <c r="U37" s="1"/>
      <c r="V37" s="1"/>
      <c r="W37" s="1"/>
      <c r="X37" s="1"/>
      <c r="Y37" s="1"/>
    </row>
    <row r="38" spans="1:25">
      <c r="A38" s="1"/>
      <c r="B38" s="1"/>
      <c r="C38" s="1"/>
      <c r="D38" s="1"/>
      <c r="E38" s="1"/>
      <c r="F38" s="1"/>
      <c r="G38" s="1"/>
      <c r="H38" s="1"/>
      <c r="I38" s="1"/>
      <c r="J38" s="1"/>
      <c r="K38" s="1"/>
      <c r="L38" s="1"/>
      <c r="M38" s="1"/>
      <c r="N38" s="1"/>
      <c r="O38" s="1"/>
      <c r="P38" s="1"/>
      <c r="Q38" s="1"/>
      <c r="R38" s="1"/>
      <c r="S38" s="1"/>
      <c r="T38" s="1"/>
      <c r="U38" s="1"/>
      <c r="V38" s="1"/>
      <c r="W38" s="1"/>
      <c r="X38" s="1"/>
      <c r="Y38" s="1"/>
    </row>
    <row r="39" spans="1:25">
      <c r="A39" s="1"/>
      <c r="B39" s="1"/>
      <c r="C39" s="1"/>
      <c r="D39" s="1"/>
      <c r="E39" s="1"/>
      <c r="F39" s="1"/>
      <c r="G39" s="1"/>
      <c r="H39" s="1"/>
      <c r="I39" s="1"/>
      <c r="J39" s="1"/>
      <c r="K39" s="1"/>
      <c r="L39" s="1"/>
      <c r="M39" s="1"/>
      <c r="N39" s="1"/>
      <c r="O39" s="1"/>
      <c r="P39" s="1"/>
      <c r="Q39" s="1"/>
      <c r="R39" s="1"/>
      <c r="S39" s="1"/>
      <c r="T39" s="1"/>
      <c r="U39" s="1"/>
      <c r="V39" s="1"/>
      <c r="W39" s="1"/>
      <c r="X39" s="1"/>
      <c r="Y39" s="1"/>
    </row>
    <row r="40" spans="1:25">
      <c r="A40" s="1"/>
      <c r="B40" s="1"/>
      <c r="C40" s="1"/>
      <c r="D40" s="1"/>
      <c r="E40" s="1"/>
      <c r="F40" s="1"/>
      <c r="G40" s="1"/>
      <c r="H40" s="1"/>
      <c r="I40" s="1"/>
      <c r="J40" s="1"/>
      <c r="K40" s="1"/>
      <c r="L40" s="1"/>
      <c r="M40" s="1"/>
      <c r="N40" s="1"/>
      <c r="O40" s="1"/>
      <c r="P40" s="1"/>
      <c r="Q40" s="1"/>
      <c r="R40" s="1"/>
      <c r="S40" s="1"/>
      <c r="T40" s="1"/>
      <c r="U40" s="1"/>
      <c r="V40" s="1"/>
      <c r="W40" s="1"/>
      <c r="X40" s="1"/>
      <c r="Y40" s="1"/>
    </row>
    <row r="41" spans="1:25">
      <c r="A41" s="1"/>
      <c r="B41" s="1"/>
      <c r="C41" s="1"/>
      <c r="D41" s="1"/>
      <c r="E41" s="1"/>
      <c r="F41" s="1"/>
      <c r="G41" s="1"/>
      <c r="H41" s="1"/>
      <c r="I41" s="1"/>
      <c r="J41" s="1"/>
      <c r="K41" s="1"/>
      <c r="L41" s="1"/>
      <c r="M41" s="1"/>
      <c r="N41" s="1"/>
      <c r="O41" s="1"/>
      <c r="P41" s="1"/>
      <c r="Q41" s="1"/>
      <c r="R41" s="1"/>
      <c r="S41" s="1"/>
      <c r="T41" s="1"/>
      <c r="U41" s="1"/>
      <c r="V41" s="1"/>
      <c r="W41" s="1"/>
      <c r="X41" s="1"/>
      <c r="Y41" s="1"/>
    </row>
    <row r="42" spans="1:25">
      <c r="A42" s="1"/>
      <c r="B42" s="1"/>
      <c r="C42" s="1"/>
      <c r="D42" s="1"/>
      <c r="E42" s="1"/>
      <c r="F42" s="1"/>
      <c r="G42" s="1"/>
      <c r="H42" s="1"/>
      <c r="I42" s="1"/>
      <c r="J42" s="1"/>
      <c r="K42" s="1"/>
      <c r="L42" s="1"/>
      <c r="M42" s="1"/>
      <c r="N42" s="1"/>
      <c r="O42" s="1"/>
      <c r="P42" s="1"/>
      <c r="Q42" s="1"/>
      <c r="R42" s="1"/>
      <c r="S42" s="1"/>
      <c r="T42" s="1"/>
      <c r="U42" s="1"/>
      <c r="V42" s="1"/>
      <c r="W42" s="1"/>
      <c r="X42" s="1"/>
      <c r="Y42" s="1"/>
    </row>
    <row r="43" spans="1:25">
      <c r="A43" s="1"/>
      <c r="B43" s="1"/>
      <c r="C43" s="1"/>
      <c r="D43" s="1"/>
      <c r="E43" s="1"/>
      <c r="F43" s="1"/>
      <c r="G43" s="1"/>
      <c r="H43" s="1"/>
      <c r="I43" s="1"/>
      <c r="J43" s="1"/>
      <c r="K43" s="1"/>
      <c r="L43" s="1"/>
      <c r="M43" s="1"/>
      <c r="N43" s="1"/>
      <c r="O43" s="1"/>
      <c r="P43" s="1"/>
      <c r="Q43" s="1"/>
      <c r="R43" s="1"/>
      <c r="S43" s="1"/>
      <c r="T43" s="1"/>
      <c r="U43" s="1"/>
      <c r="V43" s="1"/>
      <c r="W43" s="1"/>
      <c r="X43" s="1"/>
      <c r="Y43" s="1"/>
    </row>
    <row r="44" spans="1:25">
      <c r="A44" s="1"/>
      <c r="B44" s="1"/>
      <c r="C44" s="1"/>
      <c r="D44" s="1"/>
      <c r="E44" s="1"/>
      <c r="F44" s="1"/>
      <c r="G44" s="1"/>
      <c r="H44" s="1"/>
      <c r="I44" s="1"/>
      <c r="J44" s="1"/>
      <c r="K44" s="1"/>
      <c r="L44" s="1"/>
      <c r="M44" s="1"/>
      <c r="N44" s="1"/>
      <c r="O44" s="1"/>
      <c r="P44" s="1"/>
      <c r="Q44" s="1"/>
      <c r="R44" s="1"/>
      <c r="S44" s="1"/>
      <c r="T44" s="1"/>
      <c r="U44" s="1"/>
      <c r="V44" s="1"/>
      <c r="W44" s="1"/>
      <c r="X44" s="1"/>
      <c r="Y44" s="1"/>
    </row>
    <row r="45" spans="1:25">
      <c r="A45" s="1"/>
      <c r="B45" s="1"/>
      <c r="C45" s="1"/>
      <c r="D45" s="1"/>
      <c r="E45" s="1"/>
      <c r="F45" s="1"/>
      <c r="G45" s="1"/>
      <c r="H45" s="1"/>
      <c r="I45" s="1"/>
      <c r="J45" s="1"/>
      <c r="K45" s="1"/>
      <c r="L45" s="1"/>
      <c r="M45" s="1"/>
      <c r="N45" s="1"/>
      <c r="O45" s="1"/>
      <c r="P45" s="1"/>
      <c r="Q45" s="1"/>
      <c r="R45" s="1"/>
      <c r="S45" s="1"/>
      <c r="T45" s="1"/>
      <c r="U45" s="1"/>
      <c r="V45" s="1"/>
      <c r="W45" s="1"/>
      <c r="X45" s="1"/>
      <c r="Y45" s="1"/>
    </row>
    <row r="46" spans="1:25">
      <c r="A46" s="1"/>
      <c r="B46" s="1"/>
      <c r="C46" s="1"/>
      <c r="D46" s="1"/>
      <c r="E46" s="1"/>
      <c r="F46" s="1"/>
      <c r="G46" s="1"/>
      <c r="H46" s="1"/>
      <c r="I46" s="1"/>
      <c r="J46" s="1"/>
      <c r="K46" s="1"/>
      <c r="L46" s="1"/>
      <c r="M46" s="1"/>
      <c r="N46" s="1"/>
      <c r="O46" s="1"/>
      <c r="P46" s="1"/>
      <c r="Q46" s="1"/>
      <c r="R46" s="1"/>
      <c r="S46" s="1"/>
      <c r="T46" s="1"/>
      <c r="U46" s="1"/>
      <c r="V46" s="1"/>
      <c r="W46" s="1"/>
      <c r="X46" s="1"/>
      <c r="Y46" s="1"/>
    </row>
    <row r="47" spans="1:25">
      <c r="A47" s="1"/>
      <c r="B47" s="1"/>
      <c r="C47" s="1"/>
      <c r="D47" s="1"/>
      <c r="E47" s="1"/>
      <c r="F47" s="1"/>
      <c r="G47" s="1"/>
      <c r="H47" s="1"/>
      <c r="I47" s="1"/>
      <c r="J47" s="1"/>
      <c r="K47" s="1"/>
      <c r="L47" s="1"/>
      <c r="M47" s="1"/>
      <c r="N47" s="1"/>
      <c r="O47" s="1"/>
      <c r="P47" s="1"/>
      <c r="Q47" s="1"/>
      <c r="R47" s="1"/>
      <c r="S47" s="1"/>
      <c r="T47" s="1"/>
      <c r="U47" s="1"/>
      <c r="V47" s="1"/>
      <c r="W47" s="1"/>
      <c r="X47" s="1"/>
      <c r="Y47" s="1"/>
    </row>
    <row r="48" spans="1:25">
      <c r="A48" s="1"/>
      <c r="B48" s="1"/>
      <c r="C48" s="1"/>
      <c r="D48" s="1"/>
      <c r="E48" s="1"/>
      <c r="F48" s="1"/>
      <c r="G48" s="1"/>
      <c r="H48" s="1"/>
      <c r="I48" s="1"/>
      <c r="J48" s="1"/>
      <c r="K48" s="1"/>
      <c r="L48" s="1"/>
      <c r="M48" s="1"/>
      <c r="N48" s="1"/>
      <c r="O48" s="1"/>
      <c r="P48" s="1"/>
      <c r="Q48" s="1"/>
      <c r="R48" s="1"/>
      <c r="S48" s="1"/>
      <c r="T48" s="1"/>
      <c r="U48" s="1"/>
      <c r="V48" s="1"/>
      <c r="W48" s="1"/>
      <c r="X48" s="1"/>
      <c r="Y48" s="1"/>
    </row>
    <row r="49" spans="1:25">
      <c r="A49" s="1"/>
      <c r="B49" s="1"/>
      <c r="C49" s="1"/>
      <c r="D49" s="1"/>
      <c r="E49" s="1"/>
      <c r="F49" s="1"/>
      <c r="G49" s="1"/>
      <c r="H49" s="1"/>
      <c r="I49" s="1"/>
      <c r="J49" s="1"/>
      <c r="K49" s="1"/>
      <c r="L49" s="1"/>
      <c r="M49" s="1"/>
      <c r="N49" s="1"/>
      <c r="O49" s="1"/>
      <c r="P49" s="1"/>
      <c r="Q49" s="1"/>
      <c r="R49" s="1"/>
      <c r="S49" s="1"/>
      <c r="T49" s="1"/>
      <c r="U49" s="1"/>
      <c r="V49" s="1"/>
      <c r="W49" s="1"/>
      <c r="X49" s="1"/>
      <c r="Y49" s="1"/>
    </row>
    <row r="50" spans="1:25">
      <c r="A50" s="1"/>
      <c r="B50" s="1"/>
      <c r="C50" s="1"/>
      <c r="D50" s="1"/>
      <c r="E50" s="1"/>
      <c r="F50" s="1"/>
      <c r="G50" s="1"/>
      <c r="H50" s="1"/>
      <c r="I50" s="1"/>
      <c r="J50" s="1"/>
      <c r="K50" s="1"/>
      <c r="L50" s="1"/>
      <c r="M50" s="1"/>
      <c r="N50" s="1"/>
      <c r="O50" s="1"/>
      <c r="P50" s="1"/>
      <c r="Q50" s="1"/>
      <c r="R50" s="1"/>
      <c r="S50" s="1"/>
      <c r="T50" s="1"/>
      <c r="U50" s="1"/>
      <c r="V50" s="1"/>
      <c r="W50" s="1"/>
      <c r="X50" s="1"/>
      <c r="Y50" s="1"/>
    </row>
    <row r="51" spans="1:25">
      <c r="A51" s="1"/>
      <c r="B51" s="1"/>
      <c r="C51" s="1"/>
      <c r="D51" s="1"/>
      <c r="E51" s="1"/>
      <c r="F51" s="1"/>
      <c r="G51" s="1"/>
      <c r="H51" s="1"/>
      <c r="I51" s="1"/>
      <c r="J51" s="1"/>
      <c r="K51" s="1"/>
      <c r="L51" s="1"/>
      <c r="M51" s="1"/>
      <c r="N51" s="1"/>
      <c r="O51" s="1"/>
      <c r="P51" s="1"/>
      <c r="Q51" s="1"/>
      <c r="R51" s="1"/>
      <c r="S51" s="1"/>
      <c r="T51" s="1"/>
      <c r="U51" s="1"/>
      <c r="V51" s="1"/>
      <c r="W51" s="1"/>
      <c r="X51" s="1"/>
      <c r="Y51" s="1"/>
    </row>
    <row r="52" spans="1:25">
      <c r="A52" s="1"/>
      <c r="B52" s="1"/>
      <c r="C52" s="1"/>
      <c r="D52" s="1"/>
      <c r="E52" s="1"/>
      <c r="F52" s="1"/>
      <c r="G52" s="1"/>
      <c r="H52" s="1"/>
      <c r="I52" s="1"/>
      <c r="J52" s="1"/>
      <c r="K52" s="1"/>
      <c r="L52" s="1"/>
      <c r="M52" s="1"/>
      <c r="N52" s="1"/>
      <c r="O52" s="1"/>
      <c r="P52" s="1"/>
      <c r="Q52" s="1"/>
      <c r="R52" s="1"/>
      <c r="S52" s="1"/>
      <c r="T52" s="1"/>
      <c r="U52" s="1"/>
      <c r="V52" s="1"/>
      <c r="W52" s="1"/>
      <c r="X52" s="1"/>
      <c r="Y52" s="1"/>
    </row>
    <row r="53" spans="1:25">
      <c r="A53" s="1"/>
      <c r="B53" s="1"/>
      <c r="C53" s="1"/>
      <c r="D53" s="1"/>
      <c r="E53" s="1"/>
      <c r="F53" s="1"/>
      <c r="G53" s="1"/>
      <c r="H53" s="1"/>
      <c r="I53" s="1"/>
      <c r="J53" s="1"/>
      <c r="K53" s="1"/>
      <c r="L53" s="1"/>
      <c r="M53" s="1"/>
      <c r="N53" s="1"/>
      <c r="O53" s="1"/>
      <c r="P53" s="1"/>
      <c r="Q53" s="1"/>
      <c r="R53" s="1"/>
      <c r="S53" s="1"/>
      <c r="T53" s="1"/>
      <c r="U53" s="1"/>
      <c r="V53" s="1"/>
      <c r="W53" s="1"/>
      <c r="X53" s="1"/>
      <c r="Y53" s="1"/>
    </row>
    <row r="54" spans="1:25">
      <c r="A54" s="1"/>
      <c r="B54" s="1"/>
      <c r="C54" s="1"/>
      <c r="D54" s="1"/>
      <c r="E54" s="1"/>
      <c r="F54" s="1"/>
      <c r="G54" s="1"/>
      <c r="H54" s="1"/>
      <c r="I54" s="1"/>
      <c r="J54" s="1"/>
      <c r="K54" s="1"/>
      <c r="L54" s="1"/>
      <c r="M54" s="1"/>
      <c r="N54" s="1"/>
      <c r="O54" s="1"/>
      <c r="P54" s="1"/>
      <c r="Q54" s="1"/>
      <c r="R54" s="1"/>
      <c r="S54" s="1"/>
      <c r="T54" s="1"/>
      <c r="U54" s="1"/>
      <c r="V54" s="1"/>
      <c r="W54" s="1"/>
      <c r="X54" s="1"/>
      <c r="Y54" s="1"/>
    </row>
    <row r="55" spans="1:25">
      <c r="A55" s="1"/>
      <c r="B55" s="1"/>
      <c r="C55" s="1"/>
      <c r="D55" s="1"/>
      <c r="E55" s="1"/>
      <c r="F55" s="1"/>
      <c r="G55" s="1"/>
      <c r="H55" s="1"/>
      <c r="I55" s="1"/>
      <c r="J55" s="1"/>
      <c r="K55" s="1"/>
      <c r="L55" s="1"/>
      <c r="M55" s="1"/>
      <c r="N55" s="1"/>
      <c r="O55" s="1"/>
      <c r="P55" s="1"/>
      <c r="Q55" s="1"/>
      <c r="R55" s="1"/>
      <c r="S55" s="1"/>
      <c r="T55" s="1"/>
      <c r="U55" s="1"/>
      <c r="V55" s="1"/>
      <c r="W55" s="1"/>
      <c r="X55" s="1"/>
      <c r="Y55" s="1"/>
    </row>
    <row r="56" spans="1:25">
      <c r="A56" s="1"/>
      <c r="B56" s="1"/>
      <c r="C56" s="1"/>
      <c r="D56" s="1"/>
      <c r="E56" s="1"/>
      <c r="F56" s="1"/>
      <c r="G56" s="1"/>
      <c r="H56" s="1"/>
      <c r="I56" s="1"/>
      <c r="J56" s="1"/>
      <c r="K56" s="1"/>
      <c r="L56" s="1"/>
      <c r="M56" s="1"/>
      <c r="N56" s="1"/>
      <c r="O56" s="1"/>
      <c r="P56" s="1"/>
      <c r="Q56" s="1"/>
      <c r="R56" s="1"/>
      <c r="S56" s="1"/>
      <c r="T56" s="1"/>
      <c r="U56" s="1"/>
      <c r="V56" s="1"/>
      <c r="W56" s="1"/>
      <c r="X56" s="1"/>
      <c r="Y56" s="1"/>
    </row>
    <row r="57" spans="1:25">
      <c r="A57" s="1"/>
      <c r="B57" s="1"/>
      <c r="C57" s="1"/>
      <c r="D57" s="1"/>
      <c r="E57" s="1"/>
      <c r="F57" s="1"/>
      <c r="G57" s="1"/>
      <c r="H57" s="1"/>
      <c r="I57" s="1"/>
      <c r="J57" s="1"/>
      <c r="K57" s="1"/>
      <c r="L57" s="1"/>
      <c r="M57" s="1"/>
      <c r="N57" s="1"/>
      <c r="O57" s="1"/>
      <c r="P57" s="1"/>
      <c r="Q57" s="1"/>
      <c r="R57" s="1"/>
      <c r="S57" s="1"/>
      <c r="T57" s="1"/>
      <c r="U57" s="1"/>
      <c r="V57" s="1"/>
      <c r="W57" s="1"/>
      <c r="X57" s="1"/>
      <c r="Y57" s="1"/>
    </row>
    <row r="58" spans="1:25">
      <c r="A58" s="1"/>
      <c r="B58" s="1"/>
      <c r="C58" s="1"/>
      <c r="D58" s="1"/>
      <c r="E58" s="1"/>
      <c r="F58" s="1"/>
      <c r="G58" s="1"/>
      <c r="H58" s="1"/>
      <c r="I58" s="1"/>
      <c r="J58" s="1"/>
      <c r="K58" s="1"/>
      <c r="L58" s="1"/>
      <c r="M58" s="1"/>
      <c r="N58" s="1"/>
      <c r="O58" s="1"/>
      <c r="P58" s="1"/>
      <c r="Q58" s="1"/>
      <c r="R58" s="1"/>
      <c r="S58" s="1"/>
      <c r="T58" s="1"/>
      <c r="U58" s="1"/>
      <c r="V58" s="1"/>
      <c r="W58" s="1"/>
      <c r="X58" s="1"/>
      <c r="Y58" s="1"/>
    </row>
  </sheetData>
  <hyperlinks>
    <hyperlink ref="K1" location="innehåll!A1" display="Tillbaka till innehållsförteckning"/>
  </hyperlinks>
  <pageMargins left="0.7" right="0.7" top="0.75" bottom="0.75" header="0.3" footer="0.3"/>
  <pageSetup paperSize="9" orientation="portrait" r:id="rId1"/>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0"/>
  <sheetViews>
    <sheetView workbookViewId="0">
      <selection activeCell="K1" sqref="K1"/>
    </sheetView>
  </sheetViews>
  <sheetFormatPr defaultRowHeight="15"/>
  <cols>
    <col min="2" max="2" width="20" customWidth="1"/>
  </cols>
  <sheetData>
    <row r="1" spans="1:24">
      <c r="A1" s="1"/>
      <c r="B1" s="1"/>
      <c r="C1" s="1"/>
      <c r="D1" s="1"/>
      <c r="E1" s="1"/>
      <c r="F1" s="1"/>
      <c r="G1" s="1"/>
      <c r="H1" s="1"/>
      <c r="I1" s="1"/>
      <c r="J1" s="1"/>
      <c r="K1" s="70" t="s">
        <v>173</v>
      </c>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ht="17.25">
      <c r="A3" s="1"/>
      <c r="B3" s="426" t="s">
        <v>961</v>
      </c>
      <c r="C3" s="578">
        <v>2015</v>
      </c>
      <c r="D3" s="576">
        <v>2016</v>
      </c>
      <c r="E3" s="576">
        <v>2017</v>
      </c>
      <c r="F3" s="576">
        <v>2018</v>
      </c>
      <c r="G3" s="576">
        <v>2019</v>
      </c>
      <c r="H3" s="576">
        <v>2020</v>
      </c>
      <c r="I3" s="576">
        <v>2021</v>
      </c>
      <c r="J3" s="1"/>
      <c r="K3" s="1"/>
      <c r="L3" s="1"/>
      <c r="M3" s="1"/>
      <c r="N3" s="1"/>
      <c r="O3" s="1"/>
      <c r="P3" s="1"/>
      <c r="Q3" s="1"/>
      <c r="R3" s="1"/>
      <c r="S3" s="1"/>
      <c r="T3" s="1"/>
      <c r="U3" s="1"/>
      <c r="V3" s="1"/>
      <c r="W3" s="1"/>
      <c r="X3" s="1"/>
    </row>
    <row r="4" spans="1:24">
      <c r="A4" s="1"/>
      <c r="B4" s="431" t="s">
        <v>8</v>
      </c>
      <c r="C4" s="431">
        <v>70.7</v>
      </c>
      <c r="D4" s="431">
        <v>70.099999999999994</v>
      </c>
      <c r="E4" s="431">
        <v>69.8</v>
      </c>
      <c r="F4" s="431">
        <v>69.5</v>
      </c>
      <c r="G4" s="431">
        <v>69.3</v>
      </c>
      <c r="H4" s="431">
        <v>69</v>
      </c>
      <c r="I4" s="431">
        <v>69</v>
      </c>
      <c r="J4" s="1"/>
      <c r="K4" s="1"/>
      <c r="L4" s="1"/>
      <c r="M4" s="1"/>
      <c r="N4" s="1"/>
      <c r="O4" s="1"/>
      <c r="P4" s="1"/>
      <c r="Q4" s="1"/>
      <c r="R4" s="1"/>
      <c r="S4" s="1"/>
      <c r="T4" s="1"/>
      <c r="U4" s="1"/>
      <c r="V4" s="1"/>
      <c r="W4" s="1"/>
      <c r="X4" s="1"/>
    </row>
    <row r="5" spans="1:24">
      <c r="A5" s="1"/>
      <c r="B5" s="431" t="s">
        <v>9</v>
      </c>
      <c r="C5" s="431">
        <v>73.2</v>
      </c>
      <c r="D5" s="431">
        <v>72.400000000000006</v>
      </c>
      <c r="E5" s="431">
        <v>72.099999999999994</v>
      </c>
      <c r="F5" s="431">
        <v>71.900000000000006</v>
      </c>
      <c r="G5" s="431">
        <v>71.7</v>
      </c>
      <c r="H5" s="431">
        <v>72</v>
      </c>
      <c r="I5" s="431">
        <v>72</v>
      </c>
      <c r="J5" s="1"/>
      <c r="K5" s="1"/>
      <c r="L5" s="1"/>
      <c r="M5" s="1"/>
      <c r="N5" s="1"/>
      <c r="O5" s="1"/>
      <c r="P5" s="1"/>
      <c r="Q5" s="1"/>
      <c r="R5" s="1"/>
      <c r="S5" s="1"/>
      <c r="T5" s="1"/>
      <c r="U5" s="1"/>
      <c r="V5" s="1"/>
      <c r="W5" s="1"/>
      <c r="X5" s="1"/>
    </row>
    <row r="6" spans="1:24">
      <c r="A6" s="1"/>
      <c r="B6" s="575" t="s">
        <v>10</v>
      </c>
      <c r="C6" s="580">
        <v>65</v>
      </c>
      <c r="D6" s="580">
        <v>63.9</v>
      </c>
      <c r="E6" s="580">
        <v>63.7</v>
      </c>
      <c r="F6" s="580">
        <v>64.2</v>
      </c>
      <c r="G6" s="580">
        <v>64.2</v>
      </c>
      <c r="H6" s="575">
        <v>64</v>
      </c>
      <c r="I6" s="575">
        <v>64</v>
      </c>
      <c r="J6" s="1"/>
      <c r="K6" s="1"/>
      <c r="L6" s="1"/>
      <c r="M6" s="1"/>
      <c r="N6" s="1"/>
      <c r="O6" s="1"/>
      <c r="P6" s="1"/>
      <c r="Q6" s="1"/>
      <c r="R6" s="1"/>
      <c r="S6" s="1"/>
      <c r="T6" s="1"/>
      <c r="U6" s="1"/>
      <c r="V6" s="1"/>
      <c r="W6" s="1"/>
      <c r="X6" s="1"/>
    </row>
    <row r="7" spans="1:24">
      <c r="A7" s="1"/>
      <c r="B7" s="575" t="s">
        <v>11</v>
      </c>
      <c r="C7" s="580">
        <v>70.099999999999994</v>
      </c>
      <c r="D7" s="580">
        <v>69.2</v>
      </c>
      <c r="E7" s="580">
        <v>69.3</v>
      </c>
      <c r="F7" s="580">
        <v>69.400000000000006</v>
      </c>
      <c r="G7" s="580">
        <v>69.3</v>
      </c>
      <c r="H7" s="575">
        <v>69</v>
      </c>
      <c r="I7" s="575">
        <v>70</v>
      </c>
      <c r="J7" s="1"/>
      <c r="K7" s="1"/>
      <c r="L7" s="1"/>
      <c r="M7" s="1"/>
      <c r="N7" s="1"/>
      <c r="O7" s="1"/>
      <c r="P7" s="1"/>
      <c r="Q7" s="1"/>
      <c r="R7" s="1"/>
      <c r="S7" s="1"/>
      <c r="T7" s="1"/>
      <c r="U7" s="1"/>
      <c r="V7" s="1"/>
      <c r="W7" s="1"/>
      <c r="X7" s="1"/>
    </row>
    <row r="8" spans="1:24">
      <c r="A8" s="1"/>
      <c r="B8" s="431" t="s">
        <v>350</v>
      </c>
      <c r="C8" s="431">
        <v>67.599999999999994</v>
      </c>
      <c r="D8" s="431">
        <v>66.8</v>
      </c>
      <c r="E8" s="431">
        <v>66.400000000000006</v>
      </c>
      <c r="F8" s="431">
        <v>66.400000000000006</v>
      </c>
      <c r="G8" s="431">
        <v>66.900000000000006</v>
      </c>
      <c r="H8" s="431">
        <v>66</v>
      </c>
      <c r="I8" s="431">
        <v>67</v>
      </c>
      <c r="J8" s="1"/>
      <c r="K8" s="1"/>
      <c r="L8" s="1"/>
      <c r="M8" s="1"/>
      <c r="N8" s="1"/>
      <c r="O8" s="1"/>
      <c r="P8" s="1"/>
      <c r="Q8" s="1"/>
      <c r="R8" s="1"/>
      <c r="S8" s="1"/>
      <c r="T8" s="1"/>
      <c r="U8" s="1"/>
      <c r="V8" s="1"/>
      <c r="W8" s="1"/>
      <c r="X8" s="1"/>
    </row>
    <row r="9" spans="1:24">
      <c r="A9" s="1"/>
      <c r="B9" s="431" t="s">
        <v>351</v>
      </c>
      <c r="C9" s="431">
        <v>70.8</v>
      </c>
      <c r="D9" s="431">
        <v>69.900000000000006</v>
      </c>
      <c r="E9" s="431">
        <v>69.8</v>
      </c>
      <c r="F9" s="431">
        <v>69.7</v>
      </c>
      <c r="G9" s="431">
        <v>70.5</v>
      </c>
      <c r="H9" s="431">
        <v>71</v>
      </c>
      <c r="I9" s="431">
        <v>71</v>
      </c>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21" t="s">
        <v>221</v>
      </c>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sheetData>
  <hyperlinks>
    <hyperlink ref="K1" location="innehåll!A1" display="Tillbaka till innehållsförteckning"/>
  </hyperlinks>
  <pageMargins left="0.7" right="0.7" top="0.75" bottom="0.75" header="0.3" footer="0.3"/>
  <legacy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46"/>
  <sheetViews>
    <sheetView workbookViewId="0">
      <selection activeCell="K1" sqref="K1"/>
    </sheetView>
  </sheetViews>
  <sheetFormatPr defaultRowHeight="15"/>
  <cols>
    <col min="1" max="1" width="9.140625" style="400"/>
    <col min="2" max="2" width="13.7109375" customWidth="1"/>
    <col min="3" max="3" width="9.7109375" bestFit="1" customWidth="1"/>
  </cols>
  <sheetData>
    <row r="1" spans="1:49">
      <c r="A1" s="1"/>
      <c r="B1" s="44" t="s">
        <v>1428</v>
      </c>
      <c r="C1" s="1"/>
      <c r="D1" s="1"/>
      <c r="E1" s="1"/>
      <c r="F1" s="1"/>
      <c r="G1" s="1"/>
      <c r="H1" s="1"/>
      <c r="I1" s="1"/>
      <c r="J1" s="1"/>
      <c r="K1" s="70" t="s">
        <v>173</v>
      </c>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row>
    <row r="2" spans="1:49" s="400" customForma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row>
    <row r="3" spans="1:49">
      <c r="A3" s="1"/>
      <c r="B3" s="1"/>
      <c r="C3" s="44">
        <v>2021</v>
      </c>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row>
    <row r="4" spans="1:49">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row>
    <row r="5" spans="1:49">
      <c r="A5" s="1"/>
      <c r="B5" s="293" t="s">
        <v>188</v>
      </c>
      <c r="C5" s="401">
        <v>6.6</v>
      </c>
      <c r="D5" s="402"/>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row>
    <row r="6" spans="1:49">
      <c r="A6" s="1"/>
      <c r="B6" s="35" t="s">
        <v>61</v>
      </c>
      <c r="C6" s="403">
        <v>5.9</v>
      </c>
      <c r="D6" s="402"/>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row>
    <row r="7" spans="1:49">
      <c r="A7" s="1"/>
      <c r="B7" s="35" t="s">
        <v>329</v>
      </c>
      <c r="C7" s="403">
        <v>6.3</v>
      </c>
      <c r="D7" s="402"/>
      <c r="E7" s="1"/>
      <c r="F7" s="1"/>
      <c r="G7" s="1"/>
      <c r="H7" s="1"/>
      <c r="I7" s="1"/>
      <c r="J7" s="1"/>
      <c r="K7" s="1"/>
      <c r="L7" s="1"/>
      <c r="M7" s="1"/>
      <c r="N7" s="1" t="s">
        <v>342</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row>
    <row r="8" spans="1:49">
      <c r="A8" s="1"/>
      <c r="B8" s="398" t="s">
        <v>551</v>
      </c>
      <c r="C8" s="404"/>
      <c r="D8" s="402"/>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row>
    <row r="9" spans="1:49">
      <c r="A9" s="1"/>
      <c r="B9" s="293" t="s">
        <v>188</v>
      </c>
      <c r="C9" s="401">
        <v>6.2</v>
      </c>
      <c r="D9" s="402"/>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row>
    <row r="10" spans="1:49">
      <c r="A10" s="1"/>
      <c r="B10" s="35" t="s">
        <v>61</v>
      </c>
      <c r="C10" s="403">
        <v>5.0999999999999996</v>
      </c>
      <c r="D10" s="40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row>
    <row r="11" spans="1:49">
      <c r="A11" s="1"/>
      <c r="B11" s="35" t="s">
        <v>329</v>
      </c>
      <c r="C11" s="403">
        <v>6.2</v>
      </c>
      <c r="D11" s="402"/>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row>
    <row r="12" spans="1:49">
      <c r="A12" s="1"/>
      <c r="B12" s="398" t="s">
        <v>7</v>
      </c>
      <c r="C12" s="404"/>
      <c r="D12" s="402"/>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4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row>
    <row r="14" spans="1:4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row>
    <row r="15" spans="1:4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row>
    <row r="16" spans="1:4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row>
    <row r="17" spans="1:49">
      <c r="A17" s="1"/>
      <c r="B17" s="1"/>
      <c r="C17" s="1"/>
      <c r="D17" s="1"/>
      <c r="E17" s="121" t="s">
        <v>576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row>
    <row r="18" spans="1:4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row>
    <row r="19" spans="1:4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row>
    <row r="20" spans="1:4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row>
    <row r="21" spans="1:4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row>
    <row r="22" spans="1:4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row>
    <row r="23" spans="1:4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row>
    <row r="24" spans="1:4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row>
    <row r="25" spans="1:4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row>
    <row r="26" spans="1:4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row>
    <row r="27" spans="1:4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row>
    <row r="28" spans="1:4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row>
    <row r="29" spans="1:4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row>
    <row r="30" spans="1:4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row>
    <row r="31" spans="1:4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row>
    <row r="32" spans="1:4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row>
    <row r="33" spans="1:4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row>
    <row r="34" spans="1:4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row>
    <row r="35" spans="1:4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row>
    <row r="36" spans="1:4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row>
    <row r="37" spans="1:4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row>
    <row r="38" spans="1:4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row>
    <row r="39" spans="1:4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row>
    <row r="40" spans="1:4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row>
    <row r="41" spans="1:4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row>
    <row r="42" spans="1:49">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row>
    <row r="43" spans="1:49">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row>
    <row r="44" spans="1:49">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row>
    <row r="45" spans="1:49">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49">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sheetData>
  <hyperlinks>
    <hyperlink ref="K1" location="innehåll!A1" display="Tillbaka till innehållsförteckning"/>
  </hyperlinks>
  <pageMargins left="0.7" right="0.7" top="0.75" bottom="0.75" header="0.3" footer="0.3"/>
  <drawing r:id="rId1"/>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51"/>
  <sheetViews>
    <sheetView workbookViewId="0">
      <selection activeCell="P7" sqref="P7"/>
    </sheetView>
  </sheetViews>
  <sheetFormatPr defaultRowHeight="15"/>
  <cols>
    <col min="1" max="1" width="12.28515625" style="400" customWidth="1"/>
    <col min="2" max="2" width="16" customWidth="1"/>
  </cols>
  <sheetData>
    <row r="1" spans="1:28">
      <c r="A1" s="1"/>
      <c r="B1" s="44" t="s">
        <v>1428</v>
      </c>
      <c r="C1" s="1"/>
      <c r="D1" s="1"/>
      <c r="E1" s="1"/>
      <c r="F1" s="1"/>
      <c r="G1" s="1"/>
      <c r="H1" s="1"/>
      <c r="I1" s="1"/>
      <c r="J1" s="70" t="s">
        <v>173</v>
      </c>
      <c r="K1" s="1"/>
      <c r="L1" s="1"/>
      <c r="M1" s="1"/>
      <c r="N1" s="1"/>
      <c r="O1" s="1"/>
      <c r="P1" s="1"/>
      <c r="Q1" s="1"/>
      <c r="R1" s="1"/>
      <c r="S1" s="1"/>
      <c r="T1" s="1"/>
      <c r="U1" s="1"/>
      <c r="V1" s="1"/>
      <c r="W1" s="1"/>
      <c r="X1" s="1"/>
      <c r="Y1" s="1"/>
      <c r="Z1" s="1"/>
      <c r="AA1" s="1"/>
      <c r="AB1" s="1"/>
    </row>
    <row r="2" spans="1:28" s="400" customFormat="1">
      <c r="A2" s="1"/>
      <c r="B2" s="44"/>
      <c r="C2" s="1"/>
      <c r="D2" s="1"/>
      <c r="E2" s="1"/>
      <c r="F2" s="1"/>
      <c r="G2" s="1"/>
      <c r="H2" s="1"/>
      <c r="I2" s="1"/>
      <c r="J2" s="70"/>
      <c r="K2" s="1"/>
      <c r="L2" s="1"/>
      <c r="M2" s="1"/>
      <c r="N2" s="1"/>
      <c r="O2" s="1"/>
      <c r="P2" s="1"/>
      <c r="Q2" s="1"/>
      <c r="R2" s="1"/>
      <c r="S2" s="1"/>
      <c r="T2" s="1"/>
      <c r="U2" s="1"/>
      <c r="V2" s="1"/>
      <c r="W2" s="1"/>
      <c r="X2" s="1"/>
      <c r="Y2" s="1"/>
      <c r="Z2" s="1"/>
      <c r="AA2" s="1"/>
      <c r="AB2" s="1"/>
    </row>
    <row r="3" spans="1:28">
      <c r="A3" s="1"/>
      <c r="B3" s="1"/>
      <c r="C3" s="393" t="s">
        <v>556</v>
      </c>
      <c r="D3" s="393" t="s">
        <v>557</v>
      </c>
      <c r="E3" s="393" t="s">
        <v>558</v>
      </c>
      <c r="F3" s="393" t="s">
        <v>559</v>
      </c>
      <c r="G3" s="393" t="s">
        <v>560</v>
      </c>
      <c r="H3" s="393" t="s">
        <v>561</v>
      </c>
      <c r="I3" s="393" t="s">
        <v>562</v>
      </c>
      <c r="J3" s="393" t="s">
        <v>563</v>
      </c>
      <c r="K3" s="393" t="s">
        <v>564</v>
      </c>
      <c r="L3" s="393" t="s">
        <v>332</v>
      </c>
      <c r="M3" s="393" t="s">
        <v>391</v>
      </c>
      <c r="N3" s="393">
        <v>2019</v>
      </c>
      <c r="O3" s="393">
        <v>2020</v>
      </c>
      <c r="P3" s="393">
        <v>2021</v>
      </c>
      <c r="Q3" s="1"/>
      <c r="R3" s="1"/>
      <c r="S3" s="1"/>
      <c r="T3" s="1"/>
      <c r="U3" s="1"/>
      <c r="V3" s="1"/>
      <c r="W3" s="1"/>
      <c r="X3" s="1"/>
      <c r="Y3" s="1"/>
      <c r="Z3" s="1"/>
      <c r="AA3" s="1"/>
      <c r="AB3" s="1"/>
    </row>
    <row r="4" spans="1:28">
      <c r="A4" s="1"/>
      <c r="B4" s="44" t="s">
        <v>648</v>
      </c>
      <c r="C4" s="399">
        <v>6.96347</v>
      </c>
      <c r="D4" s="399">
        <v>7.9606810000000001</v>
      </c>
      <c r="E4" s="399">
        <v>7.2535309999999997</v>
      </c>
      <c r="F4" s="399">
        <v>7.1240110000000003</v>
      </c>
      <c r="G4" s="399">
        <v>7.6570770000000001</v>
      </c>
      <c r="H4" s="399">
        <v>7.4970129999999999</v>
      </c>
      <c r="I4" s="399">
        <v>7.5433070000000004</v>
      </c>
      <c r="J4" s="399">
        <v>8.3043259999999997</v>
      </c>
      <c r="K4" s="399">
        <v>8.5066480000000002</v>
      </c>
      <c r="L4" s="399">
        <v>7.619548</v>
      </c>
      <c r="M4" s="399">
        <v>7.1617569999999997</v>
      </c>
      <c r="N4" s="399">
        <v>6.1462380000000003</v>
      </c>
      <c r="O4" s="399">
        <v>6.14717</v>
      </c>
      <c r="P4" s="399">
        <v>5.5243770000000003</v>
      </c>
      <c r="Q4" s="1"/>
      <c r="R4" s="1"/>
      <c r="S4" s="1"/>
      <c r="T4" s="1"/>
      <c r="U4" s="1"/>
      <c r="V4" s="1"/>
      <c r="W4" s="1"/>
      <c r="X4" s="1"/>
      <c r="Y4" s="1"/>
      <c r="Z4" s="1"/>
      <c r="AA4" s="1"/>
      <c r="AB4" s="1"/>
    </row>
    <row r="5" spans="1:28" s="723" customFormat="1">
      <c r="A5" s="1"/>
      <c r="B5" s="44" t="s">
        <v>1429</v>
      </c>
      <c r="C5" s="399">
        <v>6.8521229999999997</v>
      </c>
      <c r="D5" s="399">
        <v>7.4907430000000002</v>
      </c>
      <c r="E5" s="399">
        <v>7.5281219999999998</v>
      </c>
      <c r="F5" s="399">
        <v>7.1324170000000002</v>
      </c>
      <c r="G5" s="399">
        <v>7.5158469999999999</v>
      </c>
      <c r="H5" s="399">
        <v>7.3707719999999997</v>
      </c>
      <c r="I5" s="399">
        <v>6.8043329999999997</v>
      </c>
      <c r="J5" s="399">
        <v>7.9787229999999996</v>
      </c>
      <c r="K5" s="399">
        <v>8.1949059999999996</v>
      </c>
      <c r="L5" s="399">
        <v>7.5244540000000004</v>
      </c>
      <c r="M5" s="399">
        <v>6.6462950000000003</v>
      </c>
      <c r="N5" s="399">
        <v>5.8936089999999997</v>
      </c>
      <c r="O5" s="399">
        <v>5.4901960000000001</v>
      </c>
      <c r="P5" s="399">
        <v>4.7312640000000004</v>
      </c>
      <c r="Q5" s="1"/>
      <c r="R5" s="1"/>
      <c r="S5" s="1"/>
      <c r="T5" s="1"/>
      <c r="U5" s="1"/>
      <c r="V5" s="1"/>
      <c r="W5" s="1"/>
      <c r="X5" s="1"/>
      <c r="Y5" s="1"/>
      <c r="Z5" s="1"/>
      <c r="AA5" s="1"/>
      <c r="AB5" s="1"/>
    </row>
    <row r="6" spans="1:28" s="723" customFormat="1">
      <c r="A6" s="1"/>
      <c r="B6" s="44" t="s">
        <v>1430</v>
      </c>
      <c r="C6" s="399">
        <v>7.0693010000000003</v>
      </c>
      <c r="D6" s="399">
        <v>8.4051720000000003</v>
      </c>
      <c r="E6" s="399">
        <v>7.0047050000000004</v>
      </c>
      <c r="F6" s="399">
        <v>7.1164019999999999</v>
      </c>
      <c r="G6" s="399">
        <v>7.7844309999999997</v>
      </c>
      <c r="H6" s="399">
        <v>7.608085</v>
      </c>
      <c r="I6" s="399">
        <v>8.1861010000000007</v>
      </c>
      <c r="J6" s="399">
        <v>8.5901029999999992</v>
      </c>
      <c r="K6" s="399">
        <v>8.7741530000000001</v>
      </c>
      <c r="L6" s="399">
        <v>7.7023929999999998</v>
      </c>
      <c r="M6" s="399">
        <v>7.6040640000000002</v>
      </c>
      <c r="N6" s="399">
        <v>6.3627419999999999</v>
      </c>
      <c r="O6" s="399">
        <v>6.7091580000000004</v>
      </c>
      <c r="P6" s="399">
        <v>6.2091500000000002</v>
      </c>
      <c r="Q6" s="1"/>
      <c r="R6" s="1"/>
      <c r="S6" s="1"/>
      <c r="T6" s="1"/>
      <c r="U6" s="1"/>
      <c r="V6" s="1"/>
      <c r="W6" s="1"/>
      <c r="X6" s="1"/>
      <c r="Y6" s="1"/>
      <c r="Z6" s="1"/>
      <c r="AA6" s="1"/>
      <c r="AB6" s="1"/>
    </row>
    <row r="7" spans="1:28">
      <c r="A7" s="1"/>
      <c r="B7" s="44" t="s">
        <v>906</v>
      </c>
      <c r="C7" s="399">
        <v>7.3401279400000004</v>
      </c>
      <c r="D7" s="399">
        <v>9.1927657299999996</v>
      </c>
      <c r="E7" s="399">
        <v>7.8347616100000002</v>
      </c>
      <c r="F7" s="399">
        <v>7.2340804900000002</v>
      </c>
      <c r="G7" s="399">
        <v>7.7437147900000003</v>
      </c>
      <c r="H7" s="399">
        <v>7.8785958200000001</v>
      </c>
      <c r="I7" s="399">
        <v>7.9635533799999996</v>
      </c>
      <c r="J7" s="399">
        <v>8.2977876599999991</v>
      </c>
      <c r="K7" s="399">
        <v>8.3569447700000001</v>
      </c>
      <c r="L7" s="399">
        <v>7.28858739</v>
      </c>
      <c r="M7" s="399">
        <v>6.95935916</v>
      </c>
      <c r="N7" s="399">
        <v>6.4948913700000004</v>
      </c>
      <c r="O7" s="399">
        <v>6.6662609000000002</v>
      </c>
      <c r="P7" s="399">
        <v>6.2587647500000001</v>
      </c>
      <c r="Q7" s="1"/>
      <c r="R7" s="1"/>
      <c r="S7" s="1"/>
      <c r="T7" s="1"/>
      <c r="U7" s="1"/>
      <c r="V7" s="1"/>
      <c r="W7" s="1"/>
      <c r="X7" s="1"/>
      <c r="Y7" s="1"/>
      <c r="Z7" s="1"/>
      <c r="AA7" s="1"/>
      <c r="AB7" s="1"/>
    </row>
    <row r="8" spans="1:28" s="723" customFormat="1">
      <c r="A8" s="1"/>
      <c r="B8" s="44" t="s">
        <v>1431</v>
      </c>
      <c r="C8" s="399">
        <v>7.6853229399999998</v>
      </c>
      <c r="D8" s="399">
        <v>8.7766551100000001</v>
      </c>
      <c r="E8" s="399">
        <v>7.7513168400000003</v>
      </c>
      <c r="F8" s="399">
        <v>7.4465492800000002</v>
      </c>
      <c r="G8" s="399">
        <v>7.8498457200000002</v>
      </c>
      <c r="H8" s="399">
        <v>7.9435213100000004</v>
      </c>
      <c r="I8" s="399">
        <v>7.8671195799999998</v>
      </c>
      <c r="J8" s="399">
        <v>8.1878208800000003</v>
      </c>
      <c r="K8" s="399">
        <v>7.9422376000000003</v>
      </c>
      <c r="L8" s="399">
        <v>7.4234274100000004</v>
      </c>
      <c r="M8" s="399">
        <v>6.7936133999999999</v>
      </c>
      <c r="N8" s="399">
        <v>6.4832830499999998</v>
      </c>
      <c r="O8" s="399">
        <v>6.3180548200000004</v>
      </c>
      <c r="P8" s="399">
        <v>5.8886498600000001</v>
      </c>
      <c r="Q8" s="1"/>
      <c r="R8" s="1"/>
      <c r="S8" s="1"/>
      <c r="T8" s="1"/>
      <c r="U8" s="1"/>
      <c r="V8" s="1"/>
      <c r="W8" s="1"/>
      <c r="X8" s="1"/>
      <c r="Y8" s="1"/>
      <c r="Z8" s="1"/>
      <c r="AA8" s="1"/>
      <c r="AB8" s="1"/>
    </row>
    <row r="9" spans="1:28" s="723" customFormat="1">
      <c r="A9" s="1"/>
      <c r="B9" s="44" t="s">
        <v>1432</v>
      </c>
      <c r="C9" s="399">
        <v>7.0318023299999997</v>
      </c>
      <c r="D9" s="399">
        <v>9.5604507000000005</v>
      </c>
      <c r="E9" s="399">
        <v>7.9073235000000004</v>
      </c>
      <c r="F9" s="399">
        <v>7.0490418699999999</v>
      </c>
      <c r="G9" s="399">
        <v>7.6609971899999998</v>
      </c>
      <c r="H9" s="399">
        <v>7.8246081800000002</v>
      </c>
      <c r="I9" s="399">
        <v>8.0570104400000009</v>
      </c>
      <c r="J9" s="399">
        <v>8.4074452100000006</v>
      </c>
      <c r="K9" s="399">
        <v>8.7085054900000003</v>
      </c>
      <c r="L9" s="399">
        <v>7.1912055500000003</v>
      </c>
      <c r="M9" s="399">
        <v>7.1092115199999997</v>
      </c>
      <c r="N9" s="399">
        <v>6.52005239</v>
      </c>
      <c r="O9" s="399">
        <v>6.9733044499999997</v>
      </c>
      <c r="P9" s="399">
        <v>6.6242430800000003</v>
      </c>
      <c r="Q9" s="1"/>
      <c r="R9" s="1"/>
      <c r="S9" s="1"/>
      <c r="T9" s="1"/>
      <c r="U9" s="1"/>
      <c r="V9" s="1"/>
      <c r="W9" s="1"/>
      <c r="X9" s="1"/>
      <c r="Y9" s="1"/>
      <c r="Z9" s="1"/>
      <c r="AA9" s="1"/>
      <c r="AB9" s="1"/>
    </row>
    <row r="10" spans="1:28">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row>
    <row r="11" spans="1:28">
      <c r="A11" s="1"/>
      <c r="B11" s="1"/>
      <c r="C11" s="121" t="s">
        <v>576</v>
      </c>
      <c r="D11" s="1"/>
      <c r="E11" s="1"/>
      <c r="F11" s="1"/>
      <c r="G11" s="1"/>
      <c r="H11" s="1"/>
      <c r="I11" s="1"/>
      <c r="J11" s="1"/>
      <c r="K11" s="1"/>
      <c r="L11" s="1"/>
      <c r="M11" s="1"/>
      <c r="N11" s="1"/>
      <c r="O11" s="1"/>
      <c r="P11" s="1"/>
      <c r="Q11" s="1"/>
      <c r="R11" s="1"/>
      <c r="S11" s="1"/>
      <c r="T11" s="1"/>
      <c r="U11" s="1"/>
      <c r="V11" s="1"/>
      <c r="W11" s="1"/>
      <c r="X11" s="1"/>
      <c r="Y11" s="1"/>
      <c r="Z11" s="1"/>
      <c r="AA11" s="1"/>
      <c r="AB11" s="1"/>
    </row>
    <row r="12" spans="1:28">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row>
    <row r="13" spans="1:28">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row>
    <row r="14" spans="1:2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row>
    <row r="15" spans="1:2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row>
    <row r="20" spans="1:2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c r="A22" s="1"/>
      <c r="B22" s="1" t="s">
        <v>342</v>
      </c>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c r="A24" s="1"/>
      <c r="B24" s="1"/>
      <c r="C24" s="1"/>
      <c r="E24" s="1"/>
      <c r="F24" s="1"/>
      <c r="G24" s="1"/>
      <c r="H24" s="1"/>
      <c r="I24" s="1"/>
      <c r="J24" s="1"/>
      <c r="K24" s="1"/>
      <c r="L24" s="1"/>
      <c r="M24" s="1"/>
      <c r="N24" s="1"/>
      <c r="O24" s="1"/>
      <c r="P24" s="1"/>
      <c r="Q24" s="1"/>
      <c r="R24" s="1"/>
      <c r="S24" s="1"/>
      <c r="T24" s="1"/>
      <c r="U24" s="1"/>
      <c r="V24" s="1"/>
      <c r="W24" s="1"/>
      <c r="X24" s="1"/>
      <c r="Y24" s="1"/>
      <c r="Z24" s="1"/>
      <c r="AA24" s="1"/>
      <c r="AB24" s="1"/>
    </row>
    <row r="25" spans="1:2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1">
      <c r="A49" s="1"/>
    </row>
    <row r="50" spans="1:1">
      <c r="A50" s="1"/>
    </row>
    <row r="51" spans="1:1">
      <c r="A51" s="1"/>
    </row>
  </sheetData>
  <hyperlinks>
    <hyperlink ref="J1" location="innehåll!A1" display="Tillbaka till innehållsförteckning"/>
  </hyperlinks>
  <pageMargins left="0.7" right="0.7" top="0.75" bottom="0.75" header="0.3" footer="0.3"/>
  <pageSetup paperSize="9" orientation="portrait" r:id="rId1"/>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77"/>
  <sheetViews>
    <sheetView workbookViewId="0">
      <selection activeCell="H1" sqref="H1"/>
    </sheetView>
  </sheetViews>
  <sheetFormatPr defaultRowHeight="15"/>
  <cols>
    <col min="2" max="2" width="18.5703125" customWidth="1"/>
  </cols>
  <sheetData>
    <row r="1" spans="1:48">
      <c r="A1" s="1"/>
      <c r="B1" s="1"/>
      <c r="C1" s="1"/>
      <c r="D1" s="1"/>
      <c r="E1" s="1"/>
      <c r="F1" s="1"/>
      <c r="G1" s="1"/>
      <c r="H1" s="70" t="s">
        <v>173</v>
      </c>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row>
    <row r="2" spans="1:48">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1:48" ht="17.25">
      <c r="A3" s="1"/>
      <c r="B3" s="426" t="s">
        <v>1275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1:48">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1:48">
      <c r="A5" s="1"/>
      <c r="B5" s="1"/>
      <c r="C5" s="44">
        <v>2019</v>
      </c>
      <c r="D5" s="44">
        <v>2020</v>
      </c>
      <c r="E5" s="44">
        <v>2021</v>
      </c>
      <c r="F5" s="44">
        <v>2022</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1:48">
      <c r="A6" s="1"/>
      <c r="B6" s="437" t="s">
        <v>350</v>
      </c>
      <c r="C6" s="436">
        <v>5.6</v>
      </c>
      <c r="D6" s="436">
        <v>6.9</v>
      </c>
      <c r="E6" s="436">
        <v>5.5</v>
      </c>
      <c r="F6" s="436">
        <v>4.4000000000000004</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row>
    <row r="7" spans="1:48">
      <c r="A7" s="1"/>
      <c r="B7" s="437" t="s">
        <v>8</v>
      </c>
      <c r="C7" s="436"/>
      <c r="D7" s="436">
        <v>4.5999999999999996</v>
      </c>
      <c r="E7" s="436">
        <v>3.1</v>
      </c>
      <c r="F7" s="436">
        <v>2.2000000000000002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row>
    <row r="8" spans="1:48">
      <c r="A8" s="1"/>
      <c r="B8" s="437" t="s">
        <v>10</v>
      </c>
      <c r="C8" s="436"/>
      <c r="D8" s="436">
        <v>3.7</v>
      </c>
      <c r="E8" s="436">
        <v>2.6</v>
      </c>
      <c r="F8" s="436">
        <v>2.1</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row>
    <row r="9" spans="1:48">
      <c r="A9" s="1"/>
      <c r="B9" s="437" t="s">
        <v>351</v>
      </c>
      <c r="C9" s="436">
        <v>7</v>
      </c>
      <c r="D9" s="436">
        <v>8.3000000000000007</v>
      </c>
      <c r="E9" s="436">
        <v>8.8000000000000007</v>
      </c>
      <c r="F9" s="436">
        <v>6.6</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row>
    <row r="10" spans="1:48">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row>
    <row r="11" spans="1:48">
      <c r="A11" s="1"/>
      <c r="B11" s="121" t="s">
        <v>1276</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row>
    <row r="12" spans="1:48">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row>
    <row r="13" spans="1:48">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row>
    <row r="14" spans="1:4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row>
    <row r="15" spans="1:4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row>
    <row r="16" spans="1:4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row>
    <row r="17" spans="1:4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row>
    <row r="18" spans="1:4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row>
    <row r="19" spans="1:4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row>
    <row r="20" spans="1:4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row>
    <row r="21" spans="1:4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row>
    <row r="22" spans="1:4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row>
    <row r="23" spans="1:4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row>
    <row r="24" spans="1:4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row>
    <row r="25" spans="1:4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row>
    <row r="26" spans="1:4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row>
    <row r="27" spans="1:4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row>
    <row r="28" spans="1:4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row>
    <row r="29" spans="1:4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row>
    <row r="30" spans="1:4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row>
    <row r="31" spans="1:4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row>
    <row r="32" spans="1:4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row>
    <row r="33" spans="1:4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row>
    <row r="34" spans="1:4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row r="221" spans="1:4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row>
    <row r="222" spans="1:4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row>
    <row r="223" spans="1:4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row>
    <row r="224" spans="1:4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row>
    <row r="225" spans="1:4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row>
    <row r="226" spans="1:4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row>
    <row r="227" spans="1:4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row>
    <row r="228" spans="1:4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row>
    <row r="229" spans="1:4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row>
    <row r="230" spans="1:4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row>
    <row r="231" spans="1:4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row>
    <row r="232" spans="1:4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row>
    <row r="233" spans="1:4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row>
    <row r="234" spans="1:4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row>
    <row r="235" spans="1:4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row>
    <row r="236" spans="1:4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row>
    <row r="237" spans="1:4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row>
    <row r="238" spans="1:4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row>
    <row r="239" spans="1:4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row>
    <row r="240" spans="1:4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row>
    <row r="241" spans="1:4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row>
    <row r="242" spans="1:4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row>
    <row r="243" spans="1:4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row>
    <row r="244" spans="1:4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row>
    <row r="245" spans="1:4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row>
    <row r="246" spans="1:4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row>
    <row r="247" spans="1:4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row>
    <row r="248" spans="1:4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row>
    <row r="249" spans="1:4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row>
    <row r="250" spans="1:4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row>
    <row r="251" spans="1:4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row>
    <row r="252" spans="1:4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row>
    <row r="253" spans="1:4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row>
    <row r="254" spans="1:4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row>
    <row r="255" spans="1:4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row>
    <row r="256" spans="1:4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row>
    <row r="257" spans="1:4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row>
    <row r="258" spans="1:4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row>
    <row r="259" spans="1:4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row>
    <row r="260" spans="1:4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row>
    <row r="261" spans="1:4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row>
    <row r="262" spans="1:4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row>
    <row r="263" spans="1:4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row>
    <row r="264" spans="1:4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row>
    <row r="265" spans="1:4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row>
    <row r="266" spans="1:4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row>
    <row r="267" spans="1:4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row>
    <row r="268" spans="1:4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row>
    <row r="269" spans="1:4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row>
    <row r="270" spans="1:4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row>
    <row r="272" spans="1:4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row>
    <row r="273" spans="1:4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row>
    <row r="274" spans="1:4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row>
    <row r="275" spans="1:4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row>
    <row r="276" spans="1:4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row>
    <row r="277" spans="1:4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row>
  </sheetData>
  <hyperlinks>
    <hyperlink ref="H1" location="innehåll!A1" display="Tillbaka till innehållsförteckning"/>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29"/>
  <sheetViews>
    <sheetView workbookViewId="0">
      <selection activeCell="N1" sqref="J1:N1"/>
    </sheetView>
  </sheetViews>
  <sheetFormatPr defaultRowHeight="15"/>
  <cols>
    <col min="1" max="1" width="9.140625" style="400"/>
    <col min="2" max="2" width="20.7109375" customWidth="1"/>
  </cols>
  <sheetData>
    <row r="1" spans="1:25">
      <c r="A1" s="1"/>
      <c r="B1" s="405" t="s">
        <v>587</v>
      </c>
      <c r="C1" s="1"/>
      <c r="D1" s="1"/>
      <c r="E1" s="1"/>
      <c r="F1" s="1"/>
      <c r="G1" s="1"/>
      <c r="H1" s="1"/>
      <c r="I1" s="1"/>
      <c r="J1" s="70" t="s">
        <v>173</v>
      </c>
      <c r="K1" s="1"/>
      <c r="L1" s="1"/>
      <c r="M1" s="1"/>
      <c r="N1" s="1"/>
      <c r="O1" s="1"/>
      <c r="P1" s="1"/>
      <c r="Q1" s="1"/>
      <c r="R1" s="1"/>
      <c r="S1" s="1"/>
      <c r="T1" s="1"/>
      <c r="U1" s="1"/>
      <c r="V1" s="1"/>
      <c r="W1" s="1"/>
      <c r="X1" s="1"/>
      <c r="Y1" s="1"/>
    </row>
    <row r="2" spans="1:25" s="400" customFormat="1">
      <c r="A2" s="1"/>
      <c r="B2" s="406"/>
      <c r="C2" s="1"/>
      <c r="D2" s="1"/>
      <c r="E2" s="1"/>
      <c r="F2" s="1"/>
      <c r="G2" s="1"/>
      <c r="H2" s="1"/>
      <c r="I2" s="1"/>
      <c r="J2" s="1"/>
      <c r="K2" s="1"/>
      <c r="L2" s="1"/>
      <c r="M2" s="1"/>
      <c r="N2" s="1"/>
      <c r="O2" s="1"/>
      <c r="P2" s="1"/>
      <c r="Q2" s="1"/>
      <c r="R2" s="1"/>
      <c r="S2" s="1"/>
      <c r="T2" s="1"/>
      <c r="U2" s="1"/>
      <c r="V2" s="1"/>
      <c r="W2" s="1"/>
      <c r="X2" s="1"/>
      <c r="Y2" s="1"/>
    </row>
    <row r="3" spans="1:25">
      <c r="A3" s="1"/>
      <c r="B3" s="1"/>
      <c r="C3" s="777" t="s">
        <v>560</v>
      </c>
      <c r="D3" s="777" t="s">
        <v>561</v>
      </c>
      <c r="E3" s="777" t="s">
        <v>562</v>
      </c>
      <c r="F3" s="777" t="s">
        <v>563</v>
      </c>
      <c r="G3" s="777" t="s">
        <v>564</v>
      </c>
      <c r="H3" s="777" t="s">
        <v>332</v>
      </c>
      <c r="I3" s="777" t="s">
        <v>391</v>
      </c>
      <c r="J3" s="777">
        <v>2019</v>
      </c>
      <c r="K3" s="777">
        <v>2020</v>
      </c>
      <c r="L3" s="777">
        <v>2021</v>
      </c>
      <c r="M3" s="777">
        <v>2022</v>
      </c>
      <c r="N3" s="777">
        <v>2023</v>
      </c>
      <c r="O3" s="1"/>
      <c r="P3" s="1"/>
      <c r="Q3" s="1"/>
      <c r="R3" s="1"/>
      <c r="S3" s="1"/>
      <c r="T3" s="1"/>
      <c r="U3" s="1"/>
      <c r="V3" s="1"/>
      <c r="W3" s="1"/>
      <c r="X3" s="1"/>
      <c r="Y3" s="1"/>
    </row>
    <row r="4" spans="1:25">
      <c r="A4" s="1"/>
      <c r="B4" s="775" t="s">
        <v>648</v>
      </c>
      <c r="C4" s="776">
        <v>3.5167820000000001</v>
      </c>
      <c r="D4" s="776">
        <v>3.6375169999999999</v>
      </c>
      <c r="E4" s="776">
        <v>3.382072</v>
      </c>
      <c r="F4" s="776">
        <v>3.3203149999999999</v>
      </c>
      <c r="G4" s="776">
        <v>2.7857859999999999</v>
      </c>
      <c r="H4" s="776">
        <v>2.6</v>
      </c>
      <c r="I4" s="776">
        <v>2.4319660000000001</v>
      </c>
      <c r="J4" s="776">
        <v>2.75</v>
      </c>
      <c r="K4" s="776">
        <v>3.1</v>
      </c>
      <c r="L4" s="776">
        <v>3</v>
      </c>
      <c r="M4" s="776">
        <v>2</v>
      </c>
      <c r="N4" s="776">
        <v>2</v>
      </c>
      <c r="O4" s="1"/>
      <c r="P4" s="1"/>
      <c r="Q4" s="1"/>
      <c r="R4" s="1"/>
      <c r="S4" s="1"/>
      <c r="T4" s="1"/>
      <c r="U4" s="1"/>
      <c r="V4" s="1"/>
      <c r="W4" s="1"/>
      <c r="X4" s="1"/>
      <c r="Y4" s="1"/>
    </row>
    <row r="5" spans="1:25">
      <c r="A5" s="1"/>
      <c r="B5" s="437" t="s">
        <v>649</v>
      </c>
      <c r="C5" s="492">
        <v>3.5992570000000002</v>
      </c>
      <c r="D5" s="492">
        <v>3.7597330000000002</v>
      </c>
      <c r="E5" s="492">
        <v>3.6629299999999998</v>
      </c>
      <c r="F5" s="492">
        <v>3.75</v>
      </c>
      <c r="G5" s="492">
        <v>3.7753190000000001</v>
      </c>
      <c r="H5" s="492">
        <v>3.75</v>
      </c>
      <c r="I5" s="492">
        <v>3.7389570000000001</v>
      </c>
      <c r="J5" s="492">
        <v>4</v>
      </c>
      <c r="K5" s="492">
        <v>4.3</v>
      </c>
      <c r="L5" s="492">
        <v>5</v>
      </c>
      <c r="M5" s="492">
        <v>4</v>
      </c>
      <c r="N5" s="492">
        <v>3</v>
      </c>
      <c r="O5" s="1"/>
      <c r="P5" s="1"/>
      <c r="Q5" s="1"/>
      <c r="R5" s="1"/>
      <c r="S5" s="1"/>
      <c r="T5" s="1"/>
      <c r="U5" s="1"/>
      <c r="V5" s="1"/>
      <c r="W5" s="1"/>
      <c r="X5" s="1"/>
      <c r="Y5" s="1"/>
    </row>
    <row r="6" spans="1:25">
      <c r="A6" s="1"/>
      <c r="B6" s="775" t="s">
        <v>8</v>
      </c>
      <c r="C6" s="776">
        <v>4</v>
      </c>
      <c r="D6" s="776">
        <v>4</v>
      </c>
      <c r="E6" s="776">
        <v>3</v>
      </c>
      <c r="F6" s="776">
        <v>3</v>
      </c>
      <c r="G6" s="776">
        <v>3</v>
      </c>
      <c r="H6" s="776">
        <v>3</v>
      </c>
      <c r="I6" s="776">
        <v>3</v>
      </c>
      <c r="J6" s="776">
        <v>3</v>
      </c>
      <c r="K6" s="776">
        <v>3</v>
      </c>
      <c r="L6" s="776">
        <v>3</v>
      </c>
      <c r="M6" s="776">
        <v>3</v>
      </c>
      <c r="N6" s="776">
        <v>2</v>
      </c>
      <c r="O6" s="1"/>
      <c r="P6" s="1"/>
      <c r="Q6" s="1"/>
      <c r="R6" s="1"/>
      <c r="S6" s="1"/>
      <c r="T6" s="1"/>
      <c r="U6" s="1"/>
      <c r="V6" s="1"/>
      <c r="W6" s="1"/>
      <c r="X6" s="1"/>
      <c r="Y6" s="1"/>
    </row>
    <row r="7" spans="1:25">
      <c r="A7" s="1"/>
      <c r="B7" s="437" t="s">
        <v>57</v>
      </c>
      <c r="C7" s="492"/>
      <c r="D7" s="492"/>
      <c r="E7" s="492"/>
      <c r="F7" s="492"/>
      <c r="G7" s="492">
        <v>4</v>
      </c>
      <c r="H7" s="492">
        <v>4</v>
      </c>
      <c r="I7" s="492">
        <v>4</v>
      </c>
      <c r="J7" s="492">
        <v>4</v>
      </c>
      <c r="K7" s="492">
        <v>4</v>
      </c>
      <c r="L7" s="492">
        <v>5</v>
      </c>
      <c r="M7" s="492">
        <v>4</v>
      </c>
      <c r="N7" s="492">
        <v>4</v>
      </c>
      <c r="O7" s="1"/>
      <c r="P7" s="1"/>
      <c r="Q7" s="1"/>
      <c r="R7" s="1"/>
      <c r="S7" s="1"/>
      <c r="T7" s="1"/>
      <c r="U7" s="1"/>
      <c r="V7" s="1"/>
      <c r="W7" s="1"/>
      <c r="X7" s="1"/>
      <c r="Y7" s="1"/>
    </row>
    <row r="8" spans="1:25">
      <c r="A8" s="1"/>
      <c r="B8" s="775" t="s">
        <v>10</v>
      </c>
      <c r="C8" s="776">
        <v>3</v>
      </c>
      <c r="D8" s="776">
        <v>4</v>
      </c>
      <c r="E8" s="776">
        <v>3</v>
      </c>
      <c r="F8" s="776">
        <v>3</v>
      </c>
      <c r="G8" s="776">
        <v>3</v>
      </c>
      <c r="H8" s="776">
        <v>3</v>
      </c>
      <c r="I8" s="776">
        <v>2</v>
      </c>
      <c r="J8" s="776">
        <v>3</v>
      </c>
      <c r="K8" s="776">
        <v>3</v>
      </c>
      <c r="L8" s="776">
        <v>3</v>
      </c>
      <c r="M8" s="776">
        <v>2</v>
      </c>
      <c r="N8" s="776">
        <v>2</v>
      </c>
      <c r="O8" s="1"/>
      <c r="P8" s="1"/>
      <c r="Q8" s="1"/>
      <c r="R8" s="1"/>
      <c r="S8" s="1"/>
      <c r="T8" s="1"/>
      <c r="U8" s="1"/>
      <c r="V8" s="1"/>
      <c r="W8" s="1"/>
      <c r="X8" s="1"/>
      <c r="Y8" s="1"/>
    </row>
    <row r="9" spans="1:25">
      <c r="A9" s="1"/>
      <c r="B9" s="437" t="s">
        <v>913</v>
      </c>
      <c r="C9" s="492"/>
      <c r="D9" s="492"/>
      <c r="E9" s="492"/>
      <c r="F9" s="492"/>
      <c r="G9" s="492">
        <v>4</v>
      </c>
      <c r="H9" s="492">
        <v>4</v>
      </c>
      <c r="I9" s="492">
        <v>4</v>
      </c>
      <c r="J9" s="492">
        <v>4</v>
      </c>
      <c r="K9" s="492">
        <v>4</v>
      </c>
      <c r="L9" s="492">
        <v>5</v>
      </c>
      <c r="M9" s="492">
        <v>4</v>
      </c>
      <c r="N9" s="492">
        <v>3</v>
      </c>
      <c r="O9" s="1"/>
      <c r="P9" s="1"/>
      <c r="Q9" s="1"/>
      <c r="R9" s="1"/>
      <c r="S9" s="1"/>
      <c r="T9" s="1"/>
      <c r="U9" s="1"/>
      <c r="V9" s="1"/>
      <c r="W9" s="1"/>
      <c r="X9" s="1"/>
      <c r="Y9" s="1"/>
    </row>
    <row r="10" spans="1:25" s="723" customFormat="1">
      <c r="A10" s="1"/>
      <c r="B10" s="1"/>
      <c r="C10" s="1"/>
      <c r="D10" s="1"/>
      <c r="E10" s="1"/>
      <c r="F10" s="1"/>
      <c r="G10" s="1"/>
      <c r="H10" s="1"/>
      <c r="I10" s="1"/>
      <c r="J10" s="1"/>
      <c r="K10" s="1"/>
      <c r="L10" s="1"/>
      <c r="M10" s="1"/>
      <c r="N10" s="1"/>
      <c r="O10" s="1"/>
      <c r="P10" s="1"/>
      <c r="Q10" s="1"/>
      <c r="R10" s="1"/>
      <c r="S10" s="1"/>
      <c r="T10" s="1"/>
      <c r="U10" s="1"/>
      <c r="V10" s="1"/>
      <c r="W10" s="1"/>
      <c r="X10" s="1"/>
      <c r="Y10" s="1"/>
    </row>
    <row r="11" spans="1:25">
      <c r="A11" s="1"/>
      <c r="B11" s="121" t="s">
        <v>576</v>
      </c>
      <c r="C11" s="1"/>
      <c r="D11" s="1"/>
      <c r="E11" s="1"/>
      <c r="F11" s="1"/>
      <c r="G11" s="1"/>
      <c r="H11" s="1"/>
      <c r="I11" s="1"/>
      <c r="J11" s="1"/>
      <c r="K11" s="1"/>
      <c r="L11" s="1"/>
      <c r="M11" s="1"/>
      <c r="N11" s="1"/>
      <c r="O11" s="1"/>
      <c r="P11" s="1"/>
      <c r="Q11" s="1"/>
      <c r="R11" s="1"/>
      <c r="S11" s="1"/>
      <c r="T11" s="1"/>
      <c r="U11" s="1"/>
      <c r="V11" s="1"/>
      <c r="W11" s="1"/>
      <c r="X11" s="1"/>
      <c r="Y11" s="1"/>
    </row>
    <row r="12" spans="1:25">
      <c r="A12" s="1"/>
      <c r="B12" s="1"/>
      <c r="C12" s="1"/>
      <c r="D12" s="1"/>
      <c r="E12" s="1"/>
      <c r="F12" s="1"/>
      <c r="G12" s="1"/>
      <c r="H12" s="1"/>
      <c r="I12" s="1"/>
      <c r="J12" s="1"/>
      <c r="K12" s="1"/>
      <c r="L12" s="1"/>
      <c r="M12" s="1"/>
      <c r="N12" s="1"/>
      <c r="O12" s="1"/>
      <c r="P12" s="1"/>
      <c r="Q12" s="1"/>
      <c r="R12" s="1"/>
      <c r="S12" s="1"/>
      <c r="T12" s="1"/>
      <c r="U12" s="1"/>
      <c r="V12" s="1"/>
      <c r="W12" s="1"/>
      <c r="X12" s="1"/>
      <c r="Y12" s="1"/>
    </row>
    <row r="13" spans="1:25">
      <c r="A13" s="1"/>
      <c r="B13" s="1"/>
      <c r="C13" s="1"/>
      <c r="D13" s="1"/>
      <c r="E13" s="1"/>
      <c r="F13" s="1"/>
      <c r="G13" s="1"/>
      <c r="H13" s="1"/>
      <c r="I13" s="1"/>
      <c r="J13" s="1"/>
      <c r="K13" s="1"/>
      <c r="L13" s="1"/>
      <c r="M13" s="1"/>
      <c r="N13" s="1"/>
      <c r="O13" s="1"/>
      <c r="P13" s="1"/>
      <c r="Q13" s="1"/>
      <c r="R13" s="1"/>
      <c r="S13" s="1"/>
      <c r="T13" s="1"/>
      <c r="U13" s="1"/>
      <c r="V13" s="1"/>
      <c r="W13" s="1"/>
      <c r="X13" s="1"/>
      <c r="Y13" s="1"/>
    </row>
    <row r="14" spans="1:25">
      <c r="A14" s="1"/>
      <c r="B14" s="44" t="s">
        <v>1277</v>
      </c>
      <c r="C14" s="1"/>
      <c r="D14" s="1"/>
      <c r="E14" s="1"/>
      <c r="F14" s="1"/>
      <c r="G14" s="1"/>
      <c r="H14" s="1"/>
      <c r="I14" s="1"/>
      <c r="J14" s="1"/>
      <c r="K14" s="1"/>
      <c r="L14" s="1"/>
      <c r="M14" s="1"/>
      <c r="N14" s="1"/>
      <c r="O14" s="1"/>
      <c r="P14" s="1"/>
      <c r="Q14" s="1"/>
      <c r="R14" s="1"/>
      <c r="S14" s="1"/>
      <c r="T14" s="1"/>
      <c r="U14" s="1"/>
      <c r="V14" s="1"/>
      <c r="W14" s="1"/>
      <c r="X14" s="1"/>
      <c r="Y14" s="1"/>
    </row>
    <row r="15" spans="1:25">
      <c r="A15" s="1"/>
      <c r="B15" s="1"/>
      <c r="C15" s="1"/>
      <c r="D15" s="1"/>
      <c r="E15" s="1"/>
      <c r="F15" s="1"/>
      <c r="G15" s="1"/>
      <c r="H15" s="1"/>
      <c r="I15" s="1"/>
      <c r="J15" s="1"/>
      <c r="K15" s="1"/>
      <c r="L15" s="1"/>
      <c r="M15" s="1"/>
      <c r="N15" s="1"/>
      <c r="O15" s="1"/>
      <c r="P15" s="1"/>
      <c r="Q15" s="1"/>
      <c r="R15" s="1"/>
      <c r="S15" s="1"/>
      <c r="T15" s="1"/>
      <c r="U15" s="1"/>
      <c r="V15" s="1"/>
      <c r="W15" s="1"/>
      <c r="X15" s="1"/>
      <c r="Y15" s="1"/>
    </row>
    <row r="16" spans="1:25">
      <c r="A16" s="1"/>
      <c r="B16" s="1"/>
      <c r="C16" s="777" t="s">
        <v>560</v>
      </c>
      <c r="D16" s="777" t="s">
        <v>561</v>
      </c>
      <c r="E16" s="777" t="s">
        <v>562</v>
      </c>
      <c r="F16" s="777" t="s">
        <v>563</v>
      </c>
      <c r="G16" s="777" t="s">
        <v>564</v>
      </c>
      <c r="H16" s="777" t="s">
        <v>332</v>
      </c>
      <c r="I16" s="777" t="s">
        <v>391</v>
      </c>
      <c r="J16" s="772">
        <v>2019</v>
      </c>
      <c r="K16" s="772">
        <v>2020</v>
      </c>
      <c r="L16" s="437">
        <v>2021</v>
      </c>
      <c r="M16" s="777">
        <v>2022</v>
      </c>
      <c r="N16" s="777">
        <v>2023</v>
      </c>
      <c r="O16" s="1"/>
      <c r="P16" s="1"/>
      <c r="Q16" s="1"/>
      <c r="R16" s="1"/>
      <c r="S16" s="1"/>
      <c r="T16" s="1"/>
      <c r="U16" s="1"/>
      <c r="V16" s="1"/>
      <c r="W16" s="1"/>
      <c r="X16" s="1"/>
      <c r="Y16" s="1"/>
    </row>
    <row r="17" spans="1:25">
      <c r="A17" s="1"/>
      <c r="B17" s="775" t="s">
        <v>1278</v>
      </c>
      <c r="C17" s="776">
        <v>51</v>
      </c>
      <c r="D17" s="776">
        <v>52</v>
      </c>
      <c r="E17" s="776">
        <v>52</v>
      </c>
      <c r="F17" s="776">
        <v>54</v>
      </c>
      <c r="G17" s="776">
        <v>54</v>
      </c>
      <c r="H17" s="776">
        <v>54</v>
      </c>
      <c r="I17" s="776">
        <v>54</v>
      </c>
      <c r="J17" s="776">
        <v>53.287160999999998</v>
      </c>
      <c r="K17" s="776">
        <v>51.837018999999998</v>
      </c>
      <c r="L17" s="776">
        <v>59.117063000000002</v>
      </c>
      <c r="M17" s="776">
        <v>56</v>
      </c>
      <c r="N17" s="776">
        <v>54</v>
      </c>
      <c r="O17" s="1"/>
      <c r="P17" s="1"/>
      <c r="Q17" s="1"/>
      <c r="R17" s="1"/>
      <c r="S17" s="1"/>
      <c r="T17" s="1"/>
      <c r="U17" s="1"/>
      <c r="V17" s="1"/>
      <c r="W17" s="1"/>
      <c r="X17" s="1"/>
      <c r="Y17" s="1"/>
    </row>
    <row r="18" spans="1:25">
      <c r="A18" s="1"/>
      <c r="B18" s="437" t="s">
        <v>1279</v>
      </c>
      <c r="C18" s="492">
        <v>54</v>
      </c>
      <c r="D18" s="492">
        <v>54</v>
      </c>
      <c r="E18" s="492">
        <v>56</v>
      </c>
      <c r="F18" s="492">
        <v>58</v>
      </c>
      <c r="G18" s="492">
        <v>60</v>
      </c>
      <c r="H18" s="492">
        <v>61</v>
      </c>
      <c r="I18" s="492">
        <v>62</v>
      </c>
      <c r="J18" s="492">
        <v>60</v>
      </c>
      <c r="K18" s="492">
        <v>57</v>
      </c>
      <c r="L18" s="492">
        <v>66</v>
      </c>
      <c r="M18" s="492">
        <v>65</v>
      </c>
      <c r="N18" s="492">
        <v>60</v>
      </c>
      <c r="O18" s="1"/>
      <c r="P18" s="1"/>
      <c r="Q18" s="1"/>
      <c r="R18" s="1"/>
      <c r="S18" s="1"/>
      <c r="T18" s="1"/>
      <c r="U18" s="1"/>
      <c r="V18" s="1"/>
      <c r="W18" s="1"/>
      <c r="X18" s="1"/>
      <c r="Y18" s="1"/>
    </row>
    <row r="19" spans="1:25">
      <c r="A19" s="1"/>
      <c r="B19" s="775" t="s">
        <v>8</v>
      </c>
      <c r="C19" s="776">
        <v>53</v>
      </c>
      <c r="D19" s="776">
        <v>53</v>
      </c>
      <c r="E19" s="776">
        <v>54</v>
      </c>
      <c r="F19" s="776">
        <v>55</v>
      </c>
      <c r="G19" s="776">
        <v>54</v>
      </c>
      <c r="H19" s="776">
        <v>55</v>
      </c>
      <c r="I19" s="776">
        <v>56</v>
      </c>
      <c r="J19" s="776">
        <v>57</v>
      </c>
      <c r="K19" s="776">
        <v>53</v>
      </c>
      <c r="L19" s="776">
        <v>60</v>
      </c>
      <c r="M19" s="776">
        <v>58</v>
      </c>
      <c r="N19" s="776">
        <v>55</v>
      </c>
      <c r="O19" s="1"/>
      <c r="P19" s="1"/>
      <c r="Q19" s="1"/>
      <c r="R19" s="1"/>
      <c r="S19" s="1"/>
      <c r="T19" s="1"/>
      <c r="U19" s="1"/>
      <c r="V19" s="1"/>
      <c r="W19" s="1"/>
      <c r="X19" s="1"/>
      <c r="Y19" s="1"/>
    </row>
    <row r="20" spans="1:25">
      <c r="A20" s="1"/>
      <c r="B20" s="437" t="s">
        <v>9</v>
      </c>
      <c r="C20" s="492">
        <v>56</v>
      </c>
      <c r="D20" s="492">
        <v>56</v>
      </c>
      <c r="E20" s="492">
        <v>58</v>
      </c>
      <c r="F20" s="492">
        <v>59</v>
      </c>
      <c r="G20" s="492">
        <v>61</v>
      </c>
      <c r="H20" s="492">
        <v>62</v>
      </c>
      <c r="I20" s="492">
        <v>63</v>
      </c>
      <c r="J20" s="492">
        <v>63</v>
      </c>
      <c r="K20" s="492">
        <v>59</v>
      </c>
      <c r="L20" s="492">
        <v>67</v>
      </c>
      <c r="M20" s="492">
        <v>66</v>
      </c>
      <c r="N20" s="492">
        <v>63</v>
      </c>
      <c r="O20" s="1"/>
      <c r="P20" s="1"/>
      <c r="Q20" s="1"/>
      <c r="R20" s="1"/>
      <c r="S20" s="1"/>
      <c r="T20" s="1"/>
      <c r="U20" s="1"/>
      <c r="V20" s="1"/>
      <c r="W20" s="1"/>
      <c r="X20" s="1"/>
      <c r="Y20" s="1"/>
    </row>
    <row r="21" spans="1:25">
      <c r="A21" s="1"/>
      <c r="B21" s="775" t="s">
        <v>10</v>
      </c>
      <c r="C21" s="776">
        <v>49</v>
      </c>
      <c r="D21" s="776">
        <v>52</v>
      </c>
      <c r="E21" s="776">
        <v>50</v>
      </c>
      <c r="F21" s="776">
        <v>54</v>
      </c>
      <c r="G21" s="776">
        <v>54</v>
      </c>
      <c r="H21" s="776">
        <v>53</v>
      </c>
      <c r="I21" s="776">
        <v>51</v>
      </c>
      <c r="J21" s="776">
        <v>50</v>
      </c>
      <c r="K21" s="776">
        <v>51</v>
      </c>
      <c r="L21" s="776">
        <v>58.218296000000002</v>
      </c>
      <c r="M21" s="776">
        <v>54</v>
      </c>
      <c r="N21" s="776">
        <v>52</v>
      </c>
      <c r="O21" s="1"/>
      <c r="P21" s="1"/>
      <c r="Q21" s="1"/>
      <c r="R21" s="1"/>
      <c r="S21" s="1"/>
      <c r="T21" s="1"/>
      <c r="U21" s="1"/>
      <c r="V21" s="1"/>
      <c r="W21" s="1"/>
      <c r="X21" s="1"/>
      <c r="Y21" s="1"/>
    </row>
    <row r="22" spans="1:25">
      <c r="A22" s="1"/>
      <c r="B22" s="437" t="s">
        <v>11</v>
      </c>
      <c r="C22" s="492">
        <v>53</v>
      </c>
      <c r="D22" s="492">
        <v>45</v>
      </c>
      <c r="E22" s="492">
        <v>55</v>
      </c>
      <c r="F22" s="492">
        <v>57</v>
      </c>
      <c r="G22" s="492">
        <v>58</v>
      </c>
      <c r="H22" s="492">
        <v>60</v>
      </c>
      <c r="I22" s="492">
        <v>60</v>
      </c>
      <c r="J22" s="492">
        <v>59</v>
      </c>
      <c r="K22" s="492">
        <v>56</v>
      </c>
      <c r="L22" s="492">
        <v>65</v>
      </c>
      <c r="M22" s="492">
        <v>63</v>
      </c>
      <c r="N22" s="492">
        <v>58</v>
      </c>
      <c r="O22" s="1"/>
      <c r="P22" s="1"/>
      <c r="Q22" s="1"/>
      <c r="R22" s="1"/>
      <c r="S22" s="1"/>
      <c r="T22" s="1"/>
      <c r="U22" s="1"/>
      <c r="V22" s="1"/>
      <c r="W22" s="1"/>
      <c r="X22" s="1"/>
      <c r="Y22" s="1"/>
    </row>
    <row r="23" spans="1:25">
      <c r="A23" s="1"/>
      <c r="B23" s="1"/>
      <c r="C23" s="1"/>
      <c r="D23" s="1"/>
      <c r="E23" s="1"/>
      <c r="F23" s="1"/>
      <c r="G23" s="1"/>
      <c r="H23" s="1"/>
      <c r="I23" s="1"/>
      <c r="J23" s="1"/>
      <c r="K23" s="1"/>
      <c r="L23" s="1"/>
      <c r="M23" s="1"/>
      <c r="N23" s="1"/>
      <c r="O23" s="1"/>
      <c r="P23" s="1"/>
      <c r="Q23" s="1"/>
      <c r="R23" s="1"/>
      <c r="S23" s="1"/>
      <c r="T23" s="1"/>
      <c r="U23" s="1"/>
      <c r="V23" s="1"/>
      <c r="W23" s="1"/>
      <c r="X23" s="1"/>
      <c r="Y23" s="1"/>
    </row>
    <row r="24" spans="1:25">
      <c r="A24" s="1"/>
      <c r="B24" s="121" t="s">
        <v>221</v>
      </c>
      <c r="C24" s="1"/>
      <c r="D24" s="1"/>
      <c r="E24" s="1"/>
      <c r="F24" s="1"/>
      <c r="G24" s="1"/>
      <c r="H24" s="1"/>
      <c r="I24" s="1"/>
      <c r="J24" s="1"/>
      <c r="K24" s="1"/>
      <c r="L24" s="1"/>
      <c r="M24" s="1"/>
      <c r="N24" s="1"/>
      <c r="O24" s="1"/>
      <c r="P24" s="1"/>
      <c r="Q24" s="1"/>
      <c r="R24" s="1"/>
      <c r="S24" s="1"/>
      <c r="T24" s="1"/>
      <c r="U24" s="1"/>
      <c r="V24" s="1"/>
      <c r="W24" s="1"/>
      <c r="X24" s="1"/>
      <c r="Y24" s="1"/>
    </row>
    <row r="25" spans="1:25">
      <c r="A25" s="1"/>
      <c r="B25" s="1"/>
      <c r="C25" s="1"/>
      <c r="D25" s="1"/>
      <c r="E25" s="1"/>
      <c r="F25" s="1"/>
      <c r="G25" s="1"/>
      <c r="H25" s="1"/>
      <c r="I25" s="1"/>
      <c r="J25" s="1"/>
      <c r="K25" s="1"/>
      <c r="L25" s="1"/>
      <c r="M25" s="1"/>
      <c r="N25" s="1"/>
      <c r="O25" s="1"/>
      <c r="P25" s="1"/>
      <c r="Q25" s="1"/>
      <c r="R25" s="1"/>
      <c r="S25" s="1"/>
      <c r="T25" s="1"/>
      <c r="U25" s="1"/>
      <c r="V25" s="1"/>
      <c r="W25" s="1"/>
      <c r="X25" s="1"/>
      <c r="Y25" s="1"/>
    </row>
    <row r="26" spans="1:25">
      <c r="A26" s="1"/>
      <c r="B26" s="1"/>
      <c r="C26" s="1"/>
      <c r="D26" s="1"/>
      <c r="E26" s="1"/>
      <c r="F26" s="1"/>
      <c r="G26" s="1"/>
      <c r="H26" s="1"/>
      <c r="I26" s="1"/>
      <c r="J26" s="1"/>
      <c r="K26" s="1"/>
      <c r="L26" s="1"/>
      <c r="M26" s="1"/>
      <c r="N26" s="1"/>
      <c r="O26" s="1"/>
      <c r="P26" s="1"/>
      <c r="Q26" s="1"/>
      <c r="R26" s="1"/>
      <c r="S26" s="1"/>
      <c r="T26" s="1"/>
      <c r="U26" s="1"/>
      <c r="V26" s="1"/>
      <c r="W26" s="1"/>
      <c r="X26" s="1"/>
      <c r="Y26" s="1"/>
    </row>
    <row r="27" spans="1:25">
      <c r="A27" s="1"/>
      <c r="B27" s="1"/>
      <c r="C27" s="1"/>
      <c r="D27" s="1"/>
      <c r="E27" s="1"/>
      <c r="F27" s="1"/>
      <c r="G27" s="1"/>
      <c r="H27" s="1"/>
      <c r="I27" s="1"/>
      <c r="J27" s="1"/>
      <c r="K27" s="1"/>
      <c r="L27" s="1"/>
      <c r="M27" s="1"/>
      <c r="N27" s="1"/>
      <c r="O27" s="1"/>
      <c r="P27" s="1"/>
      <c r="Q27" s="1"/>
      <c r="R27" s="1"/>
      <c r="S27" s="1"/>
      <c r="T27" s="1"/>
      <c r="U27" s="1"/>
      <c r="V27" s="1"/>
      <c r="W27" s="1"/>
      <c r="X27" s="1"/>
      <c r="Y27" s="1"/>
    </row>
    <row r="28" spans="1:25">
      <c r="A28" s="1"/>
      <c r="B28" s="1"/>
      <c r="C28" s="1"/>
      <c r="D28" s="1"/>
      <c r="E28" s="1"/>
      <c r="F28" s="1"/>
      <c r="G28" s="1"/>
      <c r="H28" s="1"/>
      <c r="I28" s="1"/>
      <c r="J28" s="1"/>
      <c r="K28" s="1"/>
      <c r="L28" s="1"/>
      <c r="M28" s="1"/>
      <c r="N28" s="1"/>
      <c r="O28" s="1"/>
      <c r="P28" s="1"/>
      <c r="Q28" s="1"/>
      <c r="R28" s="1"/>
      <c r="S28" s="1"/>
      <c r="T28" s="1"/>
      <c r="U28" s="1"/>
      <c r="V28" s="1"/>
      <c r="W28" s="1"/>
      <c r="X28" s="1"/>
      <c r="Y28" s="1"/>
    </row>
    <row r="29" spans="1:25">
      <c r="A29" s="1"/>
      <c r="B29" s="1"/>
      <c r="C29" s="1"/>
      <c r="D29" s="1"/>
      <c r="E29" s="1"/>
      <c r="F29" s="1"/>
      <c r="G29" s="1"/>
      <c r="H29" s="1"/>
      <c r="I29" s="1"/>
      <c r="J29" s="1"/>
      <c r="K29" s="1"/>
      <c r="L29" s="1"/>
      <c r="M29" s="1"/>
      <c r="N29" s="1"/>
      <c r="O29" s="1"/>
      <c r="P29" s="1"/>
      <c r="Q29" s="1"/>
      <c r="R29" s="1"/>
      <c r="S29" s="1"/>
      <c r="T29" s="1"/>
      <c r="U29" s="1"/>
      <c r="V29" s="1"/>
      <c r="W29" s="1"/>
      <c r="X29" s="1"/>
      <c r="Y29" s="1"/>
    </row>
  </sheetData>
  <hyperlinks>
    <hyperlink ref="J1" location="innehåll!A1" display="Tillbaka till innehållsförteckning"/>
  </hyperlinks>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87"/>
  <sheetViews>
    <sheetView workbookViewId="0">
      <selection activeCell="E1" sqref="E1"/>
    </sheetView>
  </sheetViews>
  <sheetFormatPr defaultRowHeight="15"/>
  <cols>
    <col min="2" max="2" width="21.7109375" customWidth="1"/>
  </cols>
  <sheetData>
    <row r="1" spans="1:30">
      <c r="A1" s="1"/>
      <c r="B1" s="1"/>
      <c r="C1" s="1"/>
      <c r="D1" s="1"/>
      <c r="E1" s="70" t="s">
        <v>173</v>
      </c>
      <c r="F1" s="1"/>
      <c r="G1" s="1"/>
      <c r="H1" s="1"/>
      <c r="I1" s="1"/>
      <c r="J1" s="1"/>
      <c r="K1" s="1"/>
      <c r="L1" s="1"/>
      <c r="M1" s="1"/>
      <c r="N1" s="1"/>
      <c r="O1" s="1"/>
      <c r="P1" s="1"/>
      <c r="Q1" s="1"/>
      <c r="R1" s="1"/>
      <c r="S1" s="1"/>
      <c r="T1" s="1"/>
      <c r="U1" s="1"/>
      <c r="V1" s="1"/>
      <c r="W1" s="1"/>
      <c r="X1" s="1"/>
      <c r="Y1" s="1"/>
      <c r="Z1" s="1"/>
      <c r="AA1" s="1"/>
      <c r="AB1" s="1"/>
      <c r="AC1" s="1"/>
      <c r="AD1" s="1"/>
    </row>
    <row r="2" spans="1:30">
      <c r="A2" s="1"/>
      <c r="B2" s="44" t="s">
        <v>1483</v>
      </c>
      <c r="C2" s="1"/>
      <c r="D2" s="1"/>
      <c r="E2" s="1"/>
      <c r="F2" s="1"/>
      <c r="G2" s="1"/>
      <c r="H2" s="1"/>
      <c r="I2" s="1"/>
      <c r="J2" s="1"/>
      <c r="K2" s="1"/>
      <c r="L2" s="1"/>
      <c r="M2" s="1"/>
      <c r="N2" s="1"/>
      <c r="O2" s="1"/>
      <c r="P2" s="1"/>
      <c r="Q2" s="1"/>
      <c r="R2" s="1"/>
      <c r="S2" s="1"/>
      <c r="T2" s="1"/>
      <c r="U2" s="1"/>
      <c r="V2" s="1"/>
      <c r="W2" s="1"/>
      <c r="X2" s="1"/>
      <c r="Y2" s="1"/>
      <c r="Z2" s="1"/>
      <c r="AA2" s="1"/>
      <c r="AB2" s="1"/>
      <c r="AC2" s="1"/>
      <c r="AD2" s="1"/>
    </row>
    <row r="3" spans="1:30">
      <c r="A3" s="1"/>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c r="A4" s="1"/>
      <c r="B4" s="1"/>
      <c r="C4" s="777" t="s">
        <v>563</v>
      </c>
      <c r="D4" s="777" t="s">
        <v>564</v>
      </c>
      <c r="E4" s="777" t="s">
        <v>332</v>
      </c>
      <c r="F4" s="777" t="s">
        <v>391</v>
      </c>
      <c r="G4" s="777">
        <v>2019</v>
      </c>
      <c r="H4" s="777">
        <v>2020</v>
      </c>
      <c r="I4" s="777">
        <v>2021</v>
      </c>
      <c r="J4" s="777">
        <v>2022</v>
      </c>
      <c r="K4" s="1"/>
      <c r="L4" s="1"/>
      <c r="M4" s="1"/>
      <c r="N4" s="1"/>
      <c r="O4" s="1"/>
      <c r="P4" s="1"/>
      <c r="Q4" s="1"/>
      <c r="R4" s="1"/>
      <c r="S4" s="1"/>
      <c r="T4" s="1"/>
      <c r="U4" s="1"/>
      <c r="V4" s="1"/>
      <c r="W4" s="1"/>
      <c r="X4" s="1"/>
      <c r="Y4" s="1"/>
      <c r="Z4" s="1"/>
      <c r="AA4" s="1"/>
      <c r="AB4" s="1"/>
      <c r="AC4" s="1"/>
      <c r="AD4" s="1"/>
    </row>
    <row r="5" spans="1:30">
      <c r="A5" s="1"/>
      <c r="B5" s="775" t="s">
        <v>648</v>
      </c>
      <c r="C5" s="866">
        <v>21.63</v>
      </c>
      <c r="D5" s="866">
        <v>21.84</v>
      </c>
      <c r="E5" s="866">
        <v>20.84</v>
      </c>
      <c r="F5" s="866">
        <v>21.726136570000001</v>
      </c>
      <c r="G5" s="866">
        <v>13.74684154</v>
      </c>
      <c r="H5" s="866">
        <v>14.46369067</v>
      </c>
      <c r="I5" s="866">
        <v>14.68965517</v>
      </c>
      <c r="J5" s="866">
        <v>14.44870309</v>
      </c>
      <c r="K5" s="1"/>
      <c r="L5" s="1"/>
      <c r="M5" s="1"/>
      <c r="N5" s="1"/>
      <c r="O5" s="1"/>
      <c r="P5" s="1"/>
      <c r="Q5" s="1"/>
      <c r="R5" s="1"/>
      <c r="S5" s="1"/>
      <c r="T5" s="1"/>
      <c r="U5" s="1"/>
      <c r="V5" s="1"/>
      <c r="W5" s="1"/>
      <c r="X5" s="1"/>
      <c r="Y5" s="1"/>
      <c r="Z5" s="1"/>
      <c r="AA5" s="1"/>
      <c r="AB5" s="1"/>
      <c r="AC5" s="1"/>
      <c r="AD5" s="1"/>
    </row>
    <row r="6" spans="1:30">
      <c r="A6" s="1"/>
      <c r="B6" s="437" t="s">
        <v>649</v>
      </c>
      <c r="C6" s="772">
        <v>20.6</v>
      </c>
      <c r="D6" s="772">
        <v>20.5</v>
      </c>
      <c r="E6" s="772">
        <v>19.8</v>
      </c>
      <c r="F6" s="772">
        <v>20.963880750000001</v>
      </c>
      <c r="G6" s="772">
        <v>14.36536111</v>
      </c>
      <c r="H6" s="772">
        <v>14.86220825</v>
      </c>
      <c r="I6" s="772">
        <v>14.81154924</v>
      </c>
      <c r="J6" s="772">
        <v>14.662315899999999</v>
      </c>
      <c r="K6" s="1"/>
      <c r="L6" s="1"/>
      <c r="M6" s="1"/>
      <c r="N6" s="1"/>
      <c r="O6" s="1"/>
      <c r="P6" s="1"/>
      <c r="Q6" s="1"/>
      <c r="R6" s="1"/>
      <c r="S6" s="1"/>
      <c r="T6" s="1"/>
      <c r="U6" s="1"/>
      <c r="V6" s="1"/>
      <c r="W6" s="1"/>
      <c r="X6" s="1"/>
      <c r="Y6" s="1"/>
      <c r="Z6" s="1"/>
      <c r="AA6" s="1"/>
      <c r="AB6" s="1"/>
      <c r="AC6" s="1"/>
      <c r="AD6" s="1"/>
    </row>
    <row r="7" spans="1:30" s="864" customFormat="1">
      <c r="A7" s="1"/>
      <c r="B7" s="40"/>
      <c r="C7" s="64"/>
      <c r="D7" s="64"/>
      <c r="E7" s="64"/>
      <c r="F7" s="64"/>
      <c r="G7" s="64"/>
      <c r="H7" s="64"/>
      <c r="I7" s="64"/>
      <c r="J7" s="64"/>
      <c r="K7" s="1"/>
      <c r="L7" s="1"/>
      <c r="M7" s="1"/>
      <c r="N7" s="1"/>
      <c r="O7" s="1"/>
      <c r="P7" s="1"/>
      <c r="Q7" s="1"/>
      <c r="R7" s="1"/>
      <c r="S7" s="1"/>
      <c r="T7" s="1"/>
      <c r="U7" s="1"/>
      <c r="V7" s="1"/>
      <c r="W7" s="1"/>
      <c r="X7" s="1"/>
      <c r="Y7" s="1"/>
      <c r="Z7" s="1"/>
      <c r="AA7" s="1"/>
      <c r="AB7" s="1"/>
      <c r="AC7" s="1"/>
      <c r="AD7" s="1"/>
    </row>
    <row r="8" spans="1:30">
      <c r="A8" s="1"/>
      <c r="B8" s="121" t="s">
        <v>576</v>
      </c>
      <c r="C8" s="1"/>
      <c r="D8" s="1"/>
      <c r="E8" s="1"/>
      <c r="F8" s="1"/>
      <c r="G8" s="1"/>
      <c r="H8" s="1"/>
      <c r="I8" s="1"/>
      <c r="J8" s="1"/>
      <c r="K8" s="1"/>
      <c r="L8" s="1"/>
      <c r="M8" s="1"/>
      <c r="N8" s="1"/>
      <c r="O8" s="1"/>
      <c r="P8" s="1"/>
      <c r="Q8" s="1"/>
      <c r="R8" s="1"/>
      <c r="S8" s="1"/>
      <c r="T8" s="1"/>
      <c r="U8" s="1"/>
      <c r="V8" s="1"/>
      <c r="W8" s="1"/>
      <c r="X8" s="1"/>
      <c r="Y8" s="1"/>
      <c r="Z8" s="1"/>
      <c r="AA8" s="1"/>
      <c r="AB8" s="1"/>
      <c r="AC8" s="1"/>
      <c r="AD8" s="1"/>
    </row>
    <row r="9" spans="1:30">
      <c r="A9" s="1"/>
      <c r="B9" s="1"/>
      <c r="C9" s="1"/>
      <c r="D9" s="1"/>
      <c r="E9" s="1"/>
      <c r="F9" s="1"/>
      <c r="G9" s="1"/>
      <c r="H9" s="1"/>
      <c r="I9" s="1"/>
      <c r="J9" s="1"/>
      <c r="K9" s="1"/>
      <c r="L9" s="1"/>
      <c r="M9" s="1"/>
      <c r="N9" s="1"/>
      <c r="O9" s="1"/>
      <c r="P9" s="1"/>
      <c r="Q9" s="1"/>
      <c r="R9" s="1"/>
      <c r="S9" s="1"/>
      <c r="T9" s="1"/>
      <c r="U9" s="1"/>
      <c r="V9" s="1"/>
      <c r="W9" s="1"/>
      <c r="X9" s="1"/>
      <c r="Y9" s="1"/>
      <c r="Z9" s="1"/>
      <c r="AA9" s="1"/>
      <c r="AB9" s="1"/>
      <c r="AC9" s="1"/>
      <c r="AD9" s="1"/>
    </row>
    <row r="10" spans="1:30">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sheetData>
  <hyperlinks>
    <hyperlink ref="E1" location="innehåll!A1" display="Tillbaka till innehållsförteckning"/>
  </hyperlink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9"/>
  <sheetViews>
    <sheetView workbookViewId="0">
      <selection activeCell="J1" sqref="J1"/>
    </sheetView>
  </sheetViews>
  <sheetFormatPr defaultRowHeight="15"/>
  <cols>
    <col min="1" max="1" width="6.28515625" customWidth="1"/>
    <col min="2" max="2" width="20.85546875" customWidth="1"/>
    <col min="12" max="14" width="9.140625" style="804"/>
    <col min="15" max="15" width="2.85546875" customWidth="1"/>
    <col min="16" max="16" width="21.7109375" customWidth="1"/>
  </cols>
  <sheetData>
    <row r="1" spans="1:28">
      <c r="A1" s="1"/>
      <c r="B1" s="1"/>
      <c r="C1" s="1"/>
      <c r="D1" s="1"/>
      <c r="E1" s="1"/>
      <c r="F1" s="1"/>
      <c r="G1" s="1"/>
      <c r="H1" s="1"/>
      <c r="I1" s="1"/>
      <c r="J1" s="70" t="s">
        <v>173</v>
      </c>
      <c r="K1" s="1"/>
      <c r="L1" s="1"/>
      <c r="M1" s="1"/>
      <c r="N1" s="1"/>
      <c r="O1" s="1"/>
      <c r="P1" s="1"/>
      <c r="Q1" s="1"/>
      <c r="R1" s="1"/>
      <c r="S1" s="1"/>
      <c r="T1" s="1"/>
      <c r="U1" s="1"/>
      <c r="V1" s="1"/>
      <c r="W1" s="70" t="s">
        <v>173</v>
      </c>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c r="A3" s="1"/>
      <c r="B3" s="188" t="s">
        <v>226</v>
      </c>
      <c r="C3" s="190"/>
      <c r="D3" s="189"/>
      <c r="E3" s="189"/>
      <c r="F3" s="189"/>
      <c r="G3" s="189"/>
      <c r="H3" s="189"/>
      <c r="I3" s="190"/>
      <c r="J3" s="190"/>
      <c r="K3" s="190"/>
      <c r="L3" s="765"/>
      <c r="M3" s="765"/>
      <c r="N3" s="765"/>
      <c r="O3" s="1"/>
      <c r="P3" s="209" t="s">
        <v>231</v>
      </c>
      <c r="Q3" s="210"/>
      <c r="R3" s="211"/>
      <c r="S3" s="211"/>
      <c r="T3" s="211"/>
      <c r="U3" s="211"/>
      <c r="V3" s="210"/>
      <c r="W3" s="210"/>
      <c r="X3" s="210"/>
      <c r="Y3" s="212"/>
      <c r="Z3" s="1"/>
      <c r="AA3" s="1"/>
      <c r="AB3" s="1"/>
    </row>
    <row r="4" spans="1:28">
      <c r="A4" s="1"/>
      <c r="B4" s="207" t="s">
        <v>357</v>
      </c>
      <c r="C4" s="119"/>
      <c r="D4" s="119"/>
      <c r="E4" s="119"/>
      <c r="F4" s="119"/>
      <c r="G4" s="119"/>
      <c r="H4" s="119"/>
      <c r="I4" s="192"/>
      <c r="J4" s="192"/>
      <c r="K4" s="192"/>
      <c r="L4" s="768"/>
      <c r="M4" s="768"/>
      <c r="N4" s="768"/>
      <c r="O4" s="1"/>
      <c r="P4" s="207" t="s">
        <v>358</v>
      </c>
      <c r="Q4" s="119"/>
      <c r="R4" s="119"/>
      <c r="S4" s="119"/>
      <c r="T4" s="119"/>
      <c r="U4" s="119"/>
      <c r="V4" s="192"/>
      <c r="W4" s="192"/>
      <c r="X4" s="192"/>
      <c r="Y4" s="193"/>
      <c r="Z4" s="1"/>
      <c r="AA4" s="1"/>
      <c r="AB4" s="1"/>
    </row>
    <row r="5" spans="1:28" ht="51.75">
      <c r="A5" s="1"/>
      <c r="B5" s="699"/>
      <c r="C5" s="18" t="s">
        <v>12</v>
      </c>
      <c r="D5" s="18" t="s">
        <v>25</v>
      </c>
      <c r="E5" s="18" t="s">
        <v>13</v>
      </c>
      <c r="F5" s="1"/>
      <c r="G5" s="1"/>
      <c r="H5" s="1"/>
      <c r="I5" s="1"/>
      <c r="J5" s="1"/>
      <c r="K5" s="1"/>
      <c r="L5" s="1"/>
      <c r="M5" s="1"/>
      <c r="N5" s="1"/>
      <c r="O5" s="1"/>
      <c r="P5" s="176"/>
      <c r="Q5" s="18" t="s">
        <v>12</v>
      </c>
      <c r="R5" s="18" t="s">
        <v>25</v>
      </c>
      <c r="S5" s="18" t="s">
        <v>13</v>
      </c>
      <c r="T5" s="1"/>
      <c r="U5" s="1"/>
      <c r="V5" s="1"/>
      <c r="W5" s="1"/>
      <c r="X5" s="1"/>
      <c r="Y5" s="1"/>
      <c r="Z5" s="1"/>
      <c r="AA5" s="1"/>
      <c r="AB5" s="1"/>
    </row>
    <row r="6" spans="1:28">
      <c r="A6" s="1"/>
      <c r="B6" s="22" t="s">
        <v>260</v>
      </c>
      <c r="C6" s="107">
        <v>68.5</v>
      </c>
      <c r="D6" s="107">
        <v>20.399999999999999</v>
      </c>
      <c r="E6" s="107">
        <v>11</v>
      </c>
      <c r="F6" s="75"/>
      <c r="G6" s="1"/>
      <c r="H6" s="1"/>
      <c r="I6" s="1"/>
      <c r="J6" s="1"/>
      <c r="K6" s="1"/>
      <c r="L6" s="1"/>
      <c r="M6" s="1"/>
      <c r="N6" s="1"/>
      <c r="O6" s="1"/>
      <c r="P6" s="22" t="s">
        <v>260</v>
      </c>
      <c r="Q6" s="107">
        <v>52</v>
      </c>
      <c r="R6" s="107">
        <v>28</v>
      </c>
      <c r="S6" s="107">
        <v>18</v>
      </c>
      <c r="T6" s="1"/>
      <c r="U6" s="1"/>
      <c r="V6" s="1"/>
      <c r="W6" s="1"/>
      <c r="X6" s="1"/>
      <c r="Y6" s="1"/>
      <c r="Z6" s="1"/>
      <c r="AA6" s="1"/>
      <c r="AB6" s="1"/>
    </row>
    <row r="7" spans="1:28">
      <c r="A7" s="1"/>
      <c r="B7" s="19" t="s">
        <v>261</v>
      </c>
      <c r="C7" s="67">
        <v>61</v>
      </c>
      <c r="D7" s="68">
        <v>30</v>
      </c>
      <c r="E7" s="67">
        <v>9</v>
      </c>
      <c r="F7" s="1"/>
      <c r="G7" s="1"/>
      <c r="H7" s="1"/>
      <c r="I7" s="1"/>
      <c r="J7" s="1"/>
      <c r="K7" s="1"/>
      <c r="L7" s="1"/>
      <c r="M7" s="1"/>
      <c r="N7" s="1"/>
      <c r="O7" s="1"/>
      <c r="P7" s="19" t="s">
        <v>261</v>
      </c>
      <c r="Q7" s="67">
        <v>47</v>
      </c>
      <c r="R7" s="68">
        <v>33</v>
      </c>
      <c r="S7" s="67">
        <v>19</v>
      </c>
      <c r="T7" s="1"/>
      <c r="U7" s="1"/>
      <c r="V7" s="1"/>
      <c r="W7" s="1"/>
      <c r="X7" s="1"/>
      <c r="Y7" s="1"/>
      <c r="Z7" s="1"/>
      <c r="AA7" s="1"/>
      <c r="AB7" s="1"/>
    </row>
    <row r="8" spans="1:28">
      <c r="A8" s="1"/>
      <c r="B8" s="22" t="s">
        <v>330</v>
      </c>
      <c r="C8" s="107">
        <v>57</v>
      </c>
      <c r="D8" s="107">
        <v>28</v>
      </c>
      <c r="E8" s="107">
        <v>13</v>
      </c>
      <c r="F8" s="1"/>
      <c r="G8" s="1"/>
      <c r="H8" s="1"/>
      <c r="I8" s="1"/>
      <c r="J8" s="1"/>
      <c r="K8" s="1"/>
      <c r="L8" s="1"/>
      <c r="M8" s="1"/>
      <c r="N8" s="1"/>
      <c r="O8" s="1"/>
      <c r="P8" s="22" t="s">
        <v>330</v>
      </c>
      <c r="Q8" s="107">
        <v>49</v>
      </c>
      <c r="R8" s="107">
        <v>27</v>
      </c>
      <c r="S8" s="107">
        <v>24</v>
      </c>
      <c r="T8" s="1"/>
      <c r="U8" s="1"/>
      <c r="V8" s="1"/>
      <c r="W8" s="1"/>
      <c r="X8" s="1"/>
      <c r="Y8" s="1"/>
      <c r="Z8" s="1"/>
      <c r="AA8" s="1"/>
      <c r="AB8" s="1"/>
    </row>
    <row r="9" spans="1:28">
      <c r="A9" s="1"/>
      <c r="B9" s="19" t="s">
        <v>359</v>
      </c>
      <c r="C9" s="67">
        <v>57</v>
      </c>
      <c r="D9" s="68">
        <v>31</v>
      </c>
      <c r="E9" s="67">
        <v>12</v>
      </c>
      <c r="F9" s="75"/>
      <c r="G9" s="1"/>
      <c r="H9" s="1"/>
      <c r="I9" s="1"/>
      <c r="J9" s="1"/>
      <c r="K9" s="1"/>
      <c r="L9" s="1"/>
      <c r="M9" s="1"/>
      <c r="N9" s="1"/>
      <c r="O9" s="1"/>
      <c r="P9" s="19" t="s">
        <v>359</v>
      </c>
      <c r="Q9" s="67">
        <v>38</v>
      </c>
      <c r="R9" s="68">
        <f>100-(Q9+S9)</f>
        <v>41</v>
      </c>
      <c r="S9" s="67">
        <v>21</v>
      </c>
      <c r="T9" s="1"/>
      <c r="U9" s="1"/>
      <c r="V9" s="1"/>
      <c r="W9" s="1"/>
      <c r="X9" s="1"/>
      <c r="Y9" s="1"/>
      <c r="Z9" s="1"/>
      <c r="AA9" s="1"/>
      <c r="AB9" s="1"/>
    </row>
    <row r="10" spans="1:28" s="804" customFormat="1">
      <c r="A10" s="1"/>
      <c r="B10" s="22" t="s">
        <v>1468</v>
      </c>
      <c r="C10" s="107">
        <v>55</v>
      </c>
      <c r="D10" s="107">
        <v>31</v>
      </c>
      <c r="E10" s="107">
        <v>14</v>
      </c>
      <c r="F10" s="1"/>
      <c r="G10" s="1"/>
      <c r="H10" s="1"/>
      <c r="I10" s="1"/>
      <c r="J10" s="1"/>
      <c r="K10" s="1"/>
      <c r="L10" s="1"/>
      <c r="M10" s="1"/>
      <c r="N10" s="1"/>
      <c r="O10" s="1"/>
      <c r="P10" s="22" t="s">
        <v>1468</v>
      </c>
      <c r="Q10" s="107">
        <v>38</v>
      </c>
      <c r="R10" s="107">
        <v>38</v>
      </c>
      <c r="S10" s="107">
        <v>24</v>
      </c>
      <c r="T10" s="75"/>
      <c r="U10" s="1"/>
      <c r="V10" s="1"/>
      <c r="W10" s="1"/>
      <c r="X10" s="1"/>
      <c r="Y10" s="1"/>
      <c r="Z10" s="1"/>
      <c r="AA10" s="1"/>
      <c r="AB10" s="1"/>
    </row>
    <row r="11" spans="1:28">
      <c r="A11" s="1"/>
      <c r="B11" s="19" t="s">
        <v>263</v>
      </c>
      <c r="C11" s="67">
        <v>84</v>
      </c>
      <c r="D11" s="68">
        <v>11.7</v>
      </c>
      <c r="E11" s="67">
        <v>3.4</v>
      </c>
      <c r="F11" s="75"/>
      <c r="G11" s="1"/>
      <c r="H11" s="1"/>
      <c r="I11" s="1"/>
      <c r="J11" s="1"/>
      <c r="K11" s="1"/>
      <c r="L11" s="1"/>
      <c r="M11" s="1"/>
      <c r="N11" s="1"/>
      <c r="O11" s="1"/>
      <c r="P11" s="19" t="s">
        <v>263</v>
      </c>
      <c r="Q11" s="67">
        <v>77</v>
      </c>
      <c r="R11" s="68">
        <v>17</v>
      </c>
      <c r="S11" s="67">
        <v>6</v>
      </c>
      <c r="T11" s="1"/>
      <c r="U11" s="1"/>
      <c r="V11" s="1"/>
      <c r="W11" s="1"/>
      <c r="X11" s="1"/>
      <c r="Y11" s="1"/>
      <c r="Z11" s="1"/>
      <c r="AA11" s="1"/>
      <c r="AB11" s="1"/>
    </row>
    <row r="12" spans="1:28">
      <c r="A12" s="1"/>
      <c r="B12" s="22" t="s">
        <v>262</v>
      </c>
      <c r="C12" s="107">
        <v>78</v>
      </c>
      <c r="D12" s="107">
        <v>17</v>
      </c>
      <c r="E12" s="107">
        <v>3</v>
      </c>
      <c r="F12" s="1"/>
      <c r="G12" s="1"/>
      <c r="H12" s="1"/>
      <c r="I12" s="1"/>
      <c r="J12" s="1"/>
      <c r="K12" s="1"/>
      <c r="L12" s="1"/>
      <c r="M12" s="1"/>
      <c r="N12" s="1"/>
      <c r="O12" s="1"/>
      <c r="P12" s="22" t="s">
        <v>262</v>
      </c>
      <c r="Q12" s="107">
        <v>76</v>
      </c>
      <c r="R12" s="107">
        <v>17</v>
      </c>
      <c r="S12" s="107">
        <v>6</v>
      </c>
      <c r="T12" s="1"/>
      <c r="U12" s="1"/>
      <c r="V12" s="1"/>
      <c r="W12" s="1"/>
      <c r="X12" s="1"/>
      <c r="Y12" s="1"/>
      <c r="Z12" s="1"/>
      <c r="AA12" s="1"/>
      <c r="AB12" s="1"/>
    </row>
    <row r="13" spans="1:28">
      <c r="A13" s="1"/>
      <c r="B13" s="19" t="s">
        <v>331</v>
      </c>
      <c r="C13" s="67">
        <v>74</v>
      </c>
      <c r="D13" s="68">
        <v>17</v>
      </c>
      <c r="E13" s="67">
        <v>6</v>
      </c>
      <c r="F13" s="1"/>
      <c r="G13" s="1"/>
      <c r="H13" s="1"/>
      <c r="I13" s="1"/>
      <c r="J13" s="1"/>
      <c r="K13" s="1"/>
      <c r="L13" s="1"/>
      <c r="M13" s="1"/>
      <c r="N13" s="1"/>
      <c r="O13" s="1"/>
      <c r="P13" s="19" t="s">
        <v>331</v>
      </c>
      <c r="Q13" s="67">
        <v>72</v>
      </c>
      <c r="R13" s="68">
        <v>17</v>
      </c>
      <c r="S13" s="67">
        <v>8</v>
      </c>
      <c r="T13" s="1"/>
      <c r="U13" s="1"/>
      <c r="V13" s="1"/>
      <c r="W13" s="1"/>
      <c r="X13" s="1"/>
      <c r="Y13" s="1"/>
      <c r="Z13" s="1"/>
      <c r="AA13" s="1"/>
      <c r="AB13" s="1"/>
    </row>
    <row r="14" spans="1:28">
      <c r="A14" s="1"/>
      <c r="B14" s="22" t="s">
        <v>360</v>
      </c>
      <c r="C14" s="107">
        <v>74</v>
      </c>
      <c r="D14" s="107">
        <v>19</v>
      </c>
      <c r="E14" s="107">
        <v>6</v>
      </c>
      <c r="F14" s="1"/>
      <c r="G14" s="1"/>
      <c r="H14" s="1"/>
      <c r="I14" s="1"/>
      <c r="J14" s="1"/>
      <c r="K14" s="1"/>
      <c r="L14" s="1"/>
      <c r="M14" s="1"/>
      <c r="N14" s="1"/>
      <c r="O14" s="1"/>
      <c r="P14" s="22" t="s">
        <v>360</v>
      </c>
      <c r="Q14" s="107">
        <v>76</v>
      </c>
      <c r="R14" s="107">
        <v>15</v>
      </c>
      <c r="S14" s="107">
        <v>9</v>
      </c>
      <c r="T14" s="1"/>
      <c r="U14" s="1"/>
      <c r="V14" s="1"/>
      <c r="W14" s="1"/>
      <c r="X14" s="1"/>
      <c r="Y14" s="1"/>
      <c r="Z14" s="1"/>
      <c r="AA14" s="1"/>
      <c r="AB14" s="1"/>
    </row>
    <row r="15" spans="1:28" s="804" customFormat="1">
      <c r="A15" s="1"/>
      <c r="B15" s="19" t="s">
        <v>1467</v>
      </c>
      <c r="C15" s="67">
        <v>72</v>
      </c>
      <c r="D15" s="68">
        <v>21</v>
      </c>
      <c r="E15" s="67">
        <v>7</v>
      </c>
      <c r="F15" s="75"/>
      <c r="G15" s="1"/>
      <c r="H15" s="1"/>
      <c r="I15" s="1"/>
      <c r="J15" s="1"/>
      <c r="K15" s="1"/>
      <c r="L15" s="1"/>
      <c r="M15" s="1"/>
      <c r="N15" s="1"/>
      <c r="O15" s="1"/>
      <c r="P15" s="19" t="s">
        <v>1467</v>
      </c>
      <c r="Q15" s="67">
        <v>66</v>
      </c>
      <c r="R15" s="68">
        <v>25</v>
      </c>
      <c r="S15" s="67">
        <v>9</v>
      </c>
      <c r="T15" s="1"/>
      <c r="U15" s="1"/>
      <c r="V15" s="1"/>
      <c r="W15" s="1"/>
      <c r="X15" s="1"/>
      <c r="Y15" s="1"/>
      <c r="Z15" s="1"/>
      <c r="AA15" s="1"/>
      <c r="AB15" s="1"/>
    </row>
    <row r="16" spans="1:28" s="804" customFormat="1">
      <c r="A16" s="1"/>
      <c r="B16" s="22" t="s">
        <v>1469</v>
      </c>
      <c r="C16" s="107">
        <v>63</v>
      </c>
      <c r="D16" s="107">
        <v>26</v>
      </c>
      <c r="E16" s="107">
        <v>10</v>
      </c>
      <c r="F16" s="75"/>
      <c r="G16" s="1"/>
      <c r="H16" s="1"/>
      <c r="I16" s="1"/>
      <c r="J16" s="1"/>
      <c r="K16" s="1"/>
      <c r="L16" s="1"/>
      <c r="M16" s="1"/>
      <c r="N16" s="1"/>
      <c r="O16" s="1"/>
      <c r="P16" s="22" t="s">
        <v>1469</v>
      </c>
      <c r="Q16" s="107">
        <v>52</v>
      </c>
      <c r="R16" s="107">
        <v>32</v>
      </c>
      <c r="S16" s="107">
        <v>16</v>
      </c>
      <c r="T16" s="1"/>
      <c r="U16" s="1"/>
      <c r="V16" s="1"/>
      <c r="W16" s="1"/>
      <c r="X16" s="1"/>
      <c r="Y16" s="1"/>
      <c r="Z16" s="1"/>
      <c r="AA16" s="1"/>
      <c r="AB16" s="1"/>
    </row>
    <row r="17" spans="1:28" s="804" customFormat="1">
      <c r="A17" s="1"/>
      <c r="B17" s="80"/>
      <c r="C17" s="861"/>
      <c r="D17" s="208"/>
      <c r="E17" s="861"/>
      <c r="F17" s="75"/>
      <c r="G17" s="1"/>
      <c r="H17" s="1"/>
      <c r="I17" s="1"/>
      <c r="J17" s="1"/>
      <c r="K17" s="1"/>
      <c r="L17" s="1"/>
      <c r="M17" s="1"/>
      <c r="N17" s="1"/>
      <c r="O17" s="1"/>
      <c r="P17" s="80"/>
      <c r="Q17" s="861"/>
      <c r="R17" s="208"/>
      <c r="S17" s="861"/>
      <c r="T17" s="1"/>
      <c r="U17" s="1"/>
      <c r="V17" s="1"/>
      <c r="W17" s="1"/>
      <c r="X17" s="1"/>
      <c r="Y17" s="1"/>
      <c r="Z17" s="1"/>
      <c r="AA17" s="1"/>
      <c r="AB17" s="1"/>
    </row>
    <row r="18" spans="1:28">
      <c r="A18" s="1"/>
      <c r="B18" s="37" t="s">
        <v>364</v>
      </c>
      <c r="C18" s="208"/>
      <c r="D18" s="208"/>
      <c r="E18" s="208"/>
      <c r="F18" s="1"/>
      <c r="G18" s="1"/>
      <c r="H18" s="1"/>
      <c r="I18" s="1"/>
      <c r="J18" s="1"/>
      <c r="K18" s="1"/>
      <c r="L18" s="1"/>
      <c r="M18" s="1"/>
      <c r="N18" s="1"/>
      <c r="O18" s="1"/>
      <c r="P18" s="37" t="s">
        <v>364</v>
      </c>
      <c r="Q18" s="208"/>
      <c r="R18" s="208"/>
      <c r="S18" s="208"/>
      <c r="T18" s="1"/>
      <c r="U18" s="1"/>
      <c r="V18" s="1"/>
      <c r="W18" s="1"/>
      <c r="X18" s="1"/>
      <c r="Y18" s="1"/>
      <c r="Z18" s="1"/>
      <c r="AA18" s="1"/>
      <c r="AB18" s="1"/>
    </row>
    <row r="19" spans="1:28">
      <c r="A19" s="1"/>
      <c r="B19" s="80"/>
      <c r="C19" s="208"/>
      <c r="D19" s="208"/>
      <c r="E19" s="208"/>
      <c r="F19" s="1"/>
      <c r="G19" s="1"/>
      <c r="H19" s="1"/>
      <c r="I19" s="1"/>
      <c r="J19" s="1"/>
      <c r="K19" s="1"/>
      <c r="L19" s="1"/>
      <c r="M19" s="1"/>
      <c r="N19" s="1"/>
      <c r="O19" s="1"/>
      <c r="P19" s="80"/>
      <c r="Q19" s="208"/>
      <c r="R19" s="208"/>
      <c r="S19" s="208"/>
      <c r="T19" s="1"/>
      <c r="U19" s="1"/>
      <c r="V19" s="1"/>
      <c r="W19" s="1"/>
      <c r="X19" s="1"/>
      <c r="Y19" s="1"/>
      <c r="Z19" s="1"/>
      <c r="AA19" s="1"/>
      <c r="AB19" s="1"/>
    </row>
    <row r="20" spans="1:28">
      <c r="A20" s="1"/>
      <c r="B20" s="80"/>
      <c r="C20" s="208"/>
      <c r="D20" s="208"/>
      <c r="E20" s="208"/>
      <c r="F20" s="1"/>
      <c r="G20" s="1"/>
      <c r="H20" s="1"/>
      <c r="I20" s="1"/>
      <c r="J20" s="1"/>
      <c r="K20" s="1"/>
      <c r="L20" s="1"/>
      <c r="M20" s="1"/>
      <c r="N20" s="1"/>
      <c r="O20" s="1"/>
      <c r="P20" s="80"/>
      <c r="Q20" s="208"/>
      <c r="R20" s="208"/>
      <c r="S20" s="208"/>
      <c r="T20" s="1"/>
      <c r="U20" s="1"/>
      <c r="V20" s="1"/>
      <c r="W20" s="1"/>
      <c r="X20" s="1"/>
      <c r="Y20" s="1"/>
      <c r="Z20" s="1"/>
      <c r="AA20" s="1"/>
      <c r="AB20" s="1"/>
    </row>
    <row r="21" spans="1:2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c r="A22" s="1"/>
      <c r="B22" s="44" t="s">
        <v>265</v>
      </c>
      <c r="C22" s="1"/>
      <c r="D22" s="1"/>
      <c r="E22" s="1"/>
      <c r="F22" s="1"/>
      <c r="G22" s="1"/>
      <c r="H22" s="1"/>
      <c r="I22" s="1"/>
      <c r="J22" s="1"/>
      <c r="K22" s="1"/>
      <c r="L22" s="1"/>
      <c r="M22" s="1"/>
      <c r="N22" s="1"/>
      <c r="O22" s="1"/>
      <c r="P22" s="44" t="s">
        <v>266</v>
      </c>
      <c r="Q22" s="1"/>
      <c r="R22" s="1"/>
      <c r="S22" s="1"/>
      <c r="T22" s="1"/>
      <c r="U22" s="1"/>
      <c r="V22" s="1"/>
      <c r="W22" s="1"/>
      <c r="X22" s="1"/>
      <c r="Y22" s="1"/>
      <c r="Z22" s="1"/>
      <c r="AA22" s="1"/>
      <c r="AB22" s="1"/>
    </row>
    <row r="23" spans="1:2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2:28">
      <c r="B49" s="1"/>
      <c r="C49" s="1"/>
      <c r="D49" s="1"/>
      <c r="E49" s="1"/>
      <c r="F49" s="1"/>
      <c r="G49" s="1"/>
      <c r="H49" s="1"/>
      <c r="I49" s="1"/>
      <c r="J49" s="1"/>
      <c r="K49" s="1"/>
      <c r="L49" s="1"/>
      <c r="M49" s="1"/>
      <c r="N49" s="1"/>
      <c r="O49" s="1"/>
      <c r="P49" s="1"/>
      <c r="Q49" s="1"/>
      <c r="R49" s="1"/>
      <c r="S49" s="1"/>
      <c r="T49" s="1"/>
      <c r="U49" s="1"/>
      <c r="V49" s="1"/>
      <c r="W49" s="1"/>
      <c r="X49" s="1"/>
      <c r="Y49" s="1"/>
      <c r="Z49" s="1"/>
      <c r="AA49" s="1"/>
      <c r="AB49" s="1"/>
    </row>
  </sheetData>
  <hyperlinks>
    <hyperlink ref="W1" location="innehåll!A1" display="Tillbaka till innehållsförteckning"/>
    <hyperlink ref="J1" location="innehåll!A1" display="Tillbaka till innehållsförteckning"/>
  </hyperlinks>
  <pageMargins left="0.7" right="0.7" top="0.75" bottom="0.75" header="0.3" footer="0.3"/>
  <drawing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53"/>
  <sheetViews>
    <sheetView zoomScale="80" zoomScaleNormal="80" workbookViewId="0">
      <selection activeCell="V1" sqref="V1"/>
    </sheetView>
  </sheetViews>
  <sheetFormatPr defaultRowHeight="15"/>
  <cols>
    <col min="1" max="1" width="3.85546875" customWidth="1"/>
    <col min="2" max="2" width="19.5703125" customWidth="1"/>
    <col min="14" max="15" width="9.140625" style="494"/>
    <col min="16" max="16" width="9.140625" style="723"/>
    <col min="17" max="17" width="9.140625" style="864"/>
    <col min="19" max="19" width="17.5703125" customWidth="1"/>
    <col min="21" max="21" width="9" customWidth="1"/>
    <col min="22" max="22" width="8.85546875" customWidth="1"/>
  </cols>
  <sheetData>
    <row r="1" spans="1:43">
      <c r="A1" s="1"/>
      <c r="B1" s="1"/>
      <c r="C1" s="1"/>
      <c r="D1" s="1"/>
      <c r="E1" s="1"/>
      <c r="F1" s="1"/>
      <c r="G1" s="1"/>
      <c r="H1" s="1"/>
      <c r="I1" s="1"/>
      <c r="J1" s="1"/>
      <c r="K1" s="70" t="s">
        <v>173</v>
      </c>
      <c r="L1" s="1"/>
      <c r="M1" s="1"/>
      <c r="N1" s="1"/>
      <c r="O1" s="1"/>
      <c r="P1" s="1"/>
      <c r="Q1" s="1"/>
      <c r="R1" s="1"/>
      <c r="S1" s="1"/>
      <c r="T1" s="1"/>
      <c r="U1" s="1"/>
      <c r="V1" s="70" t="s">
        <v>173</v>
      </c>
      <c r="W1" s="1"/>
      <c r="X1" s="1"/>
      <c r="Y1" s="1"/>
      <c r="Z1" s="1"/>
      <c r="AA1" s="1"/>
      <c r="AB1" s="1"/>
      <c r="AC1" s="1"/>
      <c r="AD1" s="1"/>
      <c r="AE1" s="1"/>
      <c r="AF1" s="1"/>
      <c r="AG1" s="1"/>
      <c r="AH1" s="1"/>
      <c r="AI1" s="1"/>
      <c r="AJ1" s="1"/>
      <c r="AK1" s="1"/>
      <c r="AL1" s="1"/>
      <c r="AM1" s="1"/>
      <c r="AN1" s="1"/>
      <c r="AO1" s="1"/>
      <c r="AP1" s="1"/>
      <c r="AQ1" s="1"/>
    </row>
    <row r="2" spans="1:43">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row>
    <row r="3" spans="1:43">
      <c r="A3" s="1"/>
      <c r="B3" s="367" t="s">
        <v>125</v>
      </c>
      <c r="C3" s="535"/>
      <c r="D3" s="364"/>
      <c r="E3" s="535"/>
      <c r="F3" s="535"/>
      <c r="G3" s="535"/>
      <c r="H3" s="535"/>
      <c r="I3" s="535"/>
      <c r="J3" s="535"/>
      <c r="K3" s="535"/>
      <c r="L3" s="535"/>
      <c r="M3" s="535"/>
      <c r="N3" s="535"/>
      <c r="O3" s="535"/>
      <c r="P3" s="535"/>
      <c r="Q3" s="658"/>
      <c r="R3" s="1"/>
      <c r="S3" s="367" t="s">
        <v>311</v>
      </c>
      <c r="T3" s="535"/>
      <c r="U3" s="364"/>
      <c r="V3" s="535"/>
      <c r="W3" s="535"/>
      <c r="X3" s="535"/>
      <c r="Y3" s="535"/>
      <c r="Z3" s="535"/>
      <c r="AA3" s="535"/>
      <c r="AB3" s="535"/>
      <c r="AC3" s="535"/>
      <c r="AD3" s="535"/>
      <c r="AE3" s="535"/>
      <c r="AF3" s="535"/>
      <c r="AG3" s="535"/>
      <c r="AH3" s="658"/>
      <c r="AI3" s="1"/>
      <c r="AJ3" s="1"/>
      <c r="AK3" s="1"/>
      <c r="AL3" s="1"/>
      <c r="AM3" s="1"/>
      <c r="AN3" s="1"/>
      <c r="AO3" s="1"/>
      <c r="AP3" s="1"/>
      <c r="AQ3" s="1"/>
    </row>
    <row r="4" spans="1:43">
      <c r="A4" s="1"/>
      <c r="B4" s="368" t="s">
        <v>124</v>
      </c>
      <c r="C4" s="372"/>
      <c r="D4" s="369"/>
      <c r="E4" s="372"/>
      <c r="F4" s="372"/>
      <c r="G4" s="372"/>
      <c r="H4" s="372"/>
      <c r="I4" s="372"/>
      <c r="J4" s="372"/>
      <c r="K4" s="372"/>
      <c r="L4" s="372"/>
      <c r="M4" s="372"/>
      <c r="N4" s="372"/>
      <c r="O4" s="372"/>
      <c r="P4" s="372"/>
      <c r="Q4" s="662"/>
      <c r="R4" s="1"/>
      <c r="S4" s="368" t="s">
        <v>124</v>
      </c>
      <c r="T4" s="372"/>
      <c r="U4" s="369"/>
      <c r="V4" s="372"/>
      <c r="W4" s="372"/>
      <c r="X4" s="372"/>
      <c r="Y4" s="372"/>
      <c r="Z4" s="372"/>
      <c r="AA4" s="372"/>
      <c r="AB4" s="372"/>
      <c r="AC4" s="372"/>
      <c r="AD4" s="372"/>
      <c r="AE4" s="372"/>
      <c r="AF4" s="372"/>
      <c r="AG4" s="372"/>
      <c r="AH4" s="662"/>
      <c r="AI4" s="1"/>
      <c r="AJ4" s="1"/>
      <c r="AK4" s="1"/>
      <c r="AL4" s="1"/>
      <c r="AM4" s="1"/>
      <c r="AN4" s="1"/>
      <c r="AO4" s="1"/>
      <c r="AP4" s="1"/>
      <c r="AQ4" s="1"/>
    </row>
    <row r="5" spans="1:43">
      <c r="A5" s="1"/>
      <c r="B5" s="28"/>
      <c r="C5" s="36">
        <v>2009</v>
      </c>
      <c r="D5" s="36">
        <v>2010</v>
      </c>
      <c r="E5" s="36">
        <v>2011</v>
      </c>
      <c r="F5" s="36">
        <v>2012</v>
      </c>
      <c r="G5" s="36">
        <v>2013</v>
      </c>
      <c r="H5" s="36">
        <v>2014</v>
      </c>
      <c r="I5" s="36">
        <v>2015</v>
      </c>
      <c r="J5" s="36">
        <v>2016</v>
      </c>
      <c r="K5" s="36">
        <v>2017</v>
      </c>
      <c r="L5" s="36">
        <v>2018</v>
      </c>
      <c r="M5" s="36">
        <v>2019</v>
      </c>
      <c r="N5" s="36">
        <v>2020</v>
      </c>
      <c r="O5" s="36">
        <v>2021</v>
      </c>
      <c r="P5" s="36">
        <v>2022</v>
      </c>
      <c r="Q5" s="36">
        <v>2023</v>
      </c>
      <c r="R5" s="1"/>
      <c r="S5" s="28"/>
      <c r="T5" s="36">
        <v>2009</v>
      </c>
      <c r="U5" s="36">
        <v>2010</v>
      </c>
      <c r="V5" s="36">
        <v>2011</v>
      </c>
      <c r="W5" s="36">
        <v>2012</v>
      </c>
      <c r="X5" s="36">
        <v>2013</v>
      </c>
      <c r="Y5" s="36">
        <v>2014</v>
      </c>
      <c r="Z5" s="36">
        <v>2015</v>
      </c>
      <c r="AA5" s="36">
        <v>2016</v>
      </c>
      <c r="AB5" s="36">
        <v>2017</v>
      </c>
      <c r="AC5" s="36">
        <v>2018</v>
      </c>
      <c r="AD5" s="36">
        <v>2019</v>
      </c>
      <c r="AE5" s="36">
        <v>2020</v>
      </c>
      <c r="AF5" s="36">
        <v>2021</v>
      </c>
      <c r="AG5" s="36">
        <v>2022</v>
      </c>
      <c r="AH5" s="36">
        <v>2023</v>
      </c>
      <c r="AI5" s="1"/>
      <c r="AJ5" s="1"/>
      <c r="AK5" s="1"/>
      <c r="AL5" s="1"/>
      <c r="AM5" s="1"/>
      <c r="AN5" s="1"/>
      <c r="AO5" s="1"/>
      <c r="AP5" s="1"/>
      <c r="AQ5" s="1"/>
    </row>
    <row r="6" spans="1:43">
      <c r="A6" s="1"/>
      <c r="B6" s="32" t="s">
        <v>8</v>
      </c>
      <c r="C6" s="33">
        <v>78</v>
      </c>
      <c r="D6" s="33">
        <v>77</v>
      </c>
      <c r="E6" s="33">
        <v>74</v>
      </c>
      <c r="F6" s="33">
        <v>75</v>
      </c>
      <c r="G6" s="33">
        <v>73</v>
      </c>
      <c r="H6" s="33">
        <v>73</v>
      </c>
      <c r="I6" s="33">
        <v>71</v>
      </c>
      <c r="J6" s="33">
        <v>69</v>
      </c>
      <c r="K6" s="33">
        <v>70</v>
      </c>
      <c r="L6" s="33">
        <v>70</v>
      </c>
      <c r="M6" s="33">
        <v>68</v>
      </c>
      <c r="N6" s="33">
        <v>67</v>
      </c>
      <c r="O6" s="33">
        <v>68</v>
      </c>
      <c r="P6" s="33">
        <v>68</v>
      </c>
      <c r="Q6" s="33">
        <v>69</v>
      </c>
      <c r="R6" s="1"/>
      <c r="S6" s="32" t="s">
        <v>8</v>
      </c>
      <c r="T6" s="33">
        <v>63</v>
      </c>
      <c r="U6" s="33">
        <v>63</v>
      </c>
      <c r="V6" s="33">
        <v>64</v>
      </c>
      <c r="W6" s="33">
        <v>62</v>
      </c>
      <c r="X6" s="33">
        <v>60</v>
      </c>
      <c r="Y6" s="33">
        <v>61</v>
      </c>
      <c r="Z6" s="33">
        <v>60</v>
      </c>
      <c r="AA6" s="33">
        <v>59</v>
      </c>
      <c r="AB6" s="33">
        <v>61</v>
      </c>
      <c r="AC6" s="33">
        <v>60</v>
      </c>
      <c r="AD6" s="33">
        <v>59</v>
      </c>
      <c r="AE6" s="33">
        <v>60</v>
      </c>
      <c r="AF6" s="33">
        <v>58</v>
      </c>
      <c r="AG6" s="33">
        <v>60</v>
      </c>
      <c r="AH6" s="33">
        <v>60</v>
      </c>
      <c r="AI6" s="1"/>
      <c r="AJ6" s="1"/>
      <c r="AK6" s="1"/>
      <c r="AL6" s="1"/>
      <c r="AM6" s="1"/>
      <c r="AN6" s="1"/>
      <c r="AO6" s="1"/>
      <c r="AP6" s="1"/>
      <c r="AQ6" s="1"/>
    </row>
    <row r="7" spans="1:43">
      <c r="A7" s="1"/>
      <c r="B7" s="21" t="s">
        <v>9</v>
      </c>
      <c r="C7" s="34">
        <v>78</v>
      </c>
      <c r="D7" s="34">
        <v>78</v>
      </c>
      <c r="E7" s="34">
        <v>77</v>
      </c>
      <c r="F7" s="34">
        <v>76</v>
      </c>
      <c r="G7" s="34">
        <v>76</v>
      </c>
      <c r="H7" s="34">
        <v>76</v>
      </c>
      <c r="I7" s="34">
        <v>75</v>
      </c>
      <c r="J7" s="34">
        <v>74</v>
      </c>
      <c r="K7" s="34">
        <v>73</v>
      </c>
      <c r="L7" s="34">
        <v>71</v>
      </c>
      <c r="M7" s="34">
        <v>70</v>
      </c>
      <c r="N7" s="34">
        <v>71</v>
      </c>
      <c r="O7" s="34">
        <v>71</v>
      </c>
      <c r="P7" s="34">
        <v>70</v>
      </c>
      <c r="Q7" s="34">
        <v>69</v>
      </c>
      <c r="R7" s="1"/>
      <c r="S7" s="21" t="s">
        <v>9</v>
      </c>
      <c r="T7" s="34">
        <v>65</v>
      </c>
      <c r="U7" s="34">
        <v>65</v>
      </c>
      <c r="V7" s="34">
        <v>62</v>
      </c>
      <c r="W7" s="34">
        <v>64</v>
      </c>
      <c r="X7" s="34">
        <v>63</v>
      </c>
      <c r="Y7" s="34">
        <v>63</v>
      </c>
      <c r="Z7" s="34">
        <v>62</v>
      </c>
      <c r="AA7" s="34">
        <v>62</v>
      </c>
      <c r="AB7" s="34">
        <v>62</v>
      </c>
      <c r="AC7" s="34">
        <v>62</v>
      </c>
      <c r="AD7" s="34">
        <v>62</v>
      </c>
      <c r="AE7" s="34">
        <v>61</v>
      </c>
      <c r="AF7" s="34">
        <v>61</v>
      </c>
      <c r="AG7" s="34">
        <v>61</v>
      </c>
      <c r="AH7" s="34">
        <v>61</v>
      </c>
      <c r="AI7" s="1"/>
      <c r="AJ7" s="1"/>
      <c r="AK7" s="1"/>
      <c r="AL7" s="1"/>
      <c r="AM7" s="1"/>
      <c r="AN7" s="1"/>
      <c r="AO7" s="1"/>
      <c r="AP7" s="1"/>
      <c r="AQ7" s="1"/>
    </row>
    <row r="8" spans="1:43">
      <c r="A8" s="1"/>
      <c r="B8" s="32" t="s">
        <v>10</v>
      </c>
      <c r="C8" s="33">
        <v>22</v>
      </c>
      <c r="D8" s="33">
        <v>23</v>
      </c>
      <c r="E8" s="33">
        <v>26</v>
      </c>
      <c r="F8" s="33">
        <v>25</v>
      </c>
      <c r="G8" s="33">
        <v>27</v>
      </c>
      <c r="H8" s="33">
        <v>27</v>
      </c>
      <c r="I8" s="33">
        <v>29</v>
      </c>
      <c r="J8" s="33">
        <v>31</v>
      </c>
      <c r="K8" s="33">
        <v>30</v>
      </c>
      <c r="L8" s="33">
        <v>30</v>
      </c>
      <c r="M8" s="33">
        <v>32</v>
      </c>
      <c r="N8" s="33">
        <v>33</v>
      </c>
      <c r="O8" s="33">
        <v>32</v>
      </c>
      <c r="P8" s="33">
        <v>32</v>
      </c>
      <c r="Q8" s="33">
        <v>31</v>
      </c>
      <c r="R8" s="1"/>
      <c r="S8" s="32" t="s">
        <v>10</v>
      </c>
      <c r="T8" s="33">
        <v>37</v>
      </c>
      <c r="U8" s="33">
        <v>37</v>
      </c>
      <c r="V8" s="33">
        <v>38</v>
      </c>
      <c r="W8" s="33">
        <v>36</v>
      </c>
      <c r="X8" s="33">
        <v>40</v>
      </c>
      <c r="Y8" s="33">
        <v>39</v>
      </c>
      <c r="Z8" s="33">
        <v>40</v>
      </c>
      <c r="AA8" s="33">
        <v>41</v>
      </c>
      <c r="AB8" s="33">
        <v>39</v>
      </c>
      <c r="AC8" s="33">
        <v>40</v>
      </c>
      <c r="AD8" s="33">
        <v>41</v>
      </c>
      <c r="AE8" s="33">
        <v>40</v>
      </c>
      <c r="AF8" s="33">
        <v>42</v>
      </c>
      <c r="AG8" s="33">
        <v>40</v>
      </c>
      <c r="AH8" s="33">
        <v>40</v>
      </c>
      <c r="AI8" s="1"/>
      <c r="AJ8" s="1"/>
      <c r="AK8" s="1"/>
      <c r="AL8" s="1"/>
      <c r="AM8" s="1"/>
      <c r="AN8" s="1"/>
      <c r="AO8" s="1"/>
      <c r="AP8" s="1"/>
      <c r="AQ8" s="1"/>
    </row>
    <row r="9" spans="1:43">
      <c r="A9" s="1"/>
      <c r="B9" s="21" t="s">
        <v>11</v>
      </c>
      <c r="C9" s="34">
        <v>22</v>
      </c>
      <c r="D9" s="34">
        <v>23</v>
      </c>
      <c r="E9" s="34">
        <v>23</v>
      </c>
      <c r="F9" s="34">
        <v>24</v>
      </c>
      <c r="G9" s="34">
        <v>24</v>
      </c>
      <c r="H9" s="34">
        <v>24</v>
      </c>
      <c r="I9" s="34">
        <v>25</v>
      </c>
      <c r="J9" s="34">
        <v>26</v>
      </c>
      <c r="K9" s="34">
        <v>27</v>
      </c>
      <c r="L9" s="34">
        <v>29</v>
      </c>
      <c r="M9" s="34">
        <v>30</v>
      </c>
      <c r="N9" s="34">
        <v>29</v>
      </c>
      <c r="O9" s="34">
        <v>29</v>
      </c>
      <c r="P9" s="34">
        <v>30</v>
      </c>
      <c r="Q9" s="34">
        <v>31</v>
      </c>
      <c r="R9" s="1"/>
      <c r="S9" s="21" t="s">
        <v>11</v>
      </c>
      <c r="T9" s="34">
        <v>35</v>
      </c>
      <c r="U9" s="34">
        <v>35</v>
      </c>
      <c r="V9" s="34">
        <v>36</v>
      </c>
      <c r="W9" s="34">
        <v>38</v>
      </c>
      <c r="X9" s="34">
        <v>37</v>
      </c>
      <c r="Y9" s="34">
        <v>37</v>
      </c>
      <c r="Z9" s="34">
        <v>38</v>
      </c>
      <c r="AA9" s="34">
        <v>38</v>
      </c>
      <c r="AB9" s="34">
        <v>38</v>
      </c>
      <c r="AC9" s="34">
        <v>38</v>
      </c>
      <c r="AD9" s="34">
        <v>38</v>
      </c>
      <c r="AE9" s="34">
        <v>39</v>
      </c>
      <c r="AF9" s="34">
        <v>39</v>
      </c>
      <c r="AG9" s="34">
        <v>39</v>
      </c>
      <c r="AH9" s="34">
        <v>39</v>
      </c>
      <c r="AI9" s="1"/>
      <c r="AJ9" s="1"/>
      <c r="AK9" s="1"/>
      <c r="AL9" s="1"/>
      <c r="AM9" s="1"/>
      <c r="AN9" s="1"/>
      <c r="AO9" s="1"/>
      <c r="AP9" s="1"/>
      <c r="AQ9" s="1"/>
    </row>
    <row r="10" spans="1:43">
      <c r="A10" s="1"/>
      <c r="B10" s="4" t="s">
        <v>419</v>
      </c>
      <c r="C10" s="1"/>
      <c r="D10" s="1"/>
      <c r="E10" s="1"/>
      <c r="F10" s="1"/>
      <c r="G10" s="1"/>
      <c r="H10" s="1"/>
      <c r="I10" s="1"/>
      <c r="J10" s="1"/>
      <c r="K10" s="1"/>
      <c r="L10" s="1"/>
      <c r="M10" s="1"/>
      <c r="N10" s="1"/>
      <c r="O10" s="1"/>
      <c r="P10" s="1"/>
      <c r="Q10" s="1"/>
      <c r="R10" s="1"/>
      <c r="S10" s="4" t="s">
        <v>419</v>
      </c>
      <c r="T10" s="1"/>
      <c r="U10" s="1"/>
      <c r="V10" s="1"/>
      <c r="W10" s="1"/>
      <c r="X10" s="1"/>
      <c r="Y10" s="1"/>
      <c r="Z10" s="1"/>
      <c r="AA10" s="1"/>
      <c r="AB10" s="1"/>
      <c r="AC10" s="1"/>
      <c r="AD10" s="1"/>
      <c r="AE10" s="1"/>
      <c r="AF10" s="1"/>
      <c r="AG10" s="1"/>
      <c r="AH10" s="1"/>
      <c r="AI10" s="1"/>
      <c r="AJ10" s="1"/>
      <c r="AK10" s="1"/>
      <c r="AL10" s="1"/>
      <c r="AM10" s="1"/>
      <c r="AN10" s="1"/>
      <c r="AO10" s="1"/>
      <c r="AP10" s="1"/>
      <c r="AQ10" s="1"/>
    </row>
    <row r="11" spans="1:4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row>
    <row r="12" spans="1:43" ht="15.75">
      <c r="A12" s="1"/>
      <c r="B12" s="197" t="s">
        <v>126</v>
      </c>
      <c r="C12" s="1"/>
      <c r="D12" s="1"/>
      <c r="E12" s="1"/>
      <c r="F12" s="1"/>
      <c r="G12" s="1"/>
      <c r="H12" s="1"/>
      <c r="I12" s="1"/>
      <c r="J12" s="1"/>
      <c r="K12" s="4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row>
    <row r="13" spans="1:43" ht="15.75">
      <c r="A13" s="1"/>
      <c r="B13" s="197" t="s">
        <v>124</v>
      </c>
      <c r="C13" s="1"/>
      <c r="D13" s="1"/>
      <c r="E13" s="1"/>
      <c r="F13" s="1"/>
      <c r="G13" s="1"/>
      <c r="H13" s="1"/>
      <c r="I13" s="1"/>
      <c r="J13" s="1"/>
      <c r="K13" s="4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row>
    <row r="14" spans="1:43">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row>
    <row r="15" spans="1:4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row>
    <row r="16" spans="1:4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row>
    <row r="17" spans="1:4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row>
    <row r="18" spans="1:4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row>
    <row r="19" spans="1:4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row>
    <row r="20" spans="1:4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row>
    <row r="21" spans="1:4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row>
    <row r="22" spans="1:4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row>
    <row r="23" spans="1:4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row>
    <row r="24" spans="1:4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row>
    <row r="25" spans="1:4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row>
    <row r="26" spans="1:4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row>
    <row r="27" spans="1:4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row>
    <row r="28" spans="1:4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row>
    <row r="29" spans="1:43">
      <c r="A29" s="1"/>
      <c r="B29" s="1"/>
      <c r="C29" s="1"/>
      <c r="D29" s="1"/>
      <c r="E29" s="1"/>
      <c r="F29" s="1"/>
      <c r="G29" s="1"/>
      <c r="H29" s="1"/>
      <c r="I29" s="1"/>
      <c r="J29" s="1"/>
      <c r="K29" s="1"/>
      <c r="L29" s="1"/>
      <c r="M29" s="1"/>
      <c r="N29" s="1"/>
      <c r="O29" s="1"/>
      <c r="P29" s="1"/>
      <c r="Q29" s="1"/>
      <c r="R29" s="1"/>
      <c r="S29" s="1"/>
      <c r="T29" s="1"/>
      <c r="U29" s="11"/>
      <c r="V29" s="11"/>
      <c r="W29" s="11"/>
      <c r="X29" s="11"/>
      <c r="Y29" s="11"/>
      <c r="Z29" s="11"/>
      <c r="AA29" s="11"/>
      <c r="AB29" s="1"/>
      <c r="AC29" s="1"/>
      <c r="AD29" s="1"/>
      <c r="AE29" s="1"/>
      <c r="AF29" s="1"/>
      <c r="AG29" s="1"/>
      <c r="AH29" s="1"/>
      <c r="AI29" s="1"/>
      <c r="AJ29" s="1"/>
      <c r="AK29" s="1"/>
      <c r="AL29" s="1"/>
      <c r="AM29" s="1"/>
      <c r="AN29" s="1"/>
      <c r="AO29" s="1"/>
      <c r="AP29" s="1"/>
      <c r="AQ29" s="1"/>
    </row>
    <row r="30" spans="1:43">
      <c r="A30" s="1"/>
      <c r="B30" s="1"/>
      <c r="C30" s="1"/>
      <c r="D30" s="1"/>
      <c r="E30" s="1"/>
      <c r="F30" s="1"/>
      <c r="G30" s="1"/>
      <c r="H30" s="1"/>
      <c r="I30" s="1"/>
      <c r="J30" s="1"/>
      <c r="K30" s="1"/>
      <c r="L30" s="1"/>
      <c r="M30" s="1"/>
      <c r="N30" s="1"/>
      <c r="O30" s="1"/>
      <c r="P30" s="1"/>
      <c r="Q30" s="1"/>
      <c r="R30" s="1"/>
      <c r="S30" s="1"/>
      <c r="T30" s="1"/>
      <c r="U30" s="11"/>
      <c r="V30" s="11"/>
      <c r="W30" s="11"/>
      <c r="X30" s="11"/>
      <c r="Y30" s="11"/>
      <c r="Z30" s="11"/>
      <c r="AA30" s="11"/>
      <c r="AB30" s="1"/>
      <c r="AC30" s="1"/>
      <c r="AD30" s="1"/>
      <c r="AE30" s="1"/>
      <c r="AF30" s="1"/>
      <c r="AG30" s="1"/>
      <c r="AH30" s="1"/>
      <c r="AI30" s="1"/>
      <c r="AJ30" s="1"/>
      <c r="AK30" s="1"/>
      <c r="AL30" s="1"/>
      <c r="AM30" s="1"/>
      <c r="AN30" s="1"/>
      <c r="AO30" s="1"/>
      <c r="AP30" s="1"/>
      <c r="AQ30" s="1"/>
    </row>
    <row r="31" spans="1:43">
      <c r="A31" s="1"/>
      <c r="B31" s="1"/>
      <c r="C31" s="1"/>
      <c r="D31" s="1"/>
      <c r="E31" s="1"/>
      <c r="F31" s="1"/>
      <c r="G31" s="1"/>
      <c r="H31" s="1"/>
      <c r="I31" s="1"/>
      <c r="J31" s="1"/>
      <c r="K31" s="1"/>
      <c r="L31" s="1"/>
      <c r="M31" s="1"/>
      <c r="N31" s="1"/>
      <c r="O31" s="1"/>
      <c r="P31" s="1"/>
      <c r="Q31" s="1"/>
      <c r="R31" s="1"/>
      <c r="S31" s="1"/>
      <c r="T31" s="1"/>
      <c r="U31" s="11"/>
      <c r="V31" s="11"/>
      <c r="W31" s="11"/>
      <c r="X31" s="11"/>
      <c r="Y31" s="11"/>
      <c r="Z31" s="11"/>
      <c r="AA31" s="11"/>
      <c r="AB31" s="1"/>
      <c r="AC31" s="1"/>
      <c r="AD31" s="1"/>
      <c r="AE31" s="1"/>
      <c r="AF31" s="1"/>
      <c r="AG31" s="1"/>
      <c r="AH31" s="1"/>
      <c r="AI31" s="1"/>
      <c r="AJ31" s="1"/>
      <c r="AK31" s="1"/>
      <c r="AL31" s="1"/>
      <c r="AM31" s="1"/>
      <c r="AN31" s="1"/>
      <c r="AO31" s="1"/>
      <c r="AP31" s="1"/>
      <c r="AQ31" s="1"/>
    </row>
    <row r="32" spans="1:43">
      <c r="A32" s="1"/>
      <c r="B32" s="1"/>
      <c r="C32" s="1"/>
      <c r="D32" s="1"/>
      <c r="E32" s="1"/>
      <c r="F32" s="1"/>
      <c r="G32" s="1"/>
      <c r="H32" s="1"/>
      <c r="I32" s="1"/>
      <c r="J32" s="1"/>
      <c r="K32" s="1"/>
      <c r="L32" s="1"/>
      <c r="M32" s="1"/>
      <c r="N32" s="1"/>
      <c r="O32" s="1"/>
      <c r="P32" s="1"/>
      <c r="Q32" s="1"/>
      <c r="R32" s="1"/>
      <c r="S32" s="1"/>
      <c r="T32" s="1"/>
      <c r="U32" s="11"/>
      <c r="V32" s="11"/>
      <c r="W32" s="11"/>
      <c r="X32" s="11"/>
      <c r="Y32" s="11"/>
      <c r="Z32" s="11"/>
      <c r="AA32" s="11"/>
      <c r="AB32" s="1"/>
      <c r="AC32" s="1"/>
      <c r="AD32" s="1"/>
      <c r="AE32" s="1"/>
      <c r="AF32" s="1"/>
      <c r="AG32" s="1"/>
      <c r="AH32" s="1"/>
      <c r="AI32" s="1"/>
      <c r="AJ32" s="1"/>
      <c r="AK32" s="1"/>
      <c r="AL32" s="1"/>
      <c r="AM32" s="1"/>
      <c r="AN32" s="1"/>
      <c r="AO32" s="1"/>
      <c r="AP32" s="1"/>
      <c r="AQ32" s="1"/>
    </row>
    <row r="33" spans="1:43">
      <c r="A33" s="1"/>
      <c r="B33" s="1"/>
      <c r="C33" s="1"/>
      <c r="D33" s="1"/>
      <c r="E33" s="1"/>
      <c r="F33" s="1"/>
      <c r="G33" s="1"/>
      <c r="H33" s="1"/>
      <c r="I33" s="1"/>
      <c r="J33" s="1"/>
      <c r="K33" s="1"/>
      <c r="L33" s="1"/>
      <c r="M33" s="1"/>
      <c r="N33" s="1"/>
      <c r="O33" s="1"/>
      <c r="P33" s="1"/>
      <c r="Q33" s="1"/>
      <c r="R33" s="1"/>
      <c r="S33" s="1"/>
      <c r="T33" s="1"/>
      <c r="U33" s="11"/>
      <c r="V33" s="11"/>
      <c r="W33" s="11"/>
      <c r="X33" s="11"/>
      <c r="Y33" s="11"/>
      <c r="Z33" s="11"/>
      <c r="AA33" s="11"/>
      <c r="AB33" s="1"/>
      <c r="AC33" s="1"/>
      <c r="AD33" s="1"/>
      <c r="AE33" s="1"/>
      <c r="AF33" s="1"/>
      <c r="AG33" s="1"/>
      <c r="AH33" s="1"/>
      <c r="AI33" s="1"/>
      <c r="AJ33" s="1"/>
      <c r="AK33" s="1"/>
      <c r="AL33" s="1"/>
      <c r="AM33" s="1"/>
      <c r="AN33" s="1"/>
      <c r="AO33" s="1"/>
      <c r="AP33" s="1"/>
      <c r="AQ33" s="1"/>
    </row>
    <row r="34" spans="1:43">
      <c r="A34" s="1"/>
      <c r="B34" s="1"/>
      <c r="C34" s="1"/>
      <c r="D34" s="1"/>
      <c r="E34" s="1"/>
      <c r="F34" s="1"/>
      <c r="G34" s="1"/>
      <c r="H34" s="1"/>
      <c r="I34" s="1"/>
      <c r="J34" s="1"/>
      <c r="K34" s="1"/>
      <c r="L34" s="1"/>
      <c r="M34" s="1"/>
      <c r="N34" s="1"/>
      <c r="O34" s="1"/>
      <c r="P34" s="1"/>
      <c r="Q34" s="1"/>
      <c r="R34" s="1"/>
      <c r="S34" s="1"/>
      <c r="T34" s="1"/>
      <c r="U34" s="11"/>
      <c r="V34" s="11"/>
      <c r="W34" s="11"/>
      <c r="X34" s="11"/>
      <c r="Y34" s="11"/>
      <c r="Z34" s="11"/>
      <c r="AA34" s="11"/>
      <c r="AB34" s="1"/>
      <c r="AC34" s="1"/>
      <c r="AD34" s="1"/>
      <c r="AE34" s="1"/>
      <c r="AF34" s="1"/>
      <c r="AG34" s="1"/>
      <c r="AH34" s="1"/>
      <c r="AI34" s="1"/>
      <c r="AJ34" s="1"/>
      <c r="AK34" s="1"/>
      <c r="AL34" s="1"/>
      <c r="AM34" s="1"/>
      <c r="AN34" s="1"/>
      <c r="AO34" s="1"/>
      <c r="AP34" s="1"/>
      <c r="AQ34" s="1"/>
    </row>
    <row r="35" spans="1:43">
      <c r="A35" s="1"/>
      <c r="B35" s="1"/>
      <c r="C35" s="1"/>
      <c r="D35" s="1"/>
      <c r="E35" s="1"/>
      <c r="F35" s="1"/>
      <c r="G35" s="1"/>
      <c r="H35" s="1"/>
      <c r="I35" s="1"/>
      <c r="J35" s="1"/>
      <c r="K35" s="1"/>
      <c r="L35" s="1"/>
      <c r="M35" s="1"/>
      <c r="N35" s="1"/>
      <c r="O35" s="1"/>
      <c r="P35" s="1"/>
      <c r="Q35" s="1"/>
      <c r="R35" s="1"/>
      <c r="S35" s="1"/>
      <c r="T35" s="1"/>
      <c r="U35" s="11"/>
      <c r="V35" s="11"/>
      <c r="W35" s="11"/>
      <c r="X35" s="11"/>
      <c r="Y35" s="11"/>
      <c r="Z35" s="11"/>
      <c r="AA35" s="11"/>
      <c r="AB35" s="1"/>
      <c r="AC35" s="1"/>
      <c r="AD35" s="1"/>
      <c r="AE35" s="1"/>
      <c r="AF35" s="1"/>
      <c r="AG35" s="1"/>
      <c r="AH35" s="1"/>
      <c r="AI35" s="1"/>
      <c r="AJ35" s="1"/>
      <c r="AK35" s="1"/>
      <c r="AL35" s="1"/>
      <c r="AM35" s="1"/>
      <c r="AN35" s="1"/>
      <c r="AO35" s="1"/>
      <c r="AP35" s="1"/>
      <c r="AQ35" s="1"/>
    </row>
    <row r="36" spans="1:43">
      <c r="A36" s="1"/>
      <c r="B36" s="1"/>
      <c r="C36" s="1"/>
      <c r="D36" s="1"/>
      <c r="E36" s="1"/>
      <c r="F36" s="1"/>
      <c r="G36" s="1"/>
      <c r="H36" s="1"/>
      <c r="I36" s="1"/>
      <c r="J36" s="1"/>
      <c r="K36" s="1"/>
      <c r="L36" s="1"/>
      <c r="M36" s="1"/>
      <c r="N36" s="1"/>
      <c r="O36" s="1"/>
      <c r="P36" s="1"/>
      <c r="Q36" s="1"/>
      <c r="R36" s="1"/>
      <c r="S36" s="1"/>
      <c r="T36" s="1"/>
      <c r="U36" s="300"/>
      <c r="V36" s="301"/>
      <c r="W36" s="302"/>
      <c r="X36" s="302"/>
      <c r="Y36" s="11"/>
      <c r="Z36" s="300"/>
      <c r="AA36" s="11"/>
      <c r="AB36" s="1"/>
      <c r="AC36" s="1"/>
      <c r="AD36" s="1"/>
      <c r="AE36" s="1"/>
      <c r="AF36" s="1"/>
      <c r="AG36" s="1"/>
      <c r="AH36" s="1"/>
      <c r="AI36" s="1"/>
      <c r="AJ36" s="1"/>
      <c r="AK36" s="1"/>
      <c r="AL36" s="1"/>
      <c r="AM36" s="1"/>
      <c r="AN36" s="1"/>
      <c r="AO36" s="1"/>
      <c r="AP36" s="1"/>
      <c r="AQ36" s="1"/>
    </row>
    <row r="37" spans="1:43">
      <c r="A37" s="1"/>
      <c r="B37" s="1"/>
      <c r="C37" s="1"/>
      <c r="D37" s="1"/>
      <c r="E37" s="1"/>
      <c r="F37" s="1"/>
      <c r="G37" s="1"/>
      <c r="H37" s="1"/>
      <c r="I37" s="1"/>
      <c r="J37" s="1"/>
      <c r="K37" s="1"/>
      <c r="L37" s="1"/>
      <c r="M37" s="1"/>
      <c r="N37" s="1"/>
      <c r="O37" s="1"/>
      <c r="P37" s="1"/>
      <c r="Q37" s="1"/>
      <c r="R37" s="1"/>
      <c r="S37" s="1"/>
      <c r="T37" s="1"/>
      <c r="U37" s="11"/>
      <c r="V37" s="11"/>
      <c r="W37" s="11"/>
      <c r="X37" s="11"/>
      <c r="Y37" s="11"/>
      <c r="Z37" s="11"/>
      <c r="AA37" s="11"/>
      <c r="AB37" s="1"/>
      <c r="AC37" s="1"/>
      <c r="AD37" s="1"/>
      <c r="AE37" s="1"/>
      <c r="AF37" s="1"/>
      <c r="AG37" s="1"/>
      <c r="AH37" s="1"/>
      <c r="AI37" s="1"/>
      <c r="AJ37" s="1"/>
      <c r="AK37" s="1"/>
      <c r="AL37" s="1"/>
      <c r="AM37" s="1"/>
      <c r="AN37" s="1"/>
      <c r="AO37" s="1"/>
      <c r="AP37" s="1"/>
      <c r="AQ37" s="1"/>
    </row>
    <row r="38" spans="1:43">
      <c r="A38" s="1"/>
      <c r="B38" s="1"/>
      <c r="C38" s="1"/>
      <c r="D38" s="1"/>
      <c r="E38" s="1"/>
      <c r="F38" s="1"/>
      <c r="G38" s="1"/>
      <c r="H38" s="1"/>
      <c r="I38" s="1"/>
      <c r="J38" s="1"/>
      <c r="K38" s="1"/>
      <c r="L38" s="1"/>
      <c r="M38" s="1"/>
      <c r="N38" s="1"/>
      <c r="O38" s="1"/>
      <c r="P38" s="1"/>
      <c r="Q38" s="1"/>
      <c r="R38" s="1"/>
      <c r="S38" s="1"/>
      <c r="T38" s="1"/>
      <c r="U38" s="11"/>
      <c r="V38" s="11"/>
      <c r="W38" s="11"/>
      <c r="X38" s="11"/>
      <c r="Y38" s="11"/>
      <c r="Z38" s="11"/>
      <c r="AA38" s="11"/>
      <c r="AB38" s="1"/>
      <c r="AC38" s="1"/>
      <c r="AD38" s="1"/>
      <c r="AE38" s="1"/>
      <c r="AF38" s="1"/>
      <c r="AG38" s="1"/>
      <c r="AH38" s="1"/>
      <c r="AI38" s="1"/>
      <c r="AJ38" s="1"/>
      <c r="AK38" s="1"/>
      <c r="AL38" s="1"/>
      <c r="AM38" s="1"/>
      <c r="AN38" s="1"/>
      <c r="AO38" s="1"/>
      <c r="AP38" s="1"/>
      <c r="AQ38" s="1"/>
    </row>
    <row r="39" spans="1:43">
      <c r="A39" s="1"/>
      <c r="B39" s="1"/>
      <c r="C39" s="1"/>
      <c r="D39" s="1"/>
      <c r="E39" s="1"/>
      <c r="F39" s="1"/>
      <c r="G39" s="1"/>
      <c r="H39" s="1"/>
      <c r="I39" s="1"/>
      <c r="J39" s="1"/>
      <c r="K39" s="1"/>
      <c r="L39" s="1"/>
      <c r="M39" s="1"/>
      <c r="N39" s="1"/>
      <c r="O39" s="1"/>
      <c r="P39" s="1"/>
      <c r="Q39" s="1"/>
      <c r="R39" s="1"/>
      <c r="S39" s="1"/>
      <c r="T39" s="1"/>
      <c r="U39" s="11"/>
      <c r="V39" s="11"/>
      <c r="W39" s="11"/>
      <c r="X39" s="11"/>
      <c r="Y39" s="11"/>
      <c r="Z39" s="11"/>
      <c r="AA39" s="11"/>
      <c r="AB39" s="1"/>
      <c r="AC39" s="1"/>
      <c r="AD39" s="1"/>
      <c r="AE39" s="1"/>
      <c r="AF39" s="1"/>
      <c r="AG39" s="1"/>
      <c r="AH39" s="1"/>
      <c r="AI39" s="1"/>
      <c r="AJ39" s="1"/>
      <c r="AK39" s="1"/>
      <c r="AL39" s="1"/>
      <c r="AM39" s="1"/>
      <c r="AN39" s="1"/>
      <c r="AO39" s="1"/>
      <c r="AP39" s="1"/>
      <c r="AQ39" s="1"/>
    </row>
    <row r="40" spans="1:43">
      <c r="A40" s="1"/>
      <c r="B40" s="1"/>
      <c r="C40" s="1"/>
      <c r="D40" s="1"/>
      <c r="E40" s="1"/>
      <c r="F40" s="1"/>
      <c r="G40" s="1"/>
      <c r="H40" s="1"/>
      <c r="I40" s="1"/>
      <c r="J40" s="1"/>
      <c r="K40" s="1"/>
      <c r="L40" s="1"/>
      <c r="M40" s="1"/>
      <c r="N40" s="1"/>
      <c r="O40" s="1"/>
      <c r="P40" s="1"/>
      <c r="Q40" s="1"/>
      <c r="R40" s="1"/>
      <c r="S40" s="1"/>
      <c r="T40" s="1"/>
      <c r="U40" s="11"/>
      <c r="V40" s="11"/>
      <c r="W40" s="11"/>
      <c r="X40" s="11"/>
      <c r="Y40" s="11"/>
      <c r="Z40" s="11"/>
      <c r="AA40" s="11"/>
      <c r="AB40" s="1"/>
      <c r="AC40" s="1"/>
      <c r="AD40" s="1"/>
      <c r="AE40" s="1"/>
      <c r="AF40" s="1"/>
      <c r="AG40" s="1"/>
      <c r="AH40" s="1"/>
      <c r="AI40" s="1"/>
      <c r="AJ40" s="1"/>
      <c r="AK40" s="1"/>
      <c r="AL40" s="1"/>
      <c r="AM40" s="1"/>
      <c r="AN40" s="1"/>
      <c r="AO40" s="1"/>
      <c r="AP40" s="1"/>
      <c r="AQ40" s="1"/>
    </row>
    <row r="41" spans="1:43">
      <c r="A41" s="1"/>
      <c r="B41" s="1"/>
      <c r="C41" s="1"/>
      <c r="D41" s="1"/>
      <c r="E41" s="1"/>
      <c r="F41" s="1"/>
      <c r="G41" s="1"/>
      <c r="H41" s="1"/>
      <c r="I41" s="1"/>
      <c r="J41" s="1"/>
      <c r="K41" s="1"/>
      <c r="L41" s="1"/>
      <c r="M41" s="1"/>
      <c r="N41" s="1"/>
      <c r="O41" s="1"/>
      <c r="P41" s="1"/>
      <c r="Q41" s="1"/>
      <c r="R41" s="1"/>
      <c r="S41" s="1"/>
      <c r="T41" s="1"/>
      <c r="U41" s="11"/>
      <c r="V41" s="11"/>
      <c r="W41" s="11"/>
      <c r="X41" s="11"/>
      <c r="Y41" s="11"/>
      <c r="Z41" s="11"/>
      <c r="AA41" s="11"/>
      <c r="AB41" s="1"/>
      <c r="AC41" s="1"/>
      <c r="AD41" s="1"/>
      <c r="AE41" s="1"/>
      <c r="AF41" s="1"/>
      <c r="AG41" s="1"/>
      <c r="AH41" s="1"/>
      <c r="AI41" s="1"/>
      <c r="AJ41" s="1"/>
      <c r="AK41" s="1"/>
      <c r="AL41" s="1"/>
      <c r="AM41" s="1"/>
      <c r="AN41" s="1"/>
      <c r="AO41" s="1"/>
      <c r="AP41" s="1"/>
      <c r="AQ41" s="1"/>
    </row>
    <row r="42" spans="1:43">
      <c r="A42" s="1"/>
      <c r="B42" s="1"/>
      <c r="C42" s="1"/>
      <c r="D42" s="1"/>
      <c r="E42" s="1"/>
      <c r="F42" s="1"/>
      <c r="G42" s="1"/>
      <c r="H42" s="1"/>
      <c r="I42" s="1"/>
      <c r="J42" s="1"/>
      <c r="K42" s="1"/>
      <c r="L42" s="1"/>
      <c r="M42" s="1"/>
      <c r="N42" s="1"/>
      <c r="O42" s="1"/>
      <c r="P42" s="1"/>
      <c r="Q42" s="1"/>
      <c r="R42" s="1"/>
      <c r="S42" s="1"/>
      <c r="T42" s="1"/>
      <c r="U42" s="11"/>
      <c r="V42" s="11"/>
      <c r="W42" s="11"/>
      <c r="X42" s="11"/>
      <c r="Y42" s="11"/>
      <c r="Z42" s="11"/>
      <c r="AA42" s="11"/>
      <c r="AB42" s="1"/>
      <c r="AC42" s="1"/>
      <c r="AD42" s="1"/>
      <c r="AE42" s="1"/>
      <c r="AF42" s="1"/>
      <c r="AG42" s="1"/>
      <c r="AH42" s="1"/>
      <c r="AI42" s="1"/>
      <c r="AJ42" s="1"/>
      <c r="AK42" s="1"/>
      <c r="AL42" s="1"/>
      <c r="AM42" s="1"/>
      <c r="AN42" s="1"/>
      <c r="AO42" s="1"/>
      <c r="AP42" s="1"/>
      <c r="AQ42" s="1"/>
    </row>
    <row r="43" spans="1:43">
      <c r="A43" s="1"/>
      <c r="B43" s="1"/>
      <c r="C43" s="1"/>
      <c r="D43" s="1"/>
      <c r="E43" s="1"/>
      <c r="F43" s="1"/>
      <c r="G43" s="1"/>
      <c r="H43" s="1"/>
      <c r="I43" s="1"/>
      <c r="J43" s="1"/>
      <c r="K43" s="1"/>
      <c r="L43" s="1"/>
      <c r="M43" s="1"/>
      <c r="N43" s="1"/>
      <c r="O43" s="1"/>
      <c r="P43" s="1"/>
      <c r="Q43" s="1"/>
      <c r="R43" s="1"/>
      <c r="S43" s="1"/>
      <c r="T43" s="1"/>
      <c r="U43" s="11"/>
      <c r="V43" s="11"/>
      <c r="W43" s="11"/>
      <c r="X43" s="11"/>
      <c r="Y43" s="302"/>
      <c r="Z43" s="11"/>
      <c r="AA43" s="11"/>
      <c r="AB43" s="1"/>
      <c r="AC43" s="1"/>
      <c r="AD43" s="1"/>
      <c r="AE43" s="1"/>
      <c r="AF43" s="1"/>
      <c r="AG43" s="1"/>
      <c r="AH43" s="1"/>
      <c r="AI43" s="1"/>
      <c r="AJ43" s="1"/>
      <c r="AK43" s="1"/>
      <c r="AL43" s="1"/>
      <c r="AM43" s="1"/>
      <c r="AN43" s="1"/>
      <c r="AO43" s="1"/>
      <c r="AP43" s="1"/>
      <c r="AQ43" s="1"/>
    </row>
    <row r="44" spans="1:4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row>
    <row r="45" spans="1:4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row>
    <row r="46" spans="1:4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row>
    <row r="47" spans="1:4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row>
    <row r="48" spans="1:4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row>
    <row r="49" spans="1:4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row>
    <row r="50" spans="1:4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row>
    <row r="51" spans="1:4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row>
    <row r="52" spans="1:4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row>
    <row r="53" spans="1:4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row>
  </sheetData>
  <hyperlinks>
    <hyperlink ref="K1" location="innehåll!A1" display="Tillbaka till innehållsförteckning"/>
    <hyperlink ref="V1" location="innehåll!A1" display="Tillbaka till innehållsförteckning"/>
  </hyperlinks>
  <pageMargins left="0.7" right="0.7" top="0.75" bottom="0.75" header="0.3" footer="0.3"/>
  <pageSetup paperSize="9" orientation="landscape" r:id="rId1"/>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4"/>
  <sheetViews>
    <sheetView workbookViewId="0">
      <selection activeCell="K1" sqref="K1"/>
    </sheetView>
  </sheetViews>
  <sheetFormatPr defaultRowHeight="15"/>
  <cols>
    <col min="1" max="1" width="9.140625" style="400"/>
    <col min="2" max="2" width="13.7109375" customWidth="1"/>
  </cols>
  <sheetData>
    <row r="1" spans="1:26" ht="15.75">
      <c r="A1" s="1"/>
      <c r="B1" s="407" t="s">
        <v>588</v>
      </c>
      <c r="C1" s="1"/>
      <c r="D1" s="1"/>
      <c r="E1" s="1"/>
      <c r="F1" s="1"/>
      <c r="G1" s="1"/>
      <c r="H1" s="1"/>
      <c r="I1" s="1"/>
      <c r="J1" s="1"/>
      <c r="K1" s="70" t="s">
        <v>173</v>
      </c>
      <c r="L1" s="1"/>
      <c r="M1" s="1"/>
      <c r="N1" s="1"/>
      <c r="O1" s="1"/>
      <c r="P1" s="1"/>
      <c r="Q1" s="1"/>
      <c r="R1" s="1"/>
      <c r="S1" s="1"/>
      <c r="T1" s="1"/>
      <c r="U1" s="1"/>
      <c r="V1" s="1"/>
      <c r="W1" s="1"/>
      <c r="X1" s="1"/>
      <c r="Y1" s="1"/>
      <c r="Z1" s="1"/>
    </row>
    <row r="2" spans="1:26" s="400" customFormat="1" ht="15.75">
      <c r="A2" s="1"/>
      <c r="B2" s="407"/>
      <c r="C2" s="1"/>
      <c r="D2" s="1"/>
      <c r="E2" s="1"/>
      <c r="F2" s="1"/>
      <c r="G2" s="1"/>
      <c r="H2" s="1"/>
      <c r="I2" s="1"/>
      <c r="J2" s="1"/>
      <c r="K2" s="1"/>
      <c r="L2" s="1"/>
      <c r="M2" s="1"/>
      <c r="N2" s="1"/>
      <c r="O2" s="1"/>
      <c r="P2" s="1"/>
      <c r="Q2" s="1"/>
      <c r="R2" s="1"/>
      <c r="S2" s="1"/>
      <c r="T2" s="1"/>
      <c r="U2" s="1"/>
      <c r="V2" s="1"/>
      <c r="W2" s="1"/>
      <c r="X2" s="1"/>
      <c r="Y2" s="1"/>
      <c r="Z2" s="1"/>
    </row>
    <row r="3" spans="1:26">
      <c r="A3" s="1"/>
      <c r="B3" s="1"/>
      <c r="C3" s="393" t="s">
        <v>561</v>
      </c>
      <c r="D3" s="393" t="s">
        <v>562</v>
      </c>
      <c r="E3" s="393" t="s">
        <v>563</v>
      </c>
      <c r="F3" s="393" t="s">
        <v>564</v>
      </c>
      <c r="G3" s="393" t="s">
        <v>332</v>
      </c>
      <c r="H3" s="393" t="s">
        <v>391</v>
      </c>
      <c r="I3" s="393" t="s">
        <v>429</v>
      </c>
      <c r="J3" s="393">
        <v>2020</v>
      </c>
      <c r="K3" s="393">
        <v>2021</v>
      </c>
      <c r="L3" s="393">
        <v>2022</v>
      </c>
      <c r="M3" s="1"/>
      <c r="N3" s="1"/>
      <c r="O3" s="1"/>
      <c r="P3" s="1"/>
      <c r="Q3" s="1"/>
      <c r="R3" s="1"/>
      <c r="S3" s="1"/>
      <c r="T3" s="1"/>
      <c r="U3" s="1"/>
      <c r="V3" s="1"/>
      <c r="W3" s="1"/>
      <c r="X3" s="1"/>
      <c r="Y3" s="1"/>
      <c r="Z3" s="1"/>
    </row>
    <row r="4" spans="1:26">
      <c r="A4" s="1"/>
      <c r="B4" s="44" t="s">
        <v>7</v>
      </c>
      <c r="C4" s="399">
        <v>86.595550000000003</v>
      </c>
      <c r="D4" s="399">
        <v>86.274367999999996</v>
      </c>
      <c r="E4" s="399">
        <v>86.296338000000006</v>
      </c>
      <c r="F4" s="399">
        <v>86.493860999999995</v>
      </c>
      <c r="G4" s="399">
        <v>86.613827000000001</v>
      </c>
      <c r="H4" s="399">
        <v>86.336465000000004</v>
      </c>
      <c r="I4" s="399">
        <v>86.151302000000001</v>
      </c>
      <c r="J4" s="399">
        <v>86</v>
      </c>
      <c r="K4" s="399">
        <v>87</v>
      </c>
      <c r="L4" s="399">
        <v>86</v>
      </c>
      <c r="M4" s="1"/>
      <c r="N4" s="1"/>
      <c r="O4" s="1"/>
      <c r="P4" s="1"/>
      <c r="Q4" s="1"/>
      <c r="R4" s="1"/>
      <c r="S4" s="1"/>
      <c r="T4" s="1"/>
      <c r="U4" s="1"/>
      <c r="V4" s="1"/>
      <c r="W4" s="1"/>
      <c r="X4" s="1"/>
      <c r="Y4" s="1"/>
      <c r="Z4" s="1"/>
    </row>
    <row r="5" spans="1:26">
      <c r="A5" s="1"/>
      <c r="B5" s="44" t="s">
        <v>551</v>
      </c>
      <c r="C5" s="399">
        <v>79</v>
      </c>
      <c r="D5" s="399">
        <v>79.099999999999994</v>
      </c>
      <c r="E5" s="399">
        <v>79.7</v>
      </c>
      <c r="F5" s="399">
        <v>80.400000000000006</v>
      </c>
      <c r="G5" s="399">
        <v>80.599999999999994</v>
      </c>
      <c r="H5" s="399">
        <v>80.8</v>
      </c>
      <c r="I5" s="399">
        <v>80.8</v>
      </c>
      <c r="J5" s="399">
        <v>79</v>
      </c>
      <c r="K5" s="399">
        <v>81</v>
      </c>
      <c r="L5" s="399">
        <v>82</v>
      </c>
      <c r="M5" s="1"/>
      <c r="N5" s="1"/>
      <c r="O5" s="1"/>
      <c r="P5" s="1"/>
      <c r="Q5" s="1"/>
      <c r="R5" s="1"/>
      <c r="S5" s="1"/>
      <c r="T5" s="1"/>
      <c r="U5" s="1"/>
      <c r="V5" s="1"/>
      <c r="W5" s="1"/>
      <c r="X5" s="1"/>
      <c r="Y5" s="1"/>
      <c r="Z5" s="1"/>
    </row>
    <row r="6" spans="1:26">
      <c r="A6" s="1"/>
      <c r="B6" s="1"/>
      <c r="C6" s="1"/>
      <c r="D6" s="1"/>
      <c r="E6" s="1"/>
      <c r="F6" s="1"/>
      <c r="G6" s="1"/>
      <c r="H6" s="1"/>
      <c r="I6" s="1"/>
      <c r="J6" s="1"/>
      <c r="K6" s="1"/>
      <c r="L6" s="1"/>
      <c r="M6" s="1"/>
      <c r="N6" s="1"/>
      <c r="O6" s="1"/>
      <c r="P6" s="1"/>
      <c r="Q6" s="1"/>
      <c r="R6" s="1"/>
      <c r="S6" s="1"/>
      <c r="T6" s="1"/>
      <c r="U6" s="1"/>
      <c r="V6" s="1"/>
      <c r="W6" s="1"/>
      <c r="X6" s="1"/>
      <c r="Y6" s="1"/>
      <c r="Z6" s="1"/>
    </row>
    <row r="7" spans="1:26">
      <c r="A7" s="1"/>
      <c r="B7" s="1"/>
      <c r="C7" s="121" t="s">
        <v>576</v>
      </c>
      <c r="D7" s="1"/>
      <c r="E7" s="1"/>
      <c r="F7" s="1"/>
      <c r="G7" s="1"/>
      <c r="H7" s="1"/>
      <c r="I7" s="1"/>
      <c r="J7" s="1"/>
      <c r="K7" s="1"/>
      <c r="L7" s="1"/>
      <c r="M7" s="1"/>
      <c r="N7" s="1"/>
      <c r="O7" s="1"/>
      <c r="P7" s="1"/>
      <c r="Q7" s="1"/>
      <c r="R7" s="1"/>
      <c r="S7" s="1"/>
      <c r="T7" s="1"/>
      <c r="U7" s="1"/>
      <c r="V7" s="1"/>
      <c r="W7" s="1"/>
      <c r="X7" s="1"/>
      <c r="Y7" s="1"/>
      <c r="Z7" s="1"/>
    </row>
    <row r="8" spans="1:26">
      <c r="A8" s="1"/>
      <c r="B8" s="1"/>
      <c r="C8" s="1"/>
      <c r="D8" s="1"/>
      <c r="E8" s="1"/>
      <c r="F8" s="1"/>
      <c r="G8" s="1"/>
      <c r="H8" s="1"/>
      <c r="I8" s="1"/>
      <c r="J8" s="1"/>
      <c r="K8" s="1"/>
      <c r="L8" s="1"/>
      <c r="M8" s="1"/>
      <c r="N8" s="1"/>
      <c r="O8" s="1"/>
      <c r="P8" s="1"/>
      <c r="Q8" s="1"/>
      <c r="R8" s="1"/>
      <c r="S8" s="1"/>
      <c r="T8" s="1"/>
      <c r="U8" s="1"/>
      <c r="V8" s="1"/>
      <c r="W8" s="1"/>
      <c r="X8" s="1"/>
      <c r="Y8" s="1"/>
      <c r="Z8" s="1"/>
    </row>
    <row r="9" spans="1:26">
      <c r="A9" s="1"/>
      <c r="B9" s="1"/>
      <c r="C9" s="1"/>
      <c r="D9" s="1"/>
      <c r="E9" s="1"/>
      <c r="F9" s="1"/>
      <c r="G9" s="1"/>
      <c r="H9" s="1"/>
      <c r="I9" s="1"/>
      <c r="J9" s="1"/>
      <c r="K9" s="1"/>
      <c r="L9" s="1"/>
      <c r="M9" s="1"/>
      <c r="N9" s="1"/>
      <c r="O9" s="1"/>
      <c r="P9" s="1"/>
      <c r="Q9" s="1"/>
      <c r="R9" s="1"/>
      <c r="S9" s="1"/>
      <c r="T9" s="1"/>
      <c r="U9" s="1"/>
      <c r="V9" s="1"/>
      <c r="W9" s="1"/>
      <c r="X9" s="1"/>
      <c r="Y9" s="1"/>
      <c r="Z9" s="1"/>
    </row>
    <row r="10" spans="1:26">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t="s">
        <v>342</v>
      </c>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sheetData>
  <hyperlinks>
    <hyperlink ref="K1" location="innehåll!A1" display="Tillbaka till innehållsförteckning"/>
  </hyperlinks>
  <pageMargins left="0.7" right="0.7" top="0.75" bottom="0.75" header="0.3" footer="0.3"/>
  <legacy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
  <sheetViews>
    <sheetView workbookViewId="0">
      <selection activeCell="K1" sqref="K1"/>
    </sheetView>
  </sheetViews>
  <sheetFormatPr defaultRowHeight="15"/>
  <cols>
    <col min="1" max="1" width="4.42578125" customWidth="1"/>
    <col min="2" max="2" width="15.7109375" customWidth="1"/>
    <col min="3" max="3" width="15.5703125" customWidth="1"/>
    <col min="13" max="13" width="40" customWidth="1"/>
    <col min="16" max="16" width="16.5703125" customWidth="1"/>
  </cols>
  <sheetData>
    <row r="1" spans="1:26">
      <c r="A1" s="1"/>
      <c r="B1" s="1"/>
      <c r="C1" s="1"/>
      <c r="D1" s="1"/>
      <c r="E1" s="1"/>
      <c r="F1" s="1"/>
      <c r="G1" s="1"/>
      <c r="H1" s="1"/>
      <c r="I1" s="1"/>
      <c r="J1" s="1"/>
      <c r="K1" s="70" t="s">
        <v>173</v>
      </c>
      <c r="L1" s="11"/>
      <c r="M1" s="1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ht="18" customHeight="1">
      <c r="A3" s="1"/>
      <c r="B3" s="2" t="s">
        <v>420</v>
      </c>
      <c r="C3" s="2"/>
      <c r="D3" s="2"/>
      <c r="E3" s="2"/>
      <c r="F3" s="2"/>
      <c r="G3" s="2"/>
      <c r="H3" s="2"/>
      <c r="I3" s="2"/>
      <c r="J3" s="2"/>
      <c r="K3" s="2"/>
      <c r="L3" s="2"/>
      <c r="M3" s="6"/>
      <c r="N3" s="1"/>
      <c r="O3" s="1"/>
      <c r="P3" s="1"/>
      <c r="Q3" s="1"/>
      <c r="R3" s="1"/>
      <c r="S3" s="1"/>
      <c r="T3" s="1"/>
      <c r="U3" s="1"/>
      <c r="V3" s="1"/>
      <c r="W3" s="1"/>
      <c r="X3" s="1"/>
      <c r="Y3" s="1"/>
      <c r="Z3" s="1"/>
    </row>
    <row r="4" spans="1:26">
      <c r="A4" s="1"/>
      <c r="B4" s="2"/>
      <c r="C4" s="43"/>
      <c r="D4" s="6"/>
      <c r="E4" s="6"/>
      <c r="F4" s="6"/>
      <c r="G4" s="512"/>
      <c r="H4" s="512"/>
      <c r="I4" s="512"/>
      <c r="J4" s="512"/>
      <c r="K4" s="512"/>
      <c r="L4" s="6"/>
      <c r="M4" s="6"/>
      <c r="N4" s="1"/>
      <c r="O4" s="1"/>
      <c r="P4" s="1"/>
      <c r="Q4" s="1"/>
      <c r="R4" s="1"/>
      <c r="S4" s="1"/>
      <c r="T4" s="1"/>
      <c r="U4" s="1"/>
      <c r="V4" s="1"/>
      <c r="W4" s="1"/>
      <c r="X4" s="1"/>
      <c r="Y4" s="1"/>
      <c r="Z4" s="1"/>
    </row>
    <row r="5" spans="1:26">
      <c r="A5" s="1"/>
      <c r="B5" s="1"/>
      <c r="C5" s="11"/>
      <c r="D5" s="11"/>
      <c r="E5" s="11"/>
      <c r="F5" s="17"/>
      <c r="G5" s="17"/>
      <c r="H5" s="17"/>
      <c r="I5" s="17"/>
      <c r="J5" s="17"/>
      <c r="K5" s="11"/>
      <c r="L5" s="11"/>
      <c r="M5" s="11"/>
      <c r="N5" s="1"/>
      <c r="O5" s="1"/>
      <c r="P5" s="1"/>
      <c r="Q5" s="1"/>
      <c r="R5" s="1"/>
      <c r="S5" s="1"/>
      <c r="T5" s="1"/>
      <c r="U5" s="1"/>
      <c r="V5" s="1"/>
      <c r="W5" s="1"/>
      <c r="X5" s="1"/>
      <c r="Y5" s="1"/>
      <c r="Z5" s="1"/>
    </row>
    <row r="6" spans="1:26">
      <c r="A6" s="1"/>
      <c r="B6" s="142"/>
      <c r="C6" s="143" t="s">
        <v>201</v>
      </c>
      <c r="D6" s="11"/>
      <c r="E6" s="1"/>
      <c r="F6" s="742" t="s">
        <v>1171</v>
      </c>
      <c r="G6" s="740"/>
      <c r="H6" s="740"/>
      <c r="I6" s="740"/>
      <c r="J6" s="740"/>
      <c r="K6" s="740"/>
      <c r="L6" s="1"/>
      <c r="M6" s="1"/>
      <c r="N6" s="1"/>
      <c r="O6" s="1"/>
      <c r="P6" s="1"/>
      <c r="Q6" s="1"/>
      <c r="R6" s="1"/>
      <c r="S6" s="1"/>
      <c r="T6" s="1"/>
      <c r="U6" s="1"/>
      <c r="V6" s="1"/>
      <c r="W6" s="1"/>
      <c r="X6" s="1"/>
      <c r="Y6" s="1"/>
      <c r="Z6" s="1"/>
    </row>
    <row r="7" spans="1:26">
      <c r="A7" s="1"/>
      <c r="B7" s="161" t="s">
        <v>354</v>
      </c>
      <c r="C7" s="161">
        <v>21</v>
      </c>
      <c r="D7" s="11"/>
      <c r="E7" s="1"/>
      <c r="F7" s="740"/>
      <c r="G7" s="740"/>
      <c r="H7" s="740"/>
      <c r="I7" s="740"/>
      <c r="J7" s="740"/>
      <c r="K7" s="740"/>
      <c r="L7" s="1"/>
      <c r="M7" s="1"/>
      <c r="N7" s="1"/>
      <c r="O7" s="1"/>
      <c r="P7" s="1"/>
      <c r="Q7" s="1"/>
      <c r="R7" s="1"/>
      <c r="S7" s="1"/>
      <c r="T7" s="1"/>
      <c r="U7" s="1"/>
      <c r="V7" s="1"/>
      <c r="W7" s="1"/>
      <c r="X7" s="1"/>
      <c r="Y7" s="1"/>
      <c r="Z7" s="1"/>
    </row>
    <row r="8" spans="1:26">
      <c r="A8" s="1"/>
      <c r="B8" s="142" t="s">
        <v>8</v>
      </c>
      <c r="C8" s="143">
        <v>21</v>
      </c>
      <c r="D8" s="11"/>
      <c r="E8" s="1"/>
      <c r="F8" s="740" t="s">
        <v>1309</v>
      </c>
      <c r="G8" s="740"/>
      <c r="H8" s="740"/>
      <c r="I8" s="740"/>
      <c r="J8" s="740"/>
      <c r="K8" s="740"/>
      <c r="L8" s="1"/>
      <c r="M8" s="1"/>
      <c r="N8" s="1"/>
      <c r="O8" s="1"/>
      <c r="P8" s="1"/>
      <c r="Q8" s="1"/>
      <c r="R8" s="1"/>
      <c r="S8" s="1"/>
      <c r="T8" s="1"/>
      <c r="U8" s="1"/>
      <c r="V8" s="1"/>
      <c r="W8" s="1"/>
      <c r="X8" s="1"/>
      <c r="Y8" s="1"/>
      <c r="Z8" s="1"/>
    </row>
    <row r="9" spans="1:26">
      <c r="A9" s="1"/>
      <c r="B9" s="161" t="s">
        <v>10</v>
      </c>
      <c r="C9" s="161">
        <v>21</v>
      </c>
      <c r="D9" s="11"/>
      <c r="E9" s="1"/>
      <c r="F9" s="740" t="s">
        <v>1310</v>
      </c>
      <c r="G9" s="740"/>
      <c r="H9" s="740"/>
      <c r="I9" s="740"/>
      <c r="J9" s="740"/>
      <c r="K9" s="740"/>
      <c r="L9" s="1"/>
      <c r="M9" s="1"/>
      <c r="N9" s="1"/>
      <c r="O9" s="1"/>
      <c r="P9" s="1"/>
      <c r="Q9" s="1"/>
      <c r="R9" s="1"/>
      <c r="S9" s="1"/>
      <c r="T9" s="1"/>
      <c r="U9" s="1"/>
      <c r="V9" s="1"/>
      <c r="W9" s="1"/>
      <c r="X9" s="1"/>
      <c r="Y9" s="1"/>
      <c r="Z9" s="1"/>
    </row>
    <row r="10" spans="1:26">
      <c r="A10" s="1"/>
      <c r="B10" s="11"/>
      <c r="C10" s="11"/>
      <c r="D10" s="11"/>
      <c r="E10" s="1"/>
      <c r="F10" s="1"/>
      <c r="G10" s="1"/>
      <c r="H10" s="1"/>
      <c r="I10" s="1"/>
      <c r="J10" s="1"/>
      <c r="K10" s="1"/>
      <c r="L10" s="1"/>
      <c r="M10" s="1"/>
      <c r="N10" s="1"/>
      <c r="O10" s="1"/>
      <c r="P10" s="1"/>
      <c r="Q10" s="1"/>
      <c r="R10" s="1"/>
      <c r="S10" s="1"/>
      <c r="T10" s="1"/>
      <c r="U10" s="1"/>
      <c r="V10" s="1"/>
      <c r="W10" s="1"/>
      <c r="X10" s="1"/>
      <c r="Y10" s="1"/>
      <c r="Z10" s="1"/>
    </row>
    <row r="11" spans="1:26">
      <c r="A11" s="1"/>
      <c r="B11" s="121" t="s">
        <v>1175</v>
      </c>
      <c r="C11" s="11"/>
      <c r="D11" s="11"/>
      <c r="E11" s="1"/>
      <c r="F11" s="1"/>
      <c r="G11" s="1"/>
      <c r="H11" s="1"/>
      <c r="I11" s="1"/>
      <c r="J11" s="1"/>
      <c r="K11" s="1"/>
      <c r="L11" s="1"/>
      <c r="M11" s="1"/>
      <c r="N11" s="1"/>
      <c r="O11" s="1"/>
      <c r="P11" s="1"/>
      <c r="Q11" s="1"/>
      <c r="R11" s="1"/>
      <c r="S11" s="1"/>
      <c r="T11" s="1"/>
      <c r="U11" s="1"/>
      <c r="V11" s="1"/>
      <c r="W11" s="1"/>
      <c r="X11" s="1"/>
      <c r="Y11" s="1"/>
      <c r="Z11" s="1"/>
    </row>
    <row r="12" spans="1:26">
      <c r="A12" s="11"/>
      <c r="B12" s="11"/>
      <c r="C12" s="11"/>
      <c r="D12" s="11"/>
      <c r="E12" s="1"/>
      <c r="F12" s="1"/>
      <c r="G12" s="1"/>
      <c r="H12" s="1"/>
      <c r="I12" s="1"/>
      <c r="J12" s="1"/>
      <c r="K12" s="1"/>
      <c r="L12" s="1"/>
      <c r="M12" s="1"/>
      <c r="N12" s="1"/>
      <c r="O12" s="1"/>
      <c r="P12" s="1"/>
      <c r="Q12" s="1"/>
      <c r="R12" s="1"/>
      <c r="S12" s="1"/>
      <c r="T12" s="1"/>
      <c r="U12" s="1"/>
      <c r="V12" s="1"/>
      <c r="W12" s="1"/>
      <c r="X12" s="1"/>
      <c r="Y12" s="1"/>
      <c r="Z12" s="1"/>
    </row>
    <row r="13" spans="1:26" s="494" customFormat="1">
      <c r="A13" s="11"/>
      <c r="B13" s="11"/>
      <c r="C13" s="11"/>
      <c r="D13" s="11"/>
      <c r="E13" s="1"/>
      <c r="F13" s="1"/>
      <c r="G13" s="1"/>
      <c r="H13" s="1"/>
      <c r="I13" s="1"/>
      <c r="J13" s="1"/>
      <c r="K13" s="1"/>
      <c r="L13" s="1"/>
      <c r="M13" s="1"/>
      <c r="N13" s="1"/>
      <c r="O13" s="1"/>
      <c r="P13" s="1"/>
      <c r="Q13" s="1"/>
      <c r="R13" s="1"/>
      <c r="S13" s="1"/>
      <c r="T13" s="1"/>
      <c r="U13" s="1"/>
      <c r="V13" s="1"/>
      <c r="W13" s="1"/>
      <c r="X13" s="1"/>
      <c r="Y13" s="1"/>
      <c r="Z13" s="1"/>
    </row>
    <row r="14" spans="1:26">
      <c r="A14" s="11"/>
      <c r="B14" s="31"/>
      <c r="C14" s="31"/>
      <c r="D14" s="1"/>
      <c r="E14" s="1"/>
      <c r="F14" s="1"/>
      <c r="G14" s="1"/>
      <c r="H14" s="1"/>
      <c r="I14" s="1"/>
      <c r="J14" s="1"/>
      <c r="K14" s="1"/>
      <c r="L14" s="1"/>
      <c r="M14" s="1"/>
      <c r="N14" s="1"/>
      <c r="O14" s="1"/>
      <c r="P14" s="1"/>
      <c r="Q14" s="1"/>
      <c r="R14" s="1"/>
      <c r="S14" s="1"/>
      <c r="T14" s="1"/>
      <c r="U14" s="1"/>
      <c r="V14" s="1"/>
      <c r="W14" s="1"/>
      <c r="X14" s="1"/>
      <c r="Y14" s="1"/>
      <c r="Z14" s="1"/>
    </row>
    <row r="15" spans="1:26">
      <c r="A15" s="11"/>
      <c r="C15" s="11"/>
      <c r="D15" s="11"/>
      <c r="E15" s="1"/>
      <c r="F15" s="1"/>
      <c r="G15" s="1"/>
      <c r="H15" s="1"/>
      <c r="I15" s="1"/>
      <c r="J15" s="1"/>
      <c r="K15" s="1"/>
      <c r="L15" s="1"/>
      <c r="M15" s="1"/>
      <c r="N15" s="1"/>
      <c r="O15" s="1"/>
      <c r="P15" s="1"/>
      <c r="Q15" s="1"/>
      <c r="R15" s="1"/>
      <c r="S15" s="1"/>
      <c r="T15" s="1"/>
      <c r="U15" s="1"/>
      <c r="V15" s="1"/>
      <c r="W15" s="1"/>
      <c r="X15" s="1"/>
      <c r="Y15" s="1"/>
      <c r="Z15" s="1"/>
    </row>
    <row r="16" spans="1:26">
      <c r="A16" s="11"/>
      <c r="B16" s="11"/>
      <c r="C16" s="11"/>
      <c r="D16" s="11"/>
      <c r="E16" s="11"/>
      <c r="F16" s="11"/>
      <c r="G16" s="11"/>
      <c r="H16" s="11"/>
      <c r="I16" s="11"/>
      <c r="J16" s="11"/>
      <c r="K16" s="11"/>
      <c r="L16" s="11"/>
      <c r="M16" s="11"/>
      <c r="N16" s="1"/>
      <c r="O16" s="1"/>
      <c r="P16" s="1"/>
      <c r="Q16" s="1"/>
      <c r="R16" s="1"/>
      <c r="S16" s="1"/>
      <c r="T16" s="1"/>
      <c r="U16" s="1"/>
      <c r="V16" s="1"/>
      <c r="W16" s="1"/>
      <c r="X16" s="1"/>
      <c r="Y16" s="1"/>
      <c r="Z16" s="1"/>
    </row>
    <row r="17" spans="1:26" ht="15.75">
      <c r="A17" s="11"/>
      <c r="B17" s="200" t="s">
        <v>1308</v>
      </c>
      <c r="C17" s="199"/>
      <c r="D17" s="199"/>
      <c r="E17" s="199"/>
      <c r="F17" s="200"/>
      <c r="H17" s="199"/>
      <c r="I17" s="11"/>
      <c r="J17" s="11"/>
      <c r="K17" s="11"/>
      <c r="L17" s="11"/>
      <c r="M17" s="11"/>
      <c r="N17" s="1"/>
      <c r="O17" s="1"/>
      <c r="P17" s="1"/>
      <c r="Q17" s="1"/>
      <c r="R17" s="1"/>
      <c r="S17" s="1"/>
      <c r="T17" s="1"/>
      <c r="U17" s="1"/>
      <c r="V17" s="1"/>
      <c r="W17" s="1"/>
      <c r="X17" s="1"/>
      <c r="Y17" s="1"/>
      <c r="Z17" s="1"/>
    </row>
    <row r="18" spans="1:26" ht="15.75">
      <c r="A18" s="11"/>
      <c r="B18" s="200" t="s">
        <v>355</v>
      </c>
      <c r="C18" s="199"/>
      <c r="D18" s="199"/>
      <c r="E18" s="199"/>
      <c r="F18" s="200"/>
      <c r="G18" s="199"/>
      <c r="H18" s="199"/>
      <c r="I18" s="11"/>
      <c r="J18" s="11"/>
      <c r="K18" s="11"/>
      <c r="L18" s="11"/>
      <c r="M18" s="11"/>
      <c r="N18" s="1"/>
      <c r="O18" s="1"/>
      <c r="P18" s="1"/>
      <c r="Q18" s="1"/>
      <c r="R18" s="1"/>
      <c r="S18" s="1"/>
      <c r="T18" s="1"/>
      <c r="U18" s="1"/>
      <c r="V18" s="1"/>
      <c r="W18" s="1"/>
      <c r="X18" s="1"/>
      <c r="Y18" s="1"/>
      <c r="Z18" s="1"/>
    </row>
    <row r="19" spans="1:26">
      <c r="A19" s="11"/>
      <c r="B19" s="11"/>
      <c r="C19" s="11"/>
      <c r="D19" s="11"/>
      <c r="E19" s="11"/>
      <c r="F19" s="11"/>
      <c r="G19" s="11"/>
      <c r="H19" s="11"/>
      <c r="I19" s="11"/>
      <c r="J19" s="11"/>
      <c r="K19" s="11"/>
      <c r="L19" s="11"/>
      <c r="M19" s="11"/>
      <c r="N19" s="1"/>
      <c r="O19" s="1"/>
      <c r="P19" s="1"/>
      <c r="Q19" s="1"/>
      <c r="R19" s="1"/>
      <c r="S19" s="1"/>
      <c r="T19" s="1"/>
      <c r="U19" s="1"/>
      <c r="V19" s="1"/>
      <c r="W19" s="1"/>
      <c r="X19" s="1"/>
      <c r="Y19" s="1"/>
      <c r="Z19" s="1"/>
    </row>
    <row r="20" spans="1:26">
      <c r="A20" s="11"/>
      <c r="B20" s="11"/>
      <c r="C20" s="11"/>
      <c r="D20" s="11"/>
      <c r="E20" s="11"/>
      <c r="F20" s="11"/>
      <c r="G20" s="11"/>
      <c r="H20" s="11"/>
      <c r="I20" s="11"/>
      <c r="J20" s="11"/>
      <c r="K20" s="11"/>
      <c r="L20" s="11"/>
      <c r="M20" s="11"/>
      <c r="N20" s="1"/>
      <c r="O20" s="1"/>
      <c r="P20" s="1"/>
      <c r="Q20" s="1"/>
      <c r="R20" s="1"/>
      <c r="S20" s="1"/>
      <c r="T20" s="1"/>
      <c r="U20" s="1"/>
      <c r="V20" s="1"/>
      <c r="W20" s="1"/>
      <c r="X20" s="1"/>
      <c r="Y20" s="1"/>
      <c r="Z20" s="1"/>
    </row>
    <row r="21" spans="1:26">
      <c r="A21" s="11"/>
      <c r="B21" s="11"/>
      <c r="C21" s="11"/>
      <c r="D21" s="11"/>
      <c r="E21" s="11"/>
      <c r="F21" s="11"/>
      <c r="G21" s="11"/>
      <c r="H21" s="11"/>
      <c r="I21" s="11"/>
      <c r="J21" s="11"/>
      <c r="K21" s="11"/>
      <c r="L21" s="11"/>
      <c r="M21" s="11"/>
      <c r="N21" s="1"/>
      <c r="O21" s="1"/>
      <c r="P21" s="1"/>
      <c r="Q21" s="1"/>
      <c r="R21" s="1"/>
      <c r="S21" s="1"/>
      <c r="T21" s="1"/>
      <c r="U21" s="1"/>
      <c r="V21" s="1"/>
      <c r="W21" s="1"/>
      <c r="X21" s="1"/>
      <c r="Y21" s="1"/>
      <c r="Z21" s="1"/>
    </row>
    <row r="22" spans="1:26">
      <c r="A22" s="11"/>
      <c r="B22" s="11"/>
      <c r="C22" s="11"/>
      <c r="D22" s="11"/>
      <c r="E22" s="11"/>
      <c r="F22" s="11"/>
      <c r="G22" s="11"/>
      <c r="H22" s="11"/>
      <c r="I22" s="11"/>
      <c r="J22" s="11"/>
      <c r="K22" s="11"/>
      <c r="L22" s="11"/>
      <c r="M22" s="11"/>
      <c r="N22" s="1"/>
      <c r="O22" s="1"/>
      <c r="P22" s="1"/>
      <c r="Q22" s="1"/>
      <c r="R22" s="1"/>
      <c r="S22" s="1"/>
      <c r="T22" s="1"/>
      <c r="U22" s="1"/>
      <c r="V22" s="1"/>
      <c r="W22" s="1"/>
      <c r="X22" s="1"/>
      <c r="Y22" s="1"/>
      <c r="Z22" s="1"/>
    </row>
    <row r="23" spans="1:26">
      <c r="A23" s="11"/>
      <c r="B23" s="11"/>
      <c r="C23" s="11"/>
      <c r="D23" s="11"/>
      <c r="E23" s="11"/>
      <c r="F23" s="11"/>
      <c r="G23" s="11"/>
      <c r="H23" s="11"/>
      <c r="I23" s="11"/>
      <c r="J23" s="11"/>
      <c r="K23" s="11"/>
      <c r="L23" s="11"/>
      <c r="M23" s="11"/>
      <c r="N23" s="1"/>
      <c r="O23" s="1"/>
      <c r="P23" s="1"/>
      <c r="Q23" s="1"/>
      <c r="R23" s="1"/>
      <c r="S23" s="1"/>
      <c r="T23" s="1"/>
      <c r="U23" s="1"/>
      <c r="V23" s="1"/>
      <c r="W23" s="1"/>
      <c r="X23" s="1"/>
      <c r="Y23" s="1"/>
      <c r="Z23" s="1"/>
    </row>
    <row r="24" spans="1:26">
      <c r="A24" s="11"/>
      <c r="B24" s="11"/>
      <c r="C24" s="11"/>
      <c r="D24" s="11"/>
      <c r="E24" s="11"/>
      <c r="F24" s="11"/>
      <c r="G24" s="11"/>
      <c r="H24" s="11"/>
      <c r="I24" s="11"/>
      <c r="J24" s="11"/>
      <c r="K24" s="11"/>
      <c r="L24" s="11"/>
      <c r="M24" s="11"/>
      <c r="N24" s="1"/>
      <c r="O24" s="1"/>
      <c r="P24" s="1"/>
      <c r="Q24" s="1"/>
      <c r="R24" s="1"/>
      <c r="S24" s="1"/>
      <c r="T24" s="1"/>
      <c r="U24" s="1"/>
      <c r="V24" s="1"/>
      <c r="W24" s="1"/>
      <c r="X24" s="1"/>
      <c r="Y24" s="1"/>
      <c r="Z24" s="1"/>
    </row>
    <row r="25" spans="1:26">
      <c r="A25" s="11"/>
      <c r="B25" s="11"/>
      <c r="C25" s="11"/>
      <c r="D25" s="11"/>
      <c r="E25" s="11"/>
      <c r="F25" s="11"/>
      <c r="G25" s="11"/>
      <c r="H25" s="11"/>
      <c r="I25" s="11"/>
      <c r="J25" s="11"/>
      <c r="K25" s="11"/>
      <c r="L25" s="11"/>
      <c r="M25" s="11"/>
      <c r="N25" s="1"/>
      <c r="O25" s="1"/>
      <c r="P25" s="1"/>
      <c r="Q25" s="1"/>
      <c r="R25" s="1"/>
      <c r="S25" s="1"/>
      <c r="T25" s="1"/>
      <c r="U25" s="1"/>
      <c r="V25" s="1"/>
      <c r="W25" s="1"/>
      <c r="X25" s="1"/>
      <c r="Y25" s="1"/>
      <c r="Z25" s="1"/>
    </row>
    <row r="26" spans="1:26">
      <c r="A26" s="11"/>
      <c r="B26" s="11"/>
      <c r="C26" s="11"/>
      <c r="D26" s="11"/>
      <c r="E26" s="11"/>
      <c r="F26" s="11"/>
      <c r="G26" s="11"/>
      <c r="H26" s="11"/>
      <c r="I26" s="11"/>
      <c r="J26" s="11"/>
      <c r="K26" s="11"/>
      <c r="L26" s="11"/>
      <c r="M26" s="11"/>
      <c r="N26" s="1"/>
      <c r="O26" s="1"/>
      <c r="P26" s="1"/>
      <c r="Q26" s="1"/>
      <c r="R26" s="1"/>
      <c r="S26" s="1"/>
      <c r="T26" s="1"/>
      <c r="U26" s="1"/>
      <c r="V26" s="1"/>
      <c r="W26" s="1"/>
      <c r="X26" s="1"/>
      <c r="Y26" s="1"/>
      <c r="Z26" s="1"/>
    </row>
    <row r="27" spans="1:26">
      <c r="A27" s="11"/>
      <c r="B27" s="1"/>
      <c r="C27" s="1"/>
      <c r="D27" s="1"/>
      <c r="E27" s="1"/>
      <c r="F27" s="1"/>
      <c r="G27" s="1"/>
      <c r="H27" s="1"/>
      <c r="I27" s="1"/>
      <c r="J27" s="1"/>
      <c r="K27" s="11"/>
      <c r="L27" s="11"/>
      <c r="M27" s="11"/>
      <c r="N27" s="1"/>
      <c r="O27" s="1"/>
      <c r="P27" s="1"/>
      <c r="Q27" s="1"/>
      <c r="R27" s="1"/>
      <c r="S27" s="1"/>
      <c r="T27" s="1"/>
      <c r="U27" s="1"/>
      <c r="V27" s="1"/>
      <c r="W27" s="1"/>
      <c r="X27" s="1"/>
      <c r="Y27" s="1"/>
      <c r="Z27" s="1"/>
    </row>
    <row r="28" spans="1:26">
      <c r="A28" s="11"/>
      <c r="B28" s="1"/>
      <c r="C28" s="1"/>
      <c r="D28" s="1"/>
      <c r="E28" s="1"/>
      <c r="F28" s="1"/>
      <c r="G28" s="1"/>
      <c r="H28" s="1"/>
      <c r="I28" s="1"/>
      <c r="J28" s="1"/>
      <c r="K28" s="11"/>
      <c r="L28" s="11"/>
      <c r="M28" s="11"/>
      <c r="N28" s="1"/>
      <c r="O28" s="1"/>
      <c r="P28" s="1"/>
      <c r="Q28" s="1"/>
      <c r="R28" s="1"/>
      <c r="S28" s="1"/>
      <c r="T28" s="1"/>
      <c r="U28" s="1"/>
      <c r="V28" s="1"/>
      <c r="W28" s="1"/>
      <c r="X28" s="1"/>
      <c r="Y28" s="1"/>
      <c r="Z28" s="1"/>
    </row>
    <row r="29" spans="1:26">
      <c r="A29" s="11"/>
      <c r="B29" s="1"/>
      <c r="C29" s="1"/>
      <c r="D29" s="1"/>
      <c r="E29" s="1"/>
      <c r="F29" s="1"/>
      <c r="G29" s="1"/>
      <c r="H29" s="1"/>
      <c r="I29" s="1"/>
      <c r="J29" s="1"/>
      <c r="K29" s="11"/>
      <c r="L29" s="11"/>
      <c r="M29" s="11"/>
      <c r="N29" s="1"/>
      <c r="O29" s="1"/>
      <c r="P29" s="1"/>
      <c r="Q29" s="1"/>
      <c r="R29" s="1"/>
      <c r="S29" s="1"/>
      <c r="T29" s="1"/>
      <c r="U29" s="1"/>
      <c r="V29" s="1"/>
      <c r="W29" s="1"/>
      <c r="X29" s="1"/>
      <c r="Y29" s="1"/>
      <c r="Z29" s="1"/>
    </row>
    <row r="30" spans="1:26">
      <c r="A30" s="11"/>
      <c r="B30" s="1"/>
      <c r="C30" s="1"/>
      <c r="D30" s="1"/>
      <c r="E30" s="1"/>
      <c r="F30" s="1"/>
      <c r="G30" s="1"/>
      <c r="H30" s="1"/>
      <c r="I30" s="1"/>
      <c r="J30" s="1"/>
      <c r="K30" s="11"/>
      <c r="L30" s="11"/>
      <c r="M30" s="11"/>
      <c r="N30" s="1"/>
      <c r="O30" s="1"/>
      <c r="P30" s="1"/>
      <c r="Q30" s="1"/>
      <c r="R30" s="1"/>
      <c r="S30" s="1"/>
      <c r="T30" s="1"/>
      <c r="U30" s="1"/>
      <c r="V30" s="1"/>
      <c r="W30" s="1"/>
      <c r="X30" s="1"/>
      <c r="Y30" s="1"/>
      <c r="Z30" s="1"/>
    </row>
    <row r="31" spans="1:26">
      <c r="A31" s="11"/>
      <c r="B31" s="1"/>
      <c r="C31" s="1"/>
      <c r="D31" s="1"/>
      <c r="E31" s="1"/>
      <c r="F31" s="1"/>
      <c r="G31" s="1"/>
      <c r="H31" s="1"/>
      <c r="I31" s="1"/>
      <c r="J31" s="1"/>
      <c r="K31" s="11"/>
      <c r="L31" s="11"/>
      <c r="M31" s="11"/>
      <c r="N31" s="1"/>
      <c r="O31" s="1"/>
      <c r="P31" s="1"/>
      <c r="Q31" s="1"/>
      <c r="R31" s="1"/>
      <c r="S31" s="1"/>
      <c r="T31" s="1"/>
      <c r="U31" s="1"/>
      <c r="V31" s="1"/>
      <c r="W31" s="1"/>
      <c r="X31" s="1"/>
      <c r="Y31" s="1"/>
      <c r="Z31" s="1"/>
    </row>
    <row r="32" spans="1:26">
      <c r="A32" s="11"/>
      <c r="B32" s="1"/>
      <c r="C32" s="1"/>
      <c r="D32" s="1"/>
      <c r="E32" s="1"/>
      <c r="F32" s="1"/>
      <c r="G32" s="1"/>
      <c r="H32" s="1"/>
      <c r="I32" s="1"/>
      <c r="J32" s="1"/>
      <c r="K32" s="11"/>
      <c r="L32" s="11"/>
      <c r="M32" s="11"/>
      <c r="N32" s="1"/>
      <c r="O32" s="1"/>
      <c r="P32" s="1"/>
      <c r="Q32" s="1"/>
      <c r="R32" s="1"/>
      <c r="S32" s="1"/>
      <c r="T32" s="1"/>
      <c r="U32" s="1"/>
      <c r="V32" s="1"/>
      <c r="W32" s="1"/>
      <c r="X32" s="1"/>
      <c r="Y32" s="1"/>
      <c r="Z32" s="1"/>
    </row>
    <row r="33" spans="1:26">
      <c r="A33" s="11"/>
      <c r="B33" s="1"/>
      <c r="C33" s="1"/>
      <c r="D33" s="1"/>
      <c r="E33" s="1"/>
      <c r="F33" s="1"/>
      <c r="G33" s="1"/>
      <c r="H33" s="1"/>
      <c r="I33" s="1"/>
      <c r="J33" s="1"/>
      <c r="K33" s="11"/>
      <c r="L33" s="11"/>
      <c r="M33" s="11"/>
      <c r="N33" s="1"/>
      <c r="O33" s="1"/>
      <c r="P33" s="1"/>
      <c r="Q33" s="1"/>
      <c r="R33" s="1"/>
      <c r="S33" s="1"/>
      <c r="T33" s="1"/>
      <c r="U33" s="1"/>
      <c r="V33" s="1"/>
      <c r="W33" s="1"/>
      <c r="X33" s="1"/>
      <c r="Y33" s="1"/>
      <c r="Z33" s="1"/>
    </row>
    <row r="34" spans="1:26">
      <c r="A34" s="11"/>
      <c r="B34" s="1"/>
      <c r="C34" s="1"/>
      <c r="D34" s="1"/>
      <c r="E34" s="1"/>
      <c r="F34" s="1"/>
      <c r="G34" s="1"/>
      <c r="H34" s="1"/>
      <c r="I34" s="1"/>
      <c r="J34" s="1"/>
      <c r="K34" s="11"/>
      <c r="L34" s="11"/>
      <c r="M34" s="11"/>
      <c r="N34" s="1"/>
      <c r="O34" s="1"/>
      <c r="P34" s="1"/>
      <c r="Q34" s="1"/>
      <c r="R34" s="1"/>
      <c r="S34" s="1"/>
      <c r="T34" s="1"/>
      <c r="U34" s="1"/>
      <c r="V34" s="1"/>
      <c r="W34" s="1"/>
      <c r="X34" s="1"/>
      <c r="Y34" s="1"/>
      <c r="Z34" s="1"/>
    </row>
    <row r="35" spans="1:26">
      <c r="A35" s="11"/>
      <c r="B35" s="140" t="s">
        <v>339</v>
      </c>
      <c r="C35" s="1"/>
      <c r="D35" s="1"/>
      <c r="E35" s="1"/>
      <c r="F35" s="1"/>
      <c r="G35" s="1"/>
      <c r="H35" s="1"/>
      <c r="I35" s="1"/>
      <c r="J35" s="1"/>
      <c r="K35" s="11"/>
      <c r="L35" s="11"/>
      <c r="M35" s="11"/>
      <c r="N35" s="1"/>
      <c r="O35" s="1"/>
      <c r="P35" s="1"/>
      <c r="Q35" s="1"/>
      <c r="R35" s="1"/>
      <c r="S35" s="1"/>
      <c r="T35" s="1"/>
      <c r="U35" s="1"/>
      <c r="V35" s="1"/>
      <c r="W35" s="1"/>
      <c r="X35" s="1"/>
      <c r="Y35" s="1"/>
      <c r="Z35" s="1"/>
    </row>
    <row r="36" spans="1:26">
      <c r="A36" s="11"/>
      <c r="B36" s="1"/>
      <c r="C36" s="1"/>
      <c r="D36" s="1"/>
      <c r="E36" s="1"/>
      <c r="F36" s="1"/>
      <c r="G36" s="1"/>
      <c r="H36" s="1"/>
      <c r="I36" s="1"/>
      <c r="J36" s="1"/>
      <c r="K36" s="11"/>
      <c r="L36" s="11"/>
      <c r="M36" s="11"/>
      <c r="N36" s="1"/>
      <c r="O36" s="1"/>
      <c r="P36" s="1"/>
      <c r="Q36" s="1"/>
      <c r="R36" s="1"/>
      <c r="S36" s="1"/>
      <c r="T36" s="1"/>
      <c r="U36" s="1"/>
      <c r="V36" s="1"/>
      <c r="W36" s="1"/>
      <c r="X36" s="1"/>
      <c r="Y36" s="1"/>
      <c r="Z36" s="1"/>
    </row>
    <row r="37" spans="1:26">
      <c r="A37" s="11"/>
      <c r="B37" s="1"/>
      <c r="C37" s="1"/>
      <c r="D37" s="1"/>
      <c r="E37" s="1"/>
      <c r="F37" s="1"/>
      <c r="G37" s="1"/>
      <c r="H37" s="1"/>
      <c r="I37" s="1"/>
      <c r="J37" s="1"/>
      <c r="K37" s="11"/>
      <c r="L37" s="11"/>
      <c r="M37" s="11"/>
      <c r="N37" s="1"/>
      <c r="O37" s="1"/>
      <c r="P37" s="1"/>
      <c r="Q37" s="1"/>
      <c r="R37" s="1"/>
      <c r="S37" s="1"/>
      <c r="T37" s="1"/>
      <c r="U37" s="1"/>
      <c r="V37" s="1"/>
      <c r="W37" s="1"/>
      <c r="X37" s="1"/>
      <c r="Y37" s="1"/>
      <c r="Z37" s="1"/>
    </row>
    <row r="38" spans="1:26">
      <c r="A38" s="11"/>
      <c r="B38" s="1"/>
      <c r="C38" s="1"/>
      <c r="D38" s="1"/>
      <c r="E38" s="1"/>
      <c r="F38" s="1"/>
      <c r="G38" s="1"/>
      <c r="H38" s="1"/>
      <c r="I38" s="1"/>
      <c r="J38" s="1"/>
      <c r="K38" s="11"/>
      <c r="L38" s="11"/>
      <c r="M38" s="11"/>
      <c r="N38" s="1"/>
      <c r="O38" s="1"/>
      <c r="P38" s="1"/>
      <c r="Q38" s="1"/>
      <c r="R38" s="1"/>
      <c r="S38" s="1"/>
      <c r="T38" s="1"/>
      <c r="U38" s="1"/>
      <c r="V38" s="1"/>
      <c r="W38" s="1"/>
      <c r="X38" s="1"/>
      <c r="Y38" s="1"/>
      <c r="Z38" s="1"/>
    </row>
    <row r="39" spans="1:26">
      <c r="A39" s="11"/>
      <c r="B39" s="1"/>
      <c r="C39" s="1"/>
      <c r="D39" s="1"/>
      <c r="E39" s="1"/>
      <c r="F39" s="1"/>
      <c r="G39" s="1"/>
      <c r="H39" s="1"/>
      <c r="I39" s="1"/>
      <c r="J39" s="1"/>
      <c r="K39" s="11"/>
      <c r="L39" s="11"/>
      <c r="M39" s="11"/>
      <c r="N39" s="1"/>
      <c r="O39" s="1"/>
      <c r="P39" s="1"/>
      <c r="Q39" s="1"/>
      <c r="R39" s="1"/>
      <c r="S39" s="1"/>
      <c r="T39" s="1"/>
      <c r="U39" s="1"/>
      <c r="V39" s="1"/>
      <c r="W39" s="1"/>
      <c r="X39" s="1"/>
      <c r="Y39" s="1"/>
      <c r="Z39" s="1"/>
    </row>
    <row r="40" spans="1:26">
      <c r="A40" s="11"/>
      <c r="B40" s="1"/>
      <c r="C40" s="1"/>
      <c r="D40" s="1"/>
      <c r="E40" s="1"/>
      <c r="F40" s="1"/>
      <c r="G40" s="1"/>
      <c r="H40" s="1"/>
      <c r="I40" s="1"/>
      <c r="J40" s="1"/>
      <c r="K40" s="11"/>
      <c r="L40" s="11"/>
      <c r="M40" s="11"/>
      <c r="N40" s="1"/>
      <c r="O40" s="1"/>
      <c r="P40" s="1"/>
      <c r="Q40" s="1"/>
      <c r="R40" s="1"/>
      <c r="S40" s="1"/>
      <c r="T40" s="1"/>
      <c r="U40" s="1"/>
      <c r="V40" s="1"/>
      <c r="W40" s="1"/>
      <c r="X40" s="1"/>
      <c r="Y40" s="1"/>
      <c r="Z40" s="1"/>
    </row>
    <row r="41" spans="1:26">
      <c r="A41" s="11"/>
      <c r="B41" s="1"/>
      <c r="C41" s="1"/>
      <c r="D41" s="1"/>
      <c r="E41" s="1"/>
      <c r="F41" s="1"/>
      <c r="G41" s="1"/>
      <c r="H41" s="1"/>
      <c r="I41" s="1"/>
      <c r="J41" s="1"/>
      <c r="K41" s="11"/>
      <c r="L41" s="11"/>
      <c r="M41" s="11"/>
      <c r="N41" s="1"/>
      <c r="O41" s="1"/>
      <c r="P41" s="1"/>
      <c r="Q41" s="1"/>
      <c r="R41" s="1"/>
      <c r="S41" s="1"/>
      <c r="T41" s="1"/>
      <c r="U41" s="1"/>
      <c r="V41" s="1"/>
      <c r="W41" s="1"/>
      <c r="X41" s="1"/>
      <c r="Y41" s="1"/>
      <c r="Z41" s="1"/>
    </row>
    <row r="42" spans="1:26">
      <c r="A42" s="11"/>
      <c r="B42" s="1"/>
      <c r="C42" s="1"/>
      <c r="D42" s="1"/>
      <c r="E42" s="1"/>
      <c r="F42" s="1"/>
      <c r="G42" s="1"/>
      <c r="H42" s="1"/>
      <c r="I42" s="1"/>
      <c r="J42" s="1"/>
      <c r="K42" s="11"/>
      <c r="L42" s="11"/>
      <c r="M42" s="11"/>
      <c r="N42" s="1"/>
      <c r="O42" s="1"/>
      <c r="P42" s="1"/>
      <c r="Q42" s="1"/>
      <c r="R42" s="1"/>
      <c r="S42" s="1"/>
      <c r="T42" s="1"/>
      <c r="U42" s="1"/>
      <c r="V42" s="1"/>
      <c r="W42" s="1"/>
      <c r="X42" s="1"/>
      <c r="Y42" s="1"/>
      <c r="Z42" s="1"/>
    </row>
    <row r="43" spans="1:26">
      <c r="A43" s="11"/>
      <c r="B43" s="1"/>
      <c r="C43" s="1"/>
      <c r="D43" s="1"/>
      <c r="E43" s="1"/>
      <c r="F43" s="1"/>
      <c r="G43" s="1"/>
      <c r="H43" s="1"/>
      <c r="I43" s="1"/>
      <c r="J43" s="1"/>
      <c r="K43" s="11"/>
      <c r="L43" s="11"/>
      <c r="M43" s="11"/>
      <c r="N43" s="1"/>
      <c r="O43" s="1"/>
      <c r="P43" s="1"/>
      <c r="Q43" s="1"/>
      <c r="R43" s="1"/>
      <c r="S43" s="1"/>
      <c r="T43" s="1"/>
      <c r="U43" s="1"/>
      <c r="V43" s="1"/>
      <c r="W43" s="1"/>
      <c r="X43" s="1"/>
      <c r="Y43" s="1"/>
      <c r="Z43" s="1"/>
    </row>
    <row r="44" spans="1:26">
      <c r="A44" s="11"/>
      <c r="B44" s="11"/>
      <c r="C44" s="11"/>
      <c r="D44" s="11"/>
      <c r="E44" s="11"/>
      <c r="F44" s="11"/>
      <c r="G44" s="11"/>
      <c r="H44" s="11"/>
      <c r="I44" s="11"/>
      <c r="J44" s="11"/>
      <c r="K44" s="11"/>
      <c r="L44" s="11"/>
      <c r="M44" s="1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sheetData>
  <hyperlinks>
    <hyperlink ref="K1" location="innehåll!A1" display="Tillbaka till innehållsförteckning"/>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7"/>
  <sheetViews>
    <sheetView zoomScaleNormal="100" workbookViewId="0">
      <selection activeCell="M1" sqref="M1"/>
    </sheetView>
  </sheetViews>
  <sheetFormatPr defaultRowHeight="15"/>
  <cols>
    <col min="1" max="1" width="6" customWidth="1"/>
    <col min="2" max="2" width="14.5703125" customWidth="1"/>
    <col min="3" max="3" width="22" customWidth="1"/>
    <col min="13" max="13" width="11.140625" customWidth="1"/>
    <col min="14" max="14" width="14.7109375" customWidth="1"/>
  </cols>
  <sheetData>
    <row r="1" spans="1:29">
      <c r="A1" s="1"/>
      <c r="B1" s="1"/>
      <c r="C1" s="1"/>
      <c r="D1" s="1"/>
      <c r="E1" s="1"/>
      <c r="F1" s="1"/>
      <c r="G1" s="1"/>
      <c r="H1" s="1"/>
      <c r="I1" s="1"/>
      <c r="J1" s="1"/>
      <c r="K1" s="1"/>
      <c r="L1" s="1"/>
      <c r="M1" s="70" t="s">
        <v>173</v>
      </c>
      <c r="N1" s="11"/>
      <c r="O1" s="11"/>
      <c r="P1" s="1"/>
      <c r="Q1" s="1"/>
      <c r="R1" s="1"/>
      <c r="S1" s="1"/>
      <c r="T1" s="1"/>
      <c r="U1" s="1"/>
      <c r="V1" s="1"/>
      <c r="W1" s="1"/>
      <c r="X1" s="1"/>
      <c r="Y1" s="1"/>
      <c r="Z1" s="1"/>
      <c r="AA1" s="1"/>
      <c r="AB1" s="1"/>
      <c r="AC1" s="1"/>
    </row>
    <row r="2" spans="1:29">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364" t="s">
        <v>204</v>
      </c>
      <c r="C3" s="538"/>
      <c r="D3" s="364"/>
      <c r="E3" s="43"/>
      <c r="F3" s="43"/>
      <c r="G3" s="43"/>
      <c r="H3" s="43"/>
      <c r="I3" s="43"/>
      <c r="J3" s="43"/>
      <c r="K3" s="43"/>
      <c r="L3" s="43"/>
      <c r="M3" s="43"/>
      <c r="N3" s="43"/>
      <c r="O3" s="43"/>
      <c r="P3" s="1"/>
      <c r="Q3" s="1"/>
      <c r="R3" s="1"/>
      <c r="S3" s="1"/>
      <c r="T3" s="1"/>
      <c r="U3" s="1"/>
      <c r="V3" s="1"/>
      <c r="W3" s="1"/>
      <c r="X3" s="1"/>
      <c r="Y3" s="1"/>
      <c r="Z3" s="1"/>
      <c r="AA3" s="1"/>
      <c r="AB3" s="1"/>
      <c r="AC3" s="1"/>
    </row>
    <row r="4" spans="1:29">
      <c r="A4" s="1"/>
      <c r="B4" s="366" t="s">
        <v>340</v>
      </c>
      <c r="C4" s="520"/>
      <c r="D4" s="2"/>
      <c r="E4" s="43"/>
      <c r="F4" s="43"/>
      <c r="G4" s="43"/>
      <c r="H4" s="43"/>
      <c r="I4" s="43"/>
      <c r="J4" s="43"/>
      <c r="K4" s="43"/>
      <c r="L4" s="43"/>
      <c r="M4" s="43"/>
      <c r="N4" s="43"/>
      <c r="O4" s="43"/>
      <c r="P4" s="1"/>
      <c r="Q4" s="1"/>
      <c r="R4" s="1"/>
      <c r="S4" s="1"/>
      <c r="T4" s="1"/>
      <c r="U4" s="1"/>
      <c r="V4" s="1"/>
      <c r="W4" s="1"/>
      <c r="X4" s="1"/>
      <c r="Y4" s="1"/>
      <c r="Z4" s="1"/>
      <c r="AA4" s="1"/>
      <c r="AB4" s="1"/>
      <c r="AC4" s="1"/>
    </row>
    <row r="5" spans="1:29">
      <c r="A5" s="1"/>
      <c r="B5" s="176"/>
      <c r="C5" s="205" t="s">
        <v>201</v>
      </c>
      <c r="D5" s="1"/>
      <c r="E5" s="1"/>
      <c r="F5" s="1"/>
      <c r="G5" s="1"/>
      <c r="H5" s="1"/>
      <c r="I5" s="1"/>
      <c r="J5" s="1"/>
      <c r="K5" s="1"/>
      <c r="L5" s="1"/>
      <c r="M5" s="1"/>
      <c r="N5" s="1"/>
      <c r="O5" s="1"/>
      <c r="P5" s="1"/>
      <c r="Q5" s="1"/>
      <c r="R5" s="1"/>
      <c r="S5" s="1"/>
      <c r="T5" s="1"/>
      <c r="U5" s="1"/>
      <c r="V5" s="1"/>
      <c r="W5" s="1"/>
      <c r="X5" s="1"/>
      <c r="Y5" s="1"/>
      <c r="Z5" s="1"/>
      <c r="AA5" s="1"/>
      <c r="AB5" s="1"/>
      <c r="AC5" s="1"/>
    </row>
    <row r="6" spans="1:29" ht="39">
      <c r="A6" s="1"/>
      <c r="B6" s="203" t="s">
        <v>194</v>
      </c>
      <c r="C6" s="204">
        <v>21</v>
      </c>
      <c r="D6" s="1"/>
      <c r="E6" s="1"/>
      <c r="F6" s="1"/>
      <c r="G6" s="1"/>
      <c r="H6" s="1"/>
      <c r="I6" s="1"/>
      <c r="J6" s="1"/>
      <c r="K6" s="1"/>
      <c r="L6" s="1"/>
      <c r="M6" s="1"/>
      <c r="N6" s="11"/>
      <c r="O6" s="11"/>
      <c r="P6" s="1"/>
      <c r="Q6" s="1"/>
      <c r="R6" s="1"/>
      <c r="S6" s="1"/>
      <c r="T6" s="1"/>
      <c r="U6" s="1"/>
      <c r="V6" s="1"/>
      <c r="W6" s="1"/>
      <c r="X6" s="1"/>
      <c r="Y6" s="1"/>
      <c r="Z6" s="1"/>
      <c r="AA6" s="1"/>
      <c r="AB6" s="1"/>
      <c r="AC6" s="1"/>
    </row>
    <row r="7" spans="1:29" ht="39">
      <c r="A7" s="1"/>
      <c r="B7" s="143" t="s">
        <v>195</v>
      </c>
      <c r="C7" s="205">
        <v>22</v>
      </c>
      <c r="D7" s="1"/>
      <c r="E7" s="742" t="s">
        <v>1171</v>
      </c>
      <c r="F7" s="740"/>
      <c r="G7" s="740"/>
      <c r="H7" s="740"/>
      <c r="I7" s="740"/>
      <c r="J7" s="740"/>
      <c r="K7" s="1"/>
      <c r="L7" s="1"/>
      <c r="M7" s="1"/>
      <c r="N7" s="1"/>
      <c r="O7" s="1"/>
      <c r="P7" s="1"/>
      <c r="Q7" s="1"/>
      <c r="R7" s="1"/>
      <c r="S7" s="1"/>
      <c r="T7" s="1"/>
      <c r="U7" s="1"/>
      <c r="V7" s="1"/>
      <c r="W7" s="1"/>
      <c r="X7" s="1"/>
      <c r="Y7" s="1"/>
      <c r="Z7" s="1"/>
      <c r="AA7" s="1"/>
      <c r="AB7" s="1"/>
      <c r="AC7" s="1"/>
    </row>
    <row r="8" spans="1:29" ht="39">
      <c r="A8" s="1"/>
      <c r="B8" s="203" t="s">
        <v>189</v>
      </c>
      <c r="C8" s="204">
        <v>21</v>
      </c>
      <c r="D8" s="1"/>
      <c r="E8" s="740" t="s">
        <v>1311</v>
      </c>
      <c r="F8" s="740"/>
      <c r="G8" s="740"/>
      <c r="H8" s="740"/>
      <c r="I8" s="740"/>
      <c r="J8" s="740"/>
      <c r="K8" s="1"/>
      <c r="L8" s="1"/>
      <c r="M8" s="1"/>
      <c r="N8" s="1"/>
      <c r="O8" s="1"/>
      <c r="P8" s="1"/>
      <c r="Q8" s="1"/>
      <c r="R8" s="1"/>
      <c r="S8" s="1"/>
      <c r="T8" s="1"/>
      <c r="U8" s="1"/>
      <c r="V8" s="1"/>
      <c r="W8" s="1"/>
      <c r="X8" s="1"/>
      <c r="Y8" s="1"/>
      <c r="Z8" s="1"/>
      <c r="AA8" s="1"/>
      <c r="AB8" s="1"/>
      <c r="AC8" s="1"/>
    </row>
    <row r="9" spans="1:29" ht="39">
      <c r="A9" s="1"/>
      <c r="B9" s="143" t="s">
        <v>190</v>
      </c>
      <c r="C9" s="205">
        <v>22</v>
      </c>
      <c r="D9" s="1"/>
      <c r="E9" s="1"/>
      <c r="F9" s="1"/>
      <c r="G9" s="1"/>
      <c r="H9" s="1"/>
      <c r="I9" s="1"/>
      <c r="J9" s="1"/>
      <c r="K9" s="1"/>
      <c r="L9" s="1"/>
      <c r="M9" s="1"/>
      <c r="N9" s="1"/>
      <c r="O9" s="1"/>
      <c r="P9" s="1"/>
      <c r="Q9" s="1"/>
      <c r="R9" s="1"/>
      <c r="S9" s="1"/>
      <c r="T9" s="1"/>
      <c r="U9" s="1"/>
      <c r="V9" s="1"/>
      <c r="W9" s="1"/>
      <c r="X9" s="1"/>
      <c r="Y9" s="1"/>
      <c r="Z9" s="1"/>
      <c r="AA9" s="1"/>
      <c r="AB9" s="1"/>
      <c r="AC9" s="1"/>
    </row>
    <row r="10" spans="1:29" ht="39">
      <c r="A10" s="1"/>
      <c r="B10" s="203" t="s">
        <v>256</v>
      </c>
      <c r="C10" s="204">
        <v>22</v>
      </c>
      <c r="D10" s="1"/>
      <c r="E10" s="1" t="s">
        <v>1159</v>
      </c>
      <c r="F10" s="1"/>
      <c r="G10" s="1"/>
      <c r="H10" s="1"/>
      <c r="I10" s="1"/>
      <c r="J10" s="1"/>
      <c r="K10" s="1"/>
      <c r="L10" s="1"/>
      <c r="M10" s="1"/>
      <c r="N10" s="1"/>
      <c r="O10" s="1"/>
      <c r="P10" s="1"/>
      <c r="Q10" s="1"/>
      <c r="R10" s="1"/>
      <c r="S10" s="1"/>
      <c r="T10" s="1"/>
      <c r="U10" s="1"/>
      <c r="V10" s="1"/>
      <c r="W10" s="1"/>
      <c r="X10" s="1"/>
      <c r="Y10" s="1"/>
      <c r="Z10" s="1"/>
      <c r="AA10" s="1"/>
      <c r="AB10" s="1"/>
      <c r="AC10" s="1"/>
    </row>
    <row r="11" spans="1:29" ht="51.75">
      <c r="A11" s="1"/>
      <c r="B11" s="242" t="s">
        <v>370</v>
      </c>
      <c r="C11" s="205">
        <v>23</v>
      </c>
      <c r="D11" s="1"/>
      <c r="E11" s="1" t="s">
        <v>1166</v>
      </c>
      <c r="F11" s="1"/>
      <c r="G11" s="1"/>
      <c r="H11" s="1"/>
      <c r="I11" s="1"/>
      <c r="J11" s="1"/>
      <c r="K11" s="1"/>
      <c r="L11" s="1"/>
      <c r="M11" s="1"/>
      <c r="N11" s="1"/>
      <c r="O11" s="1"/>
      <c r="P11" s="1"/>
      <c r="Q11" s="1"/>
      <c r="R11" s="1"/>
      <c r="S11" s="1"/>
      <c r="T11" s="1"/>
      <c r="U11" s="1"/>
      <c r="V11" s="1"/>
      <c r="W11" s="1"/>
      <c r="X11" s="1"/>
      <c r="Y11" s="1"/>
      <c r="Z11" s="1"/>
      <c r="AA11" s="1"/>
      <c r="AB11" s="1"/>
      <c r="AC11" s="1"/>
    </row>
    <row r="12" spans="1:29" ht="51.75">
      <c r="A12" s="1"/>
      <c r="B12" s="203" t="s">
        <v>396</v>
      </c>
      <c r="C12" s="204">
        <v>22</v>
      </c>
      <c r="D12" s="75"/>
      <c r="E12" s="1"/>
      <c r="F12" s="1"/>
      <c r="G12" s="1"/>
      <c r="H12" s="1"/>
      <c r="I12" s="1"/>
      <c r="J12" s="1"/>
      <c r="K12" s="1"/>
      <c r="L12" s="1"/>
      <c r="M12" s="1"/>
      <c r="N12" s="1"/>
      <c r="O12" s="1"/>
      <c r="P12" s="1"/>
      <c r="Q12" s="1"/>
      <c r="R12" s="1"/>
      <c r="S12" s="1"/>
      <c r="T12" s="1"/>
      <c r="U12" s="1"/>
      <c r="V12" s="1"/>
      <c r="W12" s="1"/>
      <c r="X12" s="1"/>
      <c r="Y12" s="1"/>
      <c r="Z12" s="1"/>
      <c r="AA12" s="1"/>
      <c r="AB12" s="1"/>
      <c r="AC12" s="1"/>
    </row>
    <row r="13" spans="1:29" s="494" customFormat="1" ht="39">
      <c r="A13" s="1"/>
      <c r="B13" s="242" t="s">
        <v>919</v>
      </c>
      <c r="C13" s="205">
        <v>21</v>
      </c>
      <c r="D13" s="75"/>
      <c r="E13" s="75"/>
      <c r="F13" s="1"/>
      <c r="G13" s="1"/>
      <c r="H13" s="1"/>
      <c r="I13" s="1"/>
      <c r="J13" s="1"/>
      <c r="K13" s="1"/>
      <c r="L13" s="1"/>
      <c r="M13" s="1"/>
      <c r="N13" s="1"/>
      <c r="O13" s="1"/>
      <c r="P13" s="1"/>
      <c r="Q13" s="1"/>
      <c r="R13" s="1"/>
      <c r="S13" s="1"/>
      <c r="T13" s="1"/>
      <c r="U13" s="1"/>
      <c r="V13" s="1"/>
      <c r="W13" s="1"/>
      <c r="X13" s="1"/>
      <c r="Y13" s="1"/>
      <c r="Z13" s="1"/>
      <c r="AA13" s="1"/>
      <c r="AB13" s="1"/>
      <c r="AC13" s="1"/>
    </row>
    <row r="14" spans="1:29" s="494" customFormat="1">
      <c r="A14" s="1"/>
      <c r="B14" s="124"/>
      <c r="C14" s="495"/>
      <c r="D14" s="75"/>
      <c r="E14" s="75"/>
      <c r="F14" s="1"/>
      <c r="G14" s="1"/>
      <c r="H14" s="1"/>
      <c r="I14" s="1"/>
      <c r="J14" s="1"/>
      <c r="K14" s="1"/>
      <c r="L14" s="1"/>
      <c r="M14" s="1"/>
      <c r="N14" s="1"/>
      <c r="O14" s="1"/>
      <c r="P14" s="1"/>
      <c r="Q14" s="1"/>
      <c r="R14" s="1"/>
      <c r="S14" s="1"/>
      <c r="T14" s="1"/>
      <c r="U14" s="1"/>
      <c r="V14" s="1"/>
      <c r="W14" s="1"/>
      <c r="X14" s="1"/>
      <c r="Y14" s="1"/>
      <c r="Z14" s="1"/>
      <c r="AA14" s="1"/>
      <c r="AB14" s="1"/>
      <c r="AC14" s="1"/>
    </row>
    <row r="15" spans="1:29" s="494" customFormat="1">
      <c r="A15" s="1"/>
      <c r="B15" s="121" t="s">
        <v>155</v>
      </c>
      <c r="C15" s="495"/>
      <c r="D15" s="75"/>
      <c r="E15" s="75"/>
      <c r="F15" s="1"/>
      <c r="G15" s="1"/>
      <c r="H15" s="1"/>
      <c r="I15" s="1"/>
      <c r="J15" s="1"/>
      <c r="K15" s="1"/>
      <c r="L15" s="1"/>
      <c r="M15" s="1"/>
      <c r="N15" s="1"/>
      <c r="O15" s="1"/>
      <c r="P15" s="1"/>
      <c r="Q15" s="1"/>
      <c r="R15" s="1"/>
      <c r="S15" s="1"/>
      <c r="T15" s="1"/>
      <c r="U15" s="1"/>
      <c r="V15" s="1"/>
      <c r="W15" s="1"/>
      <c r="X15" s="1"/>
      <c r="Y15" s="1"/>
      <c r="Z15" s="1"/>
      <c r="AA15" s="1"/>
      <c r="AB15" s="1"/>
      <c r="AC15" s="1"/>
    </row>
    <row r="16" spans="1:29">
      <c r="A16" s="1"/>
      <c r="B16" s="1"/>
      <c r="C16" s="75"/>
      <c r="D16" s="75"/>
      <c r="E16" s="75"/>
      <c r="F16" s="1"/>
      <c r="G16" s="1"/>
      <c r="H16" s="1"/>
      <c r="I16" s="1"/>
      <c r="J16" s="1"/>
      <c r="K16" s="1"/>
      <c r="L16" s="1"/>
      <c r="M16" s="1"/>
      <c r="N16" s="1"/>
      <c r="O16" s="1"/>
      <c r="P16" s="1"/>
      <c r="Q16" s="1"/>
      <c r="R16" s="1"/>
      <c r="S16" s="1"/>
      <c r="T16" s="1"/>
      <c r="U16" s="1"/>
      <c r="V16" s="1"/>
      <c r="W16" s="1"/>
      <c r="X16" s="1"/>
      <c r="Y16" s="1"/>
      <c r="Z16" s="1"/>
      <c r="AA16" s="1"/>
      <c r="AB16" s="1"/>
      <c r="AC16" s="1"/>
    </row>
    <row r="17" spans="1:29">
      <c r="A17" s="1"/>
      <c r="B17" s="364" t="s">
        <v>341</v>
      </c>
      <c r="C17" s="538"/>
      <c r="D17" s="538"/>
      <c r="E17" s="585"/>
      <c r="F17" s="43"/>
      <c r="G17" s="43"/>
      <c r="H17" s="43"/>
      <c r="I17" s="43"/>
      <c r="J17" s="43"/>
      <c r="K17" s="43"/>
      <c r="L17" s="43"/>
      <c r="M17" s="43"/>
      <c r="N17" s="43"/>
      <c r="O17" s="43"/>
      <c r="P17" s="1"/>
      <c r="Q17" s="1"/>
      <c r="R17" s="1"/>
      <c r="S17" s="1"/>
      <c r="T17" s="1"/>
      <c r="U17" s="1"/>
      <c r="V17" s="1"/>
      <c r="W17" s="1"/>
      <c r="X17" s="1"/>
      <c r="Y17" s="1"/>
      <c r="Z17" s="1"/>
      <c r="AA17" s="1"/>
      <c r="AB17" s="1"/>
      <c r="AC17" s="1"/>
    </row>
    <row r="18" spans="1:29">
      <c r="A18" s="1"/>
      <c r="B18" s="366" t="s">
        <v>193</v>
      </c>
      <c r="C18" s="520"/>
      <c r="D18" s="520"/>
      <c r="E18" s="585"/>
      <c r="F18" s="43"/>
      <c r="G18" s="43"/>
      <c r="H18" s="43"/>
      <c r="I18" s="43"/>
      <c r="J18" s="43"/>
      <c r="K18" s="43"/>
      <c r="L18" s="43"/>
      <c r="M18" s="43"/>
      <c r="N18" s="43"/>
      <c r="O18" s="43"/>
      <c r="P18" s="1"/>
      <c r="Q18" s="1"/>
      <c r="R18" s="1"/>
      <c r="S18" s="1"/>
      <c r="T18" s="1"/>
      <c r="U18" s="1"/>
      <c r="V18" s="1"/>
      <c r="W18" s="1"/>
      <c r="X18" s="1"/>
      <c r="Y18" s="1"/>
      <c r="Z18" s="1"/>
      <c r="AA18" s="1"/>
      <c r="AB18" s="1"/>
      <c r="AC18" s="1"/>
    </row>
    <row r="19" spans="1:29">
      <c r="A19" s="1"/>
      <c r="B19" s="220"/>
      <c r="C19" s="205" t="s">
        <v>201</v>
      </c>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ht="26.25">
      <c r="A20" s="1"/>
      <c r="B20" s="203" t="s">
        <v>196</v>
      </c>
      <c r="C20" s="204">
        <v>22</v>
      </c>
      <c r="D20" s="1"/>
      <c r="E20" s="742" t="s">
        <v>1171</v>
      </c>
      <c r="F20" s="740"/>
      <c r="G20" s="740"/>
      <c r="H20" s="740"/>
      <c r="I20" s="740"/>
      <c r="J20" s="740"/>
      <c r="K20" s="1"/>
      <c r="L20" s="1"/>
      <c r="M20" s="1"/>
      <c r="N20" s="1"/>
      <c r="O20" s="1"/>
      <c r="P20" s="1"/>
      <c r="Q20" s="1"/>
      <c r="R20" s="1"/>
      <c r="S20" s="1"/>
      <c r="T20" s="1"/>
      <c r="U20" s="1"/>
      <c r="V20" s="1"/>
      <c r="W20" s="1"/>
      <c r="X20" s="1"/>
      <c r="Y20" s="1"/>
      <c r="Z20" s="1"/>
      <c r="AA20" s="1"/>
      <c r="AB20" s="1"/>
      <c r="AC20" s="1"/>
    </row>
    <row r="21" spans="1:29" ht="26.25">
      <c r="A21" s="1"/>
      <c r="B21" s="143" t="s">
        <v>197</v>
      </c>
      <c r="C21" s="205">
        <v>22</v>
      </c>
      <c r="D21" s="1"/>
      <c r="E21" s="740" t="s">
        <v>1117</v>
      </c>
      <c r="F21" s="740"/>
      <c r="G21" s="740"/>
      <c r="H21" s="740"/>
      <c r="I21" s="740"/>
      <c r="J21" s="740"/>
      <c r="K21" s="1"/>
      <c r="L21" s="1"/>
      <c r="M21" s="1"/>
      <c r="N21" s="1"/>
      <c r="O21" s="1"/>
      <c r="P21" s="1"/>
      <c r="Q21" s="1"/>
      <c r="R21" s="1"/>
      <c r="S21" s="1"/>
      <c r="T21" s="1"/>
      <c r="U21" s="1"/>
      <c r="V21" s="1"/>
      <c r="W21" s="1"/>
      <c r="X21" s="1"/>
      <c r="Y21" s="1"/>
      <c r="Z21" s="1"/>
      <c r="AA21" s="1"/>
      <c r="AB21" s="1"/>
      <c r="AC21" s="1"/>
    </row>
    <row r="22" spans="1:29" ht="26.25">
      <c r="A22" s="1"/>
      <c r="B22" s="203" t="s">
        <v>191</v>
      </c>
      <c r="C22" s="204">
        <v>22</v>
      </c>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ht="26.25">
      <c r="A23" s="1"/>
      <c r="B23" s="143" t="s">
        <v>192</v>
      </c>
      <c r="C23" s="205">
        <v>22</v>
      </c>
      <c r="D23" s="1"/>
      <c r="E23" s="1" t="s">
        <v>1159</v>
      </c>
      <c r="F23" s="1"/>
      <c r="G23" s="1"/>
      <c r="H23" s="1"/>
      <c r="I23" s="1"/>
      <c r="J23" s="1"/>
      <c r="K23" s="1"/>
      <c r="L23" s="1"/>
      <c r="M23" s="1"/>
      <c r="N23" s="1"/>
      <c r="O23" s="1"/>
      <c r="P23" s="1"/>
      <c r="Q23" s="1"/>
      <c r="R23" s="1"/>
      <c r="S23" s="1"/>
      <c r="T23" s="1"/>
      <c r="U23" s="1"/>
      <c r="V23" s="1"/>
      <c r="W23" s="1"/>
      <c r="X23" s="1"/>
      <c r="Y23" s="1"/>
      <c r="Z23" s="1"/>
      <c r="AA23" s="1"/>
      <c r="AB23" s="1"/>
      <c r="AC23" s="1"/>
    </row>
    <row r="24" spans="1:29" ht="26.25">
      <c r="A24" s="1"/>
      <c r="B24" s="203" t="s">
        <v>258</v>
      </c>
      <c r="C24" s="204">
        <v>24</v>
      </c>
      <c r="D24" s="1"/>
      <c r="E24" s="1" t="s">
        <v>1166</v>
      </c>
      <c r="F24" s="1"/>
      <c r="G24" s="1"/>
      <c r="H24" s="1"/>
      <c r="I24" s="1"/>
      <c r="J24" s="1"/>
      <c r="K24" s="1"/>
      <c r="L24" s="1"/>
      <c r="M24" s="1"/>
      <c r="N24" s="1"/>
      <c r="O24" s="1"/>
      <c r="P24" s="1"/>
      <c r="Q24" s="1"/>
      <c r="R24" s="1"/>
      <c r="S24" s="1"/>
      <c r="T24" s="1"/>
      <c r="U24" s="1"/>
      <c r="V24" s="1"/>
      <c r="W24" s="1"/>
      <c r="X24" s="1"/>
      <c r="Y24" s="1"/>
      <c r="Z24" s="1"/>
      <c r="AA24" s="1"/>
      <c r="AB24" s="1"/>
      <c r="AC24" s="1"/>
    </row>
    <row r="25" spans="1:29" ht="39">
      <c r="A25" s="1"/>
      <c r="B25" s="143" t="s">
        <v>397</v>
      </c>
      <c r="C25" s="205">
        <v>25</v>
      </c>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ht="26.25">
      <c r="A26" s="1"/>
      <c r="B26" s="203" t="s">
        <v>421</v>
      </c>
      <c r="C26" s="204">
        <v>24</v>
      </c>
      <c r="D26" s="1"/>
      <c r="E26" s="151"/>
      <c r="F26" s="1"/>
      <c r="G26" s="1"/>
      <c r="H26" s="1"/>
      <c r="I26" s="1"/>
      <c r="J26" s="1"/>
      <c r="K26" s="1"/>
      <c r="L26" s="1"/>
      <c r="M26" s="1"/>
      <c r="N26" s="1"/>
      <c r="O26" s="1"/>
      <c r="P26" s="1"/>
      <c r="Q26" s="1"/>
      <c r="R26" s="1"/>
      <c r="S26" s="1"/>
      <c r="T26" s="1"/>
      <c r="U26" s="1"/>
      <c r="V26" s="1"/>
      <c r="W26" s="1"/>
      <c r="X26" s="1"/>
      <c r="Y26" s="1"/>
      <c r="Z26" s="1"/>
      <c r="AA26" s="1"/>
      <c r="AB26" s="1"/>
      <c r="AC26" s="1"/>
    </row>
    <row r="27" spans="1:29" ht="26.25">
      <c r="A27" s="1"/>
      <c r="B27" s="242" t="s">
        <v>958</v>
      </c>
      <c r="C27" s="205">
        <v>21</v>
      </c>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A29" s="1"/>
      <c r="B29" s="121" t="s">
        <v>155</v>
      </c>
      <c r="C29" s="1"/>
      <c r="D29" s="1"/>
      <c r="E29" s="1"/>
      <c r="F29" s="1"/>
      <c r="G29" s="1"/>
      <c r="H29" s="11"/>
      <c r="I29" s="11"/>
      <c r="J29" s="11"/>
      <c r="K29" s="11"/>
      <c r="L29" s="1"/>
      <c r="M29" s="1"/>
      <c r="N29" s="1"/>
      <c r="O29" s="1"/>
      <c r="P29" s="1"/>
      <c r="Q29" s="1"/>
      <c r="R29" s="1"/>
      <c r="S29" s="1"/>
      <c r="T29" s="1"/>
      <c r="U29" s="1"/>
      <c r="V29" s="1"/>
      <c r="W29" s="1"/>
      <c r="X29" s="1"/>
      <c r="Y29" s="1"/>
      <c r="Z29" s="1"/>
      <c r="AA29" s="1"/>
      <c r="AB29" s="1"/>
      <c r="AC29" s="1"/>
    </row>
    <row r="30" spans="1:29">
      <c r="A30" s="1"/>
      <c r="B30" s="44"/>
      <c r="C30" s="1"/>
      <c r="D30" s="1"/>
      <c r="E30" s="1"/>
      <c r="F30" s="1"/>
      <c r="G30" s="1"/>
      <c r="H30" s="1"/>
      <c r="I30" s="44"/>
      <c r="J30" s="1"/>
      <c r="K30" s="1"/>
      <c r="L30" s="1"/>
      <c r="M30" s="1"/>
      <c r="N30" s="1"/>
      <c r="O30" s="1"/>
      <c r="P30" s="1"/>
      <c r="Q30" s="1"/>
      <c r="R30" s="1"/>
      <c r="S30" s="1"/>
      <c r="T30" s="1"/>
      <c r="U30" s="1"/>
      <c r="V30" s="1"/>
      <c r="W30" s="1"/>
      <c r="X30" s="1"/>
      <c r="Y30" s="1"/>
      <c r="Z30" s="1"/>
      <c r="AA30" s="1"/>
      <c r="AB30" s="1"/>
      <c r="AC30" s="1"/>
    </row>
    <row r="31" spans="1:2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sheetData>
  <hyperlinks>
    <hyperlink ref="M1" location="innehåll!A1" display="Tillbaka till innehållsförteckning"/>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43"/>
  <sheetViews>
    <sheetView zoomScaleNormal="100" workbookViewId="0">
      <selection activeCell="M1" sqref="M1"/>
    </sheetView>
  </sheetViews>
  <sheetFormatPr defaultRowHeight="15"/>
  <cols>
    <col min="1" max="1" width="6" customWidth="1"/>
    <col min="2" max="2" width="15.7109375" customWidth="1"/>
    <col min="3" max="3" width="19.85546875" customWidth="1"/>
    <col min="4" max="4" width="18.7109375" customWidth="1"/>
    <col min="14" max="14" width="21.85546875" customWidth="1"/>
    <col min="15" max="15" width="14.85546875" customWidth="1"/>
    <col min="45" max="45" width="14.28515625" customWidth="1"/>
  </cols>
  <sheetData>
    <row r="1" spans="1:54">
      <c r="A1" s="1"/>
      <c r="B1" s="1"/>
      <c r="C1" s="1"/>
      <c r="D1" s="1"/>
      <c r="E1" s="1"/>
      <c r="F1" s="1"/>
      <c r="G1" s="1"/>
      <c r="H1" s="1"/>
      <c r="I1" s="1"/>
      <c r="J1" s="1"/>
      <c r="K1" s="1"/>
      <c r="L1" s="1"/>
      <c r="M1" s="70" t="s">
        <v>173</v>
      </c>
      <c r="N1" s="11"/>
      <c r="O1" s="11"/>
      <c r="P1" s="11"/>
      <c r="Q1" s="1"/>
      <c r="R1" s="1"/>
      <c r="S1" s="1"/>
      <c r="T1" s="1"/>
      <c r="U1" s="1"/>
      <c r="V1" s="1"/>
      <c r="W1" s="1"/>
      <c r="X1" s="1"/>
      <c r="Y1" s="1"/>
      <c r="Z1" s="1"/>
      <c r="AA1" s="1"/>
      <c r="AB1" s="1"/>
      <c r="AC1" s="1"/>
      <c r="AD1" s="1"/>
      <c r="AE1" s="1"/>
      <c r="AF1" s="1"/>
      <c r="AG1" s="1"/>
    </row>
    <row r="2" spans="1:54">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54">
      <c r="A3" s="1"/>
      <c r="B3" s="586" t="s">
        <v>1313</v>
      </c>
      <c r="C3" s="364"/>
      <c r="D3" s="364"/>
      <c r="E3" s="364"/>
      <c r="F3" s="364"/>
      <c r="G3" s="364"/>
      <c r="H3" s="364"/>
      <c r="I3" s="364"/>
      <c r="J3" s="364"/>
      <c r="K3" s="364"/>
      <c r="L3" s="364"/>
      <c r="M3" s="658"/>
      <c r="N3" s="1"/>
      <c r="O3" s="1"/>
      <c r="P3" s="11"/>
      <c r="Q3" s="11"/>
      <c r="R3" s="11"/>
      <c r="S3" s="1"/>
      <c r="T3" s="1"/>
      <c r="U3" s="1"/>
      <c r="V3" s="1"/>
      <c r="W3" s="1"/>
      <c r="X3" s="1"/>
      <c r="Y3" s="1"/>
      <c r="Z3" s="1"/>
      <c r="AA3" s="1"/>
      <c r="AB3" s="1"/>
      <c r="AC3" s="1"/>
      <c r="AD3" s="1"/>
      <c r="AE3" s="1"/>
      <c r="AF3" s="1"/>
      <c r="AG3" s="1"/>
    </row>
    <row r="4" spans="1:54">
      <c r="A4" s="1"/>
      <c r="B4" s="513"/>
      <c r="C4" s="369"/>
      <c r="D4" s="372"/>
      <c r="E4" s="372"/>
      <c r="F4" s="372"/>
      <c r="G4" s="514"/>
      <c r="H4" s="514"/>
      <c r="I4" s="514"/>
      <c r="J4" s="514"/>
      <c r="K4" s="514"/>
      <c r="L4" s="372"/>
      <c r="M4" s="662"/>
      <c r="N4" s="1"/>
      <c r="O4" s="1"/>
      <c r="P4" s="11"/>
      <c r="Q4" s="11"/>
      <c r="R4" s="11"/>
      <c r="S4" s="1"/>
      <c r="T4" s="1"/>
      <c r="U4" s="1"/>
      <c r="V4" s="1"/>
      <c r="W4" s="1"/>
      <c r="X4" s="1"/>
      <c r="Y4" s="1"/>
      <c r="Z4" s="1"/>
      <c r="AA4" s="1"/>
      <c r="AB4" s="1"/>
      <c r="AC4" s="1"/>
      <c r="AD4" s="1"/>
      <c r="AE4" s="1"/>
      <c r="AF4" s="1"/>
      <c r="AG4" s="1"/>
    </row>
    <row r="5" spans="1:54">
      <c r="A5" s="1"/>
      <c r="B5" s="1"/>
      <c r="C5" s="304"/>
      <c r="D5" s="11"/>
      <c r="E5" s="11"/>
      <c r="F5" s="11"/>
      <c r="G5" s="17"/>
      <c r="H5" s="17"/>
      <c r="I5" s="17"/>
      <c r="J5" s="17"/>
      <c r="K5" s="17"/>
      <c r="L5" s="11"/>
      <c r="M5" s="1"/>
      <c r="N5" s="1"/>
      <c r="O5" s="1"/>
      <c r="P5" s="11"/>
      <c r="Q5" s="11"/>
      <c r="R5" s="11"/>
      <c r="S5" s="1"/>
      <c r="T5" s="1"/>
      <c r="U5" s="1"/>
      <c r="V5" s="1"/>
      <c r="W5" s="1"/>
      <c r="X5" s="1"/>
      <c r="Y5" s="1"/>
      <c r="Z5" s="1"/>
      <c r="AA5" s="1"/>
      <c r="AB5" s="1"/>
      <c r="AC5" s="1"/>
      <c r="AD5" s="1"/>
      <c r="AE5" s="1"/>
      <c r="AF5" s="1"/>
      <c r="AG5" s="1"/>
    </row>
    <row r="6" spans="1:54" ht="26.25">
      <c r="A6" s="1"/>
      <c r="B6" s="142"/>
      <c r="C6" s="143" t="s">
        <v>62</v>
      </c>
      <c r="D6" s="11"/>
      <c r="E6" s="739" t="s">
        <v>1207</v>
      </c>
      <c r="F6" s="218"/>
      <c r="G6" s="218"/>
      <c r="H6" s="218"/>
      <c r="I6" s="218"/>
      <c r="J6" s="218"/>
      <c r="K6" s="218"/>
      <c r="L6" s="218"/>
      <c r="M6" s="218"/>
      <c r="N6" s="1"/>
      <c r="O6" s="1"/>
      <c r="P6" s="11"/>
      <c r="Q6" s="11"/>
      <c r="R6" s="11"/>
      <c r="S6" s="1"/>
      <c r="T6" s="1"/>
      <c r="U6" s="1"/>
      <c r="V6" s="1"/>
      <c r="W6" s="1"/>
      <c r="X6" s="1"/>
      <c r="Y6" s="1"/>
      <c r="Z6" s="1"/>
      <c r="AA6" s="1"/>
      <c r="AB6" s="1"/>
      <c r="AC6" s="1"/>
      <c r="AD6" s="1"/>
      <c r="AE6" s="1"/>
      <c r="AF6" s="1"/>
      <c r="AG6" s="1"/>
    </row>
    <row r="7" spans="1:54">
      <c r="A7" s="1"/>
      <c r="B7" s="161" t="s">
        <v>354</v>
      </c>
      <c r="C7" s="161">
        <v>24</v>
      </c>
      <c r="D7" s="11"/>
      <c r="E7" s="218" t="s">
        <v>1312</v>
      </c>
      <c r="F7" s="218"/>
      <c r="G7" s="218"/>
      <c r="H7" s="218"/>
      <c r="I7" s="218"/>
      <c r="J7" s="218"/>
      <c r="K7" s="218"/>
      <c r="L7" s="218"/>
      <c r="M7" s="218"/>
      <c r="N7" s="1"/>
      <c r="O7" s="1"/>
      <c r="P7" s="11"/>
      <c r="Q7" s="11"/>
      <c r="R7" s="11"/>
      <c r="S7" s="1"/>
      <c r="T7" s="1"/>
      <c r="U7" s="1"/>
      <c r="V7" s="1"/>
      <c r="W7" s="1"/>
      <c r="X7" s="1"/>
      <c r="Y7" s="1"/>
      <c r="Z7" s="1"/>
      <c r="AA7" s="1"/>
      <c r="AB7" s="1"/>
      <c r="AC7" s="1"/>
      <c r="AD7" s="1"/>
      <c r="AE7" s="1"/>
      <c r="AF7" s="1"/>
      <c r="AG7" s="1"/>
    </row>
    <row r="8" spans="1:54">
      <c r="A8" s="1"/>
      <c r="B8" s="142" t="s">
        <v>8</v>
      </c>
      <c r="C8" s="143">
        <v>23</v>
      </c>
      <c r="D8" s="11"/>
      <c r="E8" s="11"/>
      <c r="F8" s="11"/>
      <c r="G8" s="11"/>
      <c r="H8" s="11"/>
      <c r="I8" s="11"/>
      <c r="J8" s="11"/>
      <c r="K8" s="11"/>
      <c r="L8" s="11"/>
      <c r="M8" s="11"/>
      <c r="N8" s="11"/>
      <c r="O8" s="11"/>
      <c r="P8" s="11"/>
      <c r="Q8" s="11"/>
      <c r="R8" s="11"/>
      <c r="S8" s="1"/>
      <c r="T8" s="1"/>
      <c r="U8" s="1"/>
      <c r="V8" s="1"/>
      <c r="W8" s="1"/>
      <c r="X8" s="1"/>
      <c r="Y8" s="1"/>
      <c r="Z8" s="1"/>
      <c r="AA8" s="1"/>
      <c r="AB8" s="1"/>
      <c r="AC8" s="1"/>
      <c r="AD8" s="1"/>
      <c r="AE8" s="1"/>
      <c r="AF8" s="1"/>
      <c r="AG8" s="1"/>
    </row>
    <row r="9" spans="1:54">
      <c r="A9" s="1"/>
      <c r="B9" s="161" t="s">
        <v>10</v>
      </c>
      <c r="C9" s="161">
        <v>25</v>
      </c>
      <c r="D9" s="11"/>
      <c r="E9" s="11" t="s">
        <v>1159</v>
      </c>
      <c r="F9" s="11"/>
      <c r="G9" s="11"/>
      <c r="H9" s="11"/>
      <c r="I9" s="11"/>
      <c r="J9" s="11"/>
      <c r="K9" s="11"/>
      <c r="L9" s="11"/>
      <c r="M9" s="11"/>
      <c r="N9" s="11"/>
      <c r="O9" s="11"/>
      <c r="P9" s="11"/>
      <c r="Q9" s="11"/>
      <c r="R9" s="11"/>
      <c r="S9" s="1"/>
      <c r="T9" s="1"/>
      <c r="U9" s="1"/>
      <c r="V9" s="1"/>
      <c r="W9" s="1"/>
      <c r="X9" s="1"/>
      <c r="Y9" s="1"/>
      <c r="Z9" s="1"/>
      <c r="AA9" s="1"/>
      <c r="AB9" s="1"/>
      <c r="AC9" s="1"/>
      <c r="AD9" s="1"/>
      <c r="AE9" s="1"/>
      <c r="AF9" s="1"/>
      <c r="AG9" s="1"/>
    </row>
    <row r="10" spans="1:54">
      <c r="A10" s="1"/>
      <c r="B10" s="11"/>
      <c r="C10" s="11"/>
      <c r="D10" s="11"/>
      <c r="E10" s="11" t="s">
        <v>1166</v>
      </c>
      <c r="F10" s="11"/>
      <c r="G10" s="11"/>
      <c r="H10" s="11"/>
      <c r="I10" s="11"/>
      <c r="J10" s="11"/>
      <c r="K10" s="11"/>
      <c r="L10" s="11"/>
      <c r="M10" s="11"/>
      <c r="N10" s="11"/>
      <c r="O10" s="11"/>
      <c r="P10" s="11"/>
      <c r="Q10" s="11"/>
      <c r="R10" s="11"/>
      <c r="S10" s="1"/>
      <c r="T10" s="1"/>
      <c r="U10" s="1"/>
      <c r="V10" s="1"/>
      <c r="W10" s="1"/>
      <c r="X10" s="1"/>
      <c r="Y10" s="1"/>
      <c r="Z10" s="1"/>
      <c r="AA10" s="1"/>
      <c r="AB10" s="1"/>
      <c r="AC10" s="1"/>
      <c r="AD10" s="1"/>
      <c r="AE10" s="1"/>
      <c r="AF10" s="1"/>
      <c r="AG10" s="1"/>
    </row>
    <row r="11" spans="1:54">
      <c r="A11" s="1"/>
      <c r="B11" s="11"/>
      <c r="C11" s="11"/>
      <c r="D11" s="11"/>
      <c r="E11" s="11"/>
      <c r="F11" s="11"/>
      <c r="G11" s="11"/>
      <c r="H11" s="11"/>
      <c r="I11" s="11"/>
      <c r="J11" s="11"/>
      <c r="K11" s="11"/>
      <c r="L11" s="11"/>
      <c r="M11" s="11"/>
      <c r="N11" s="11"/>
      <c r="O11" s="11"/>
      <c r="P11" s="11"/>
      <c r="Q11" s="11"/>
      <c r="R11" s="11"/>
      <c r="S11" s="1"/>
      <c r="T11" s="1"/>
      <c r="U11" s="1"/>
      <c r="V11" s="1"/>
      <c r="W11" s="1"/>
      <c r="X11" s="1"/>
      <c r="Y11" s="1"/>
      <c r="Z11" s="1"/>
      <c r="AA11" s="1"/>
      <c r="AB11" s="1"/>
      <c r="AC11" s="1"/>
      <c r="AD11" s="1"/>
      <c r="AE11" s="1"/>
      <c r="AF11" s="1"/>
      <c r="AG11" s="1"/>
    </row>
    <row r="12" spans="1:54">
      <c r="A12" s="1"/>
      <c r="B12" s="11"/>
      <c r="C12" s="11"/>
      <c r="D12" s="11"/>
      <c r="E12" s="11"/>
      <c r="F12" s="11"/>
      <c r="G12" s="11"/>
      <c r="H12" s="11"/>
      <c r="I12" s="11"/>
      <c r="J12" s="11"/>
      <c r="K12" s="11"/>
      <c r="L12" s="11"/>
      <c r="M12" s="11"/>
      <c r="N12" s="11"/>
      <c r="O12" s="11"/>
      <c r="P12" s="11"/>
      <c r="Q12" s="11"/>
      <c r="R12" s="11"/>
      <c r="S12" s="1"/>
      <c r="T12" s="1"/>
      <c r="U12" s="1"/>
      <c r="V12" s="1"/>
      <c r="W12" s="1"/>
      <c r="X12" s="1"/>
      <c r="Y12" s="1"/>
      <c r="Z12" s="1"/>
      <c r="AA12" s="1"/>
      <c r="AB12" s="1"/>
      <c r="AC12" s="1"/>
      <c r="AD12" s="1"/>
      <c r="AE12" s="1"/>
      <c r="AF12" s="1"/>
      <c r="AG12" s="1"/>
    </row>
    <row r="13" spans="1:54">
      <c r="A13" s="1"/>
      <c r="B13" s="1"/>
      <c r="C13" s="11"/>
      <c r="D13" s="11"/>
      <c r="E13" s="11"/>
      <c r="F13" s="11"/>
      <c r="G13" s="11"/>
      <c r="H13" s="11"/>
      <c r="I13" s="11"/>
      <c r="J13" s="11"/>
      <c r="K13" s="11"/>
      <c r="L13" s="11"/>
      <c r="M13" s="11"/>
      <c r="N13" s="11"/>
      <c r="O13" s="11"/>
      <c r="P13" s="11"/>
      <c r="Q13" s="11"/>
      <c r="R13" s="11"/>
      <c r="S13" s="1"/>
      <c r="T13" s="1"/>
      <c r="U13" s="1"/>
      <c r="V13" s="1"/>
      <c r="W13" s="1"/>
      <c r="X13" s="1"/>
      <c r="Y13" s="1"/>
      <c r="Z13" s="1"/>
      <c r="AA13" s="1"/>
      <c r="AB13" s="1"/>
      <c r="AC13" s="1"/>
      <c r="AD13" s="1"/>
      <c r="AE13" s="1"/>
      <c r="AF13" s="1"/>
      <c r="AG13" s="1"/>
    </row>
    <row r="14" spans="1:54">
      <c r="A14" s="1"/>
      <c r="B14" s="121" t="s">
        <v>942</v>
      </c>
      <c r="C14" s="11"/>
      <c r="D14" s="11"/>
      <c r="E14" s="11"/>
      <c r="F14" s="11"/>
      <c r="G14" s="11"/>
      <c r="H14" s="11"/>
      <c r="I14" s="11"/>
      <c r="J14" s="11"/>
      <c r="K14" s="11"/>
      <c r="L14" s="11"/>
      <c r="M14" s="11"/>
      <c r="N14" s="11"/>
      <c r="O14" s="11"/>
      <c r="P14" s="11"/>
      <c r="Q14" s="11"/>
      <c r="R14" s="11"/>
      <c r="S14" s="1"/>
      <c r="T14" s="1"/>
      <c r="U14" s="1"/>
      <c r="V14" s="1"/>
      <c r="W14" s="1"/>
      <c r="X14" s="1"/>
      <c r="Y14" s="1"/>
      <c r="Z14" s="1"/>
      <c r="AA14" s="1"/>
      <c r="AB14" s="11"/>
      <c r="AC14" s="11"/>
      <c r="AD14" s="11"/>
      <c r="AE14" s="11"/>
      <c r="AF14" s="11"/>
      <c r="AG14" s="11"/>
    </row>
    <row r="15" spans="1:54">
      <c r="A15" s="1"/>
      <c r="B15" s="11"/>
      <c r="C15" s="1"/>
      <c r="D15" s="11"/>
      <c r="E15" s="11"/>
      <c r="F15" s="11"/>
      <c r="G15" s="11"/>
      <c r="H15" s="11"/>
      <c r="I15" s="11"/>
      <c r="J15" s="11"/>
      <c r="K15" s="11"/>
      <c r="L15" s="11"/>
      <c r="M15" s="11"/>
      <c r="N15" s="11"/>
      <c r="O15" s="11"/>
      <c r="P15" s="11"/>
      <c r="Q15" s="11"/>
      <c r="R15" s="11"/>
      <c r="S15" s="1"/>
      <c r="T15" s="1"/>
      <c r="U15" s="1"/>
      <c r="V15" s="1"/>
      <c r="W15" s="1"/>
      <c r="X15" s="1"/>
      <c r="Y15" s="1"/>
      <c r="Z15" s="1"/>
      <c r="AA15" s="1"/>
      <c r="AB15" s="11"/>
      <c r="AC15" s="11"/>
      <c r="AD15" s="11"/>
      <c r="AE15" s="11"/>
      <c r="AF15" s="11"/>
      <c r="AG15" s="11"/>
    </row>
    <row r="16" spans="1:54" ht="15.75">
      <c r="A16" s="1"/>
      <c r="B16" s="200" t="s">
        <v>1314</v>
      </c>
      <c r="C16" s="11"/>
      <c r="D16" s="11"/>
      <c r="E16" s="200"/>
      <c r="F16" s="11"/>
      <c r="G16" s="11"/>
      <c r="H16" s="1"/>
      <c r="I16" s="11"/>
      <c r="J16" s="11"/>
      <c r="K16" s="11"/>
      <c r="L16" s="11"/>
      <c r="M16" s="11"/>
      <c r="N16" s="11"/>
      <c r="O16" s="11"/>
      <c r="P16" s="11"/>
      <c r="Q16" s="11"/>
      <c r="R16" s="11"/>
      <c r="S16" s="1"/>
      <c r="T16" s="1"/>
      <c r="U16" s="1"/>
      <c r="V16" s="1"/>
      <c r="W16" s="1"/>
      <c r="X16" s="1"/>
      <c r="Y16" s="1"/>
      <c r="Z16" s="1"/>
      <c r="AA16" s="1"/>
      <c r="AB16" s="11"/>
      <c r="AC16" s="11"/>
      <c r="AD16" s="11"/>
      <c r="AE16" s="11"/>
      <c r="AF16" s="11"/>
      <c r="AG16" s="11"/>
      <c r="AS16" s="11"/>
      <c r="AT16" s="11"/>
      <c r="AU16" s="11"/>
      <c r="AV16" s="11"/>
      <c r="AW16" s="11"/>
      <c r="AX16" s="11"/>
      <c r="AY16" s="11"/>
      <c r="AZ16" s="11"/>
      <c r="BA16" s="11"/>
      <c r="BB16" s="11"/>
    </row>
    <row r="17" spans="1:54" ht="15.75">
      <c r="A17" s="1"/>
      <c r="B17" s="200" t="s">
        <v>423</v>
      </c>
      <c r="C17" s="11"/>
      <c r="D17" s="11"/>
      <c r="E17" s="200"/>
      <c r="F17" s="11"/>
      <c r="G17" s="11"/>
      <c r="H17" s="11"/>
      <c r="I17" s="11"/>
      <c r="J17" s="11"/>
      <c r="K17" s="11"/>
      <c r="L17" s="11"/>
      <c r="M17" s="11"/>
      <c r="N17" s="11"/>
      <c r="O17" s="11"/>
      <c r="P17" s="11"/>
      <c r="Q17" s="11"/>
      <c r="R17" s="11"/>
      <c r="S17" s="1"/>
      <c r="T17" s="1"/>
      <c r="U17" s="1"/>
      <c r="V17" s="1"/>
      <c r="W17" s="1"/>
      <c r="X17" s="1"/>
      <c r="Y17" s="1"/>
      <c r="Z17" s="1"/>
      <c r="AA17" s="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row>
    <row r="18" spans="1:54">
      <c r="A18" s="1"/>
      <c r="B18" s="1"/>
      <c r="C18" s="1"/>
      <c r="D18" s="1"/>
      <c r="E18" s="1"/>
      <c r="F18" s="1"/>
      <c r="G18" s="1"/>
      <c r="H18" s="1"/>
      <c r="I18" s="1"/>
      <c r="J18" s="11"/>
      <c r="K18" s="11"/>
      <c r="L18" s="11"/>
      <c r="M18" s="11"/>
      <c r="N18" s="11"/>
      <c r="O18" s="11"/>
      <c r="P18" s="11"/>
      <c r="Q18" s="11"/>
      <c r="R18" s="11"/>
      <c r="S18" s="1"/>
      <c r="T18" s="1"/>
      <c r="U18" s="1"/>
      <c r="V18" s="1"/>
      <c r="W18" s="1"/>
      <c r="X18" s="1"/>
      <c r="Y18" s="1"/>
      <c r="Z18" s="1"/>
      <c r="AA18" s="1"/>
      <c r="AB18" s="11"/>
      <c r="AC18" s="11"/>
      <c r="AD18" s="11"/>
      <c r="AE18" s="11"/>
      <c r="AF18" s="11"/>
      <c r="AG18" s="11"/>
      <c r="AV18" s="11"/>
      <c r="AW18" s="11"/>
      <c r="AX18" s="11"/>
      <c r="AY18" s="11"/>
      <c r="AZ18" s="11"/>
      <c r="BA18" s="11"/>
      <c r="BB18" s="11"/>
    </row>
    <row r="19" spans="1:54">
      <c r="A19" s="1"/>
      <c r="B19" s="1"/>
      <c r="C19" s="1"/>
      <c r="D19" s="1"/>
      <c r="E19" s="1"/>
      <c r="F19" s="1"/>
      <c r="G19" s="1"/>
      <c r="H19" s="1"/>
      <c r="I19" s="1"/>
      <c r="J19" s="11"/>
      <c r="K19" s="11"/>
      <c r="L19" s="11"/>
      <c r="M19" s="11"/>
      <c r="N19" s="11"/>
      <c r="O19" s="11"/>
      <c r="P19" s="11"/>
      <c r="Q19" s="11"/>
      <c r="R19" s="11"/>
      <c r="S19" s="1"/>
      <c r="T19" s="1"/>
      <c r="U19" s="1"/>
      <c r="V19" s="1"/>
      <c r="W19" s="1"/>
      <c r="X19" s="1"/>
      <c r="Y19" s="1"/>
      <c r="Z19" s="1"/>
      <c r="AA19" s="1"/>
      <c r="AB19" s="11"/>
      <c r="AC19" s="11"/>
      <c r="AD19" s="11"/>
      <c r="AE19" s="11"/>
      <c r="AF19" s="11"/>
      <c r="AG19" s="11"/>
      <c r="AV19" s="11"/>
      <c r="AW19" s="11"/>
      <c r="AX19" s="11"/>
      <c r="AY19" s="11"/>
      <c r="AZ19" s="11"/>
      <c r="BA19" s="11"/>
      <c r="BB19" s="11"/>
    </row>
    <row r="20" spans="1:54">
      <c r="A20" s="1"/>
      <c r="B20" s="1"/>
      <c r="C20" s="1"/>
      <c r="D20" s="1"/>
      <c r="E20" s="1"/>
      <c r="F20" s="1"/>
      <c r="G20" s="1"/>
      <c r="H20" s="1"/>
      <c r="I20" s="1"/>
      <c r="J20" s="11"/>
      <c r="K20" s="11"/>
      <c r="L20" s="11"/>
      <c r="M20" s="11"/>
      <c r="N20" s="11"/>
      <c r="O20" s="11"/>
      <c r="P20" s="11"/>
      <c r="Q20" s="11"/>
      <c r="R20" s="11"/>
      <c r="S20" s="1"/>
      <c r="T20" s="1"/>
      <c r="U20" s="1"/>
      <c r="V20" s="1"/>
      <c r="W20" s="1"/>
      <c r="X20" s="1"/>
      <c r="Y20" s="1"/>
      <c r="Z20" s="1"/>
      <c r="AA20" s="1"/>
      <c r="AB20" s="11"/>
      <c r="AC20" s="11"/>
      <c r="AD20" s="11"/>
      <c r="AE20" s="11"/>
      <c r="AF20" s="11"/>
      <c r="AG20" s="11"/>
      <c r="AV20" s="11"/>
      <c r="AW20" s="11"/>
      <c r="AX20" s="11"/>
      <c r="AY20" s="11"/>
      <c r="AZ20" s="11"/>
      <c r="BA20" s="11"/>
      <c r="BB20" s="11"/>
    </row>
    <row r="21" spans="1:54">
      <c r="A21" s="1"/>
      <c r="B21" s="1"/>
      <c r="C21" s="1"/>
      <c r="D21" s="1"/>
      <c r="E21" s="1"/>
      <c r="F21" s="1"/>
      <c r="G21" s="1"/>
      <c r="H21" s="1"/>
      <c r="I21" s="1"/>
      <c r="J21" s="11"/>
      <c r="K21" s="11"/>
      <c r="L21" s="11"/>
      <c r="M21" s="11"/>
      <c r="N21" s="11"/>
      <c r="O21" s="11"/>
      <c r="P21" s="11"/>
      <c r="Q21" s="11"/>
      <c r="R21" s="11"/>
      <c r="S21" s="1"/>
      <c r="T21" s="1"/>
      <c r="U21" s="1"/>
      <c r="V21" s="1"/>
      <c r="W21" s="1"/>
      <c r="X21" s="1"/>
      <c r="Y21" s="1"/>
      <c r="Z21" s="1"/>
      <c r="AA21" s="1"/>
      <c r="AB21" s="11"/>
      <c r="AC21" s="11"/>
      <c r="AD21" s="11"/>
      <c r="AE21" s="11"/>
      <c r="AF21" s="11"/>
      <c r="AG21" s="11"/>
      <c r="AV21" s="11"/>
      <c r="AW21" s="11"/>
      <c r="AX21" s="11"/>
      <c r="AY21" s="11"/>
      <c r="AZ21" s="11"/>
      <c r="BA21" s="11"/>
      <c r="BB21" s="11"/>
    </row>
    <row r="22" spans="1:54">
      <c r="A22" s="1"/>
      <c r="B22" s="1"/>
      <c r="C22" s="1"/>
      <c r="D22" s="1"/>
      <c r="E22" s="1"/>
      <c r="F22" s="1"/>
      <c r="G22" s="1"/>
      <c r="H22" s="1"/>
      <c r="I22" s="1"/>
      <c r="J22" s="11"/>
      <c r="K22" s="11"/>
      <c r="L22" s="11"/>
      <c r="M22" s="11"/>
      <c r="N22" s="11"/>
      <c r="O22" s="11"/>
      <c r="P22" s="11"/>
      <c r="Q22" s="11"/>
      <c r="R22" s="11"/>
      <c r="S22" s="1"/>
      <c r="T22" s="1"/>
      <c r="U22" s="1"/>
      <c r="V22" s="1"/>
      <c r="W22" s="1"/>
      <c r="X22" s="1"/>
      <c r="Y22" s="1"/>
      <c r="Z22" s="1"/>
      <c r="AA22" s="1"/>
      <c r="AB22" s="11"/>
      <c r="AC22" s="11"/>
      <c r="AD22" s="11"/>
      <c r="AE22" s="11"/>
      <c r="AF22" s="11"/>
      <c r="AG22" s="11"/>
      <c r="AV22" s="11"/>
      <c r="AW22" s="11"/>
      <c r="AX22" s="11"/>
      <c r="AY22" s="11"/>
      <c r="AZ22" s="11"/>
      <c r="BA22" s="11"/>
      <c r="BB22" s="11"/>
    </row>
    <row r="23" spans="1:54">
      <c r="A23" s="1"/>
      <c r="B23" s="1"/>
      <c r="C23" s="1"/>
      <c r="D23" s="1"/>
      <c r="E23" s="1"/>
      <c r="F23" s="1"/>
      <c r="G23" s="1"/>
      <c r="H23" s="1"/>
      <c r="I23" s="1"/>
      <c r="J23" s="11"/>
      <c r="K23" s="11"/>
      <c r="L23" s="11"/>
      <c r="M23" s="11"/>
      <c r="N23" s="11"/>
      <c r="O23" s="11"/>
      <c r="P23" s="11"/>
      <c r="Q23" s="11"/>
      <c r="R23" s="11"/>
      <c r="S23" s="1"/>
      <c r="T23" s="1"/>
      <c r="U23" s="1"/>
      <c r="V23" s="1"/>
      <c r="W23" s="1"/>
      <c r="X23" s="1"/>
      <c r="Y23" s="1"/>
      <c r="Z23" s="1"/>
      <c r="AA23" s="1"/>
      <c r="AB23" s="11"/>
      <c r="AC23" s="11"/>
      <c r="AD23" s="11"/>
      <c r="AE23" s="11"/>
      <c r="AF23" s="11"/>
      <c r="AG23" s="11"/>
      <c r="AV23" s="11"/>
      <c r="AW23" s="11"/>
      <c r="AX23" s="11"/>
      <c r="AY23" s="11"/>
      <c r="AZ23" s="11"/>
      <c r="BA23" s="11"/>
      <c r="BB23" s="11"/>
    </row>
    <row r="24" spans="1:54">
      <c r="A24" s="1"/>
      <c r="B24" s="11"/>
      <c r="C24" s="11"/>
      <c r="D24" s="11"/>
      <c r="E24" s="11"/>
      <c r="F24" s="11"/>
      <c r="G24" s="11"/>
      <c r="H24" s="11"/>
      <c r="I24" s="11"/>
      <c r="J24" s="11"/>
      <c r="K24" s="11"/>
      <c r="L24" s="11"/>
      <c r="M24" s="11"/>
      <c r="N24" s="11"/>
      <c r="O24" s="11"/>
      <c r="P24" s="11"/>
      <c r="Q24" s="11"/>
      <c r="R24" s="11"/>
      <c r="S24" s="1"/>
      <c r="T24" s="1"/>
      <c r="U24" s="1"/>
      <c r="V24" s="1"/>
      <c r="W24" s="1"/>
      <c r="X24" s="1"/>
      <c r="Y24" s="1"/>
      <c r="Z24" s="1"/>
      <c r="AA24" s="1"/>
      <c r="AB24" s="11"/>
      <c r="AC24" s="11"/>
      <c r="AD24" s="11"/>
      <c r="AE24" s="11"/>
      <c r="AF24" s="11"/>
      <c r="AG24" s="11"/>
      <c r="AV24" s="11"/>
      <c r="AW24" s="11"/>
      <c r="AX24" s="11"/>
      <c r="AY24" s="11"/>
      <c r="AZ24" s="11"/>
      <c r="BA24" s="11"/>
      <c r="BB24" s="11"/>
    </row>
    <row r="25" spans="1:54">
      <c r="A25" s="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V25" s="11"/>
      <c r="AW25" s="11"/>
      <c r="AX25" s="11"/>
      <c r="AY25" s="11"/>
      <c r="AZ25" s="11"/>
      <c r="BA25" s="11"/>
      <c r="BB25" s="11"/>
    </row>
    <row r="26" spans="1:54">
      <c r="A26" s="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V26" s="11"/>
      <c r="AW26" s="11"/>
      <c r="AX26" s="11"/>
      <c r="AY26" s="11"/>
      <c r="AZ26" s="11"/>
      <c r="BA26" s="11"/>
      <c r="BB26" s="11"/>
    </row>
    <row r="27" spans="1:54">
      <c r="A27" s="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V27" s="11"/>
      <c r="AW27" s="11"/>
      <c r="AX27" s="11"/>
      <c r="AY27" s="11"/>
      <c r="AZ27" s="11"/>
      <c r="BA27" s="11"/>
      <c r="BB27" s="11"/>
    </row>
    <row r="28" spans="1:54">
      <c r="A28" s="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V28" s="11"/>
      <c r="AW28" s="11"/>
      <c r="AX28" s="11"/>
      <c r="AY28" s="11"/>
      <c r="AZ28" s="11"/>
      <c r="BA28" s="11"/>
      <c r="BB28" s="11"/>
    </row>
    <row r="29" spans="1:54">
      <c r="A29" s="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V29" s="11"/>
      <c r="AW29" s="11"/>
      <c r="AX29" s="11"/>
      <c r="AY29" s="11"/>
      <c r="AZ29" s="11"/>
      <c r="BA29" s="11"/>
      <c r="BB29" s="11"/>
    </row>
    <row r="30" spans="1:54">
      <c r="A30" s="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V30" s="11"/>
      <c r="AW30" s="11"/>
      <c r="AX30" s="11"/>
      <c r="AY30" s="11"/>
      <c r="AZ30" s="11"/>
      <c r="BA30" s="11"/>
      <c r="BB30" s="11"/>
    </row>
    <row r="31" spans="1:54">
      <c r="A31" s="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row>
    <row r="32" spans="1: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row>
    <row r="33" spans="1:3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row>
    <row r="34" spans="1:3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row>
    <row r="35" spans="1:3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row>
    <row r="36" spans="1:3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row>
    <row r="37" spans="1:3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row>
    <row r="38" spans="1:3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row r="40" spans="1:3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3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row>
    <row r="42" spans="1:3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row>
    <row r="43" spans="1:3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row>
  </sheetData>
  <hyperlinks>
    <hyperlink ref="M1" location="innehåll!A1" display="Tillbaka till innehållsförteckning"/>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1"/>
  <sheetViews>
    <sheetView zoomScaleNormal="100" workbookViewId="0">
      <selection activeCell="P1" sqref="P1"/>
    </sheetView>
  </sheetViews>
  <sheetFormatPr defaultRowHeight="15"/>
  <cols>
    <col min="1" max="1" width="4.7109375" customWidth="1"/>
    <col min="2" max="2" width="18.7109375" customWidth="1"/>
    <col min="3" max="3" width="17.5703125" customWidth="1"/>
    <col min="8" max="14" width="4.140625" customWidth="1"/>
    <col min="15" max="15" width="20" customWidth="1"/>
    <col min="16" max="20" width="4.140625" customWidth="1"/>
    <col min="21" max="21" width="7" customWidth="1"/>
  </cols>
  <sheetData>
    <row r="1" spans="1:34">
      <c r="A1" s="1"/>
      <c r="B1" s="1"/>
      <c r="C1" s="1"/>
      <c r="D1" s="1"/>
      <c r="E1" s="1"/>
      <c r="F1" s="1"/>
      <c r="G1" s="1"/>
      <c r="H1" s="1"/>
      <c r="I1" s="1"/>
      <c r="J1" s="1"/>
      <c r="K1" s="1"/>
      <c r="L1" s="1"/>
      <c r="M1" s="1"/>
      <c r="N1" s="1"/>
      <c r="O1" s="1"/>
      <c r="P1" s="70" t="s">
        <v>173</v>
      </c>
      <c r="Q1" s="11"/>
      <c r="R1" s="11"/>
      <c r="S1" s="1"/>
      <c r="T1" s="1"/>
      <c r="U1" s="1"/>
      <c r="V1" s="1"/>
      <c r="W1" s="1"/>
      <c r="X1" s="1"/>
      <c r="Y1" s="1"/>
      <c r="Z1" s="1"/>
      <c r="AA1" s="1"/>
      <c r="AB1" s="1"/>
      <c r="AC1" s="1"/>
      <c r="AD1" s="1"/>
      <c r="AE1" s="1"/>
      <c r="AF1" s="1"/>
      <c r="AG1" s="1"/>
      <c r="AH1" s="1"/>
    </row>
    <row r="2" spans="1:34">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1:34">
      <c r="B3" s="364" t="s">
        <v>199</v>
      </c>
      <c r="C3" s="538"/>
      <c r="D3" s="364"/>
      <c r="E3" s="43"/>
      <c r="F3" s="43"/>
      <c r="G3" s="43"/>
      <c r="H3" s="43"/>
      <c r="I3" s="43"/>
      <c r="J3" s="43"/>
      <c r="K3" s="43"/>
      <c r="L3" s="43"/>
      <c r="M3" s="43"/>
      <c r="N3" s="43"/>
      <c r="O3" s="43"/>
      <c r="P3" s="43"/>
      <c r="Q3" s="43"/>
      <c r="R3" s="43"/>
      <c r="S3" s="43"/>
      <c r="T3" s="43"/>
      <c r="U3" s="43"/>
      <c r="V3" s="1"/>
      <c r="W3" s="1"/>
      <c r="X3" s="1"/>
      <c r="Y3" s="1"/>
      <c r="Z3" s="1"/>
      <c r="AA3" s="1"/>
      <c r="AB3" s="1"/>
      <c r="AC3" s="1"/>
      <c r="AD3" s="1"/>
      <c r="AE3" s="1"/>
      <c r="AF3" s="1"/>
      <c r="AG3" s="1"/>
      <c r="AH3" s="1"/>
    </row>
    <row r="4" spans="1:34">
      <c r="A4" s="1"/>
      <c r="B4" s="366" t="s">
        <v>1315</v>
      </c>
      <c r="C4" s="520"/>
      <c r="D4" s="2"/>
      <c r="E4" s="43"/>
      <c r="F4" s="43"/>
      <c r="G4" s="43"/>
      <c r="H4" s="43"/>
      <c r="I4" s="43"/>
      <c r="J4" s="43"/>
      <c r="K4" s="43"/>
      <c r="L4" s="43"/>
      <c r="M4" s="43"/>
      <c r="N4" s="43"/>
      <c r="O4" s="43"/>
      <c r="P4" s="43"/>
      <c r="Q4" s="43"/>
      <c r="R4" s="43"/>
      <c r="S4" s="43"/>
      <c r="T4" s="43"/>
      <c r="U4" s="43"/>
      <c r="V4" s="1"/>
      <c r="W4" s="1"/>
      <c r="X4" s="1"/>
      <c r="Y4" s="1"/>
      <c r="Z4" s="1"/>
      <c r="AA4" s="1"/>
      <c r="AB4" s="1"/>
      <c r="AC4" s="1"/>
      <c r="AD4" s="1"/>
      <c r="AE4" s="1"/>
      <c r="AF4" s="1"/>
      <c r="AG4" s="1"/>
      <c r="AH4" s="1"/>
    </row>
    <row r="5" spans="1:34" ht="26.25">
      <c r="A5" s="1"/>
      <c r="B5" s="176"/>
      <c r="C5" s="205" t="s">
        <v>62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row>
    <row r="6" spans="1:34" ht="26.25">
      <c r="A6" s="1"/>
      <c r="B6" s="203" t="s">
        <v>194</v>
      </c>
      <c r="C6" s="204">
        <v>17</v>
      </c>
      <c r="D6" s="1"/>
      <c r="E6" s="742" t="s">
        <v>1151</v>
      </c>
      <c r="F6" s="740"/>
      <c r="G6" s="740"/>
      <c r="H6" s="740"/>
      <c r="I6" s="740"/>
      <c r="J6" s="740"/>
      <c r="K6" s="740"/>
      <c r="L6" s="740"/>
      <c r="M6" s="740"/>
      <c r="N6" s="740"/>
      <c r="O6" s="740"/>
      <c r="P6" s="740"/>
      <c r="Q6" s="740"/>
      <c r="R6" s="1"/>
      <c r="S6" s="1"/>
      <c r="T6" s="1"/>
      <c r="U6" s="1"/>
      <c r="V6" s="1"/>
      <c r="W6" s="1"/>
      <c r="X6" s="1"/>
      <c r="Y6" s="1"/>
      <c r="Z6" s="1"/>
      <c r="AA6" s="1"/>
      <c r="AB6" s="1"/>
      <c r="AC6" s="1"/>
      <c r="AD6" s="1"/>
      <c r="AE6" s="1"/>
      <c r="AF6" s="1"/>
      <c r="AG6" s="1"/>
      <c r="AH6" s="1"/>
    </row>
    <row r="7" spans="1:34" ht="26.25">
      <c r="A7" s="1"/>
      <c r="B7" s="143" t="s">
        <v>195</v>
      </c>
      <c r="C7" s="205">
        <v>18</v>
      </c>
      <c r="D7" s="1"/>
      <c r="E7" s="740" t="s">
        <v>1452</v>
      </c>
      <c r="F7" s="740"/>
      <c r="G7" s="740"/>
      <c r="H7" s="740"/>
      <c r="I7" s="740"/>
      <c r="J7" s="740"/>
      <c r="K7" s="740"/>
      <c r="L7" s="740"/>
      <c r="M7" s="740"/>
      <c r="N7" s="740"/>
      <c r="O7" s="740"/>
      <c r="P7" s="740"/>
      <c r="Q7" s="740"/>
      <c r="R7" s="1"/>
      <c r="S7" s="1"/>
      <c r="T7" s="1"/>
      <c r="U7" s="1"/>
      <c r="V7" s="1"/>
      <c r="W7" s="1"/>
      <c r="X7" s="1"/>
      <c r="Y7" s="1"/>
      <c r="Z7" s="1"/>
      <c r="AA7" s="1"/>
      <c r="AB7" s="1"/>
      <c r="AC7" s="1"/>
      <c r="AD7" s="1"/>
      <c r="AE7" s="1"/>
      <c r="AF7" s="1"/>
      <c r="AG7" s="1"/>
      <c r="AH7" s="1"/>
    </row>
    <row r="8" spans="1:34" ht="26.25">
      <c r="A8" s="1"/>
      <c r="B8" s="203" t="s">
        <v>189</v>
      </c>
      <c r="C8" s="204">
        <v>18</v>
      </c>
      <c r="D8" s="1"/>
      <c r="E8" s="740"/>
      <c r="F8" s="740"/>
      <c r="G8" s="740"/>
      <c r="H8" s="740"/>
      <c r="I8" s="740"/>
      <c r="J8" s="740"/>
      <c r="K8" s="740"/>
      <c r="L8" s="740"/>
      <c r="M8" s="740"/>
      <c r="N8" s="740"/>
      <c r="O8" s="740"/>
      <c r="P8" s="740"/>
      <c r="Q8" s="740"/>
      <c r="R8" s="1"/>
      <c r="S8" s="1"/>
      <c r="T8" s="1"/>
      <c r="U8" s="1"/>
      <c r="V8" s="1"/>
      <c r="W8" s="1"/>
      <c r="X8" s="1"/>
      <c r="Y8" s="1"/>
      <c r="Z8" s="1"/>
      <c r="AA8" s="1"/>
      <c r="AB8" s="1"/>
      <c r="AC8" s="1"/>
      <c r="AD8" s="1"/>
      <c r="AE8" s="1"/>
      <c r="AF8" s="1"/>
      <c r="AG8" s="1"/>
      <c r="AH8" s="1"/>
    </row>
    <row r="9" spans="1:34" ht="26.25">
      <c r="A9" s="1"/>
      <c r="B9" s="143" t="s">
        <v>190</v>
      </c>
      <c r="C9" s="205">
        <v>18</v>
      </c>
      <c r="D9" s="1"/>
      <c r="E9" s="1" t="s">
        <v>1159</v>
      </c>
      <c r="F9" s="1"/>
      <c r="G9" s="1"/>
      <c r="H9" s="1"/>
      <c r="I9" s="1"/>
      <c r="J9" s="1"/>
      <c r="K9" s="1"/>
      <c r="L9" s="1"/>
      <c r="M9" s="1"/>
      <c r="N9" s="1"/>
      <c r="O9" s="1"/>
      <c r="P9" s="1"/>
      <c r="Q9" s="1"/>
      <c r="R9" s="1"/>
      <c r="S9" s="1"/>
      <c r="T9" s="1"/>
      <c r="U9" s="1"/>
      <c r="V9" s="1"/>
      <c r="W9" s="1"/>
      <c r="X9" s="1"/>
      <c r="Y9" s="1"/>
      <c r="Z9" s="1"/>
      <c r="AA9" s="1"/>
      <c r="AB9" s="1"/>
      <c r="AC9" s="1"/>
      <c r="AD9" s="1"/>
      <c r="AE9" s="1"/>
      <c r="AF9" s="1"/>
      <c r="AG9" s="1"/>
      <c r="AH9" s="1"/>
    </row>
    <row r="10" spans="1:34" ht="26.25">
      <c r="A10" s="1"/>
      <c r="B10" s="203" t="s">
        <v>256</v>
      </c>
      <c r="C10" s="204">
        <v>16</v>
      </c>
      <c r="D10" s="75"/>
      <c r="E10" s="1" t="s">
        <v>1166</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row>
    <row r="11" spans="1:34" ht="26.25">
      <c r="A11" s="1"/>
      <c r="B11" s="242" t="s">
        <v>370</v>
      </c>
      <c r="C11" s="205">
        <v>15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39">
      <c r="A12" s="1"/>
      <c r="B12" s="203" t="s">
        <v>396</v>
      </c>
      <c r="C12" s="204">
        <v>14</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s="494" customFormat="1" ht="26.25">
      <c r="A13" s="1"/>
      <c r="B13" s="242" t="s">
        <v>919</v>
      </c>
      <c r="C13" s="205">
        <v>23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row>
    <row r="14" spans="1:34" s="494" customForma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s="494" customFormat="1">
      <c r="A15" s="1"/>
      <c r="B15" s="121" t="s">
        <v>422</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row>
    <row r="16" spans="1:34" s="494" customForma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1:34">
      <c r="A17" s="1"/>
      <c r="B17" s="1"/>
      <c r="C17" s="1"/>
      <c r="D17" s="1"/>
      <c r="E17" s="75"/>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row>
    <row r="18" spans="1:34">
      <c r="A18" s="1"/>
      <c r="B18" s="364" t="s">
        <v>200</v>
      </c>
      <c r="C18" s="538"/>
      <c r="D18" s="538"/>
      <c r="E18" s="43"/>
      <c r="F18" s="43"/>
      <c r="G18" s="43"/>
      <c r="H18" s="43"/>
      <c r="I18" s="43"/>
      <c r="J18" s="43"/>
      <c r="K18" s="43"/>
      <c r="L18" s="43"/>
      <c r="M18" s="43"/>
      <c r="N18" s="43"/>
      <c r="O18" s="43"/>
      <c r="P18" s="43"/>
      <c r="Q18" s="43"/>
      <c r="R18" s="43"/>
      <c r="S18" s="43"/>
      <c r="T18" s="43"/>
      <c r="U18" s="43"/>
      <c r="V18" s="1"/>
      <c r="W18" s="1"/>
      <c r="X18" s="1"/>
      <c r="Y18" s="1"/>
      <c r="Z18" s="1"/>
      <c r="AA18" s="1"/>
      <c r="AB18" s="1"/>
      <c r="AC18" s="1"/>
      <c r="AD18" s="1"/>
      <c r="AE18" s="1"/>
      <c r="AF18" s="1"/>
      <c r="AG18" s="1"/>
      <c r="AH18" s="1"/>
    </row>
    <row r="19" spans="1:34">
      <c r="A19" s="1"/>
      <c r="B19" s="366" t="s">
        <v>1315</v>
      </c>
      <c r="C19" s="520"/>
      <c r="D19" s="520"/>
      <c r="E19" s="43"/>
      <c r="F19" s="43"/>
      <c r="G19" s="43"/>
      <c r="H19" s="43"/>
      <c r="I19" s="43"/>
      <c r="J19" s="43"/>
      <c r="K19" s="43"/>
      <c r="L19" s="43"/>
      <c r="M19" s="43"/>
      <c r="N19" s="43"/>
      <c r="O19" s="43"/>
      <c r="P19" s="43"/>
      <c r="Q19" s="43"/>
      <c r="R19" s="43"/>
      <c r="S19" s="43"/>
      <c r="T19" s="43"/>
      <c r="U19" s="43"/>
      <c r="V19" s="1"/>
      <c r="W19" s="1"/>
      <c r="X19" s="1"/>
      <c r="Y19" s="1"/>
      <c r="Z19" s="1"/>
      <c r="AA19" s="1"/>
      <c r="AB19" s="1"/>
      <c r="AC19" s="1"/>
      <c r="AD19" s="1"/>
      <c r="AE19" s="1"/>
      <c r="AF19" s="1"/>
      <c r="AG19" s="1"/>
      <c r="AH19" s="1"/>
    </row>
    <row r="20" spans="1:34" ht="26.25">
      <c r="A20" s="1"/>
      <c r="B20" s="220"/>
      <c r="C20" s="205" t="s">
        <v>62</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1:34" ht="26.25">
      <c r="A21" s="1"/>
      <c r="B21" s="203" t="s">
        <v>196</v>
      </c>
      <c r="C21" s="204">
        <v>21</v>
      </c>
      <c r="D21" s="1"/>
      <c r="E21" s="742" t="s">
        <v>1151</v>
      </c>
      <c r="F21" s="740"/>
      <c r="G21" s="740"/>
      <c r="H21" s="740"/>
      <c r="I21" s="740"/>
      <c r="J21" s="740"/>
      <c r="K21" s="740"/>
      <c r="L21" s="740"/>
      <c r="M21" s="740"/>
      <c r="N21" s="740"/>
      <c r="O21" s="740"/>
      <c r="P21" s="740"/>
      <c r="Q21" s="740"/>
      <c r="R21" s="1"/>
      <c r="S21" s="1"/>
      <c r="T21" s="1"/>
      <c r="U21" s="1"/>
      <c r="V21" s="1"/>
      <c r="W21" s="1"/>
      <c r="X21" s="1"/>
      <c r="Y21" s="1"/>
      <c r="Z21" s="1"/>
      <c r="AA21" s="1"/>
      <c r="AB21" s="1"/>
      <c r="AC21" s="1"/>
      <c r="AD21" s="1"/>
      <c r="AE21" s="1"/>
      <c r="AF21" s="1"/>
      <c r="AG21" s="1"/>
      <c r="AH21" s="1"/>
    </row>
    <row r="22" spans="1:34" ht="26.25">
      <c r="A22" s="1"/>
      <c r="B22" s="143" t="s">
        <v>197</v>
      </c>
      <c r="C22" s="205">
        <v>20</v>
      </c>
      <c r="D22" s="1"/>
      <c r="E22" s="740" t="s">
        <v>1451</v>
      </c>
      <c r="F22" s="740"/>
      <c r="G22" s="740"/>
      <c r="H22" s="740"/>
      <c r="I22" s="740"/>
      <c r="J22" s="740"/>
      <c r="K22" s="740"/>
      <c r="L22" s="740"/>
      <c r="M22" s="740"/>
      <c r="N22" s="740"/>
      <c r="O22" s="740"/>
      <c r="P22" s="740"/>
      <c r="Q22" s="740"/>
      <c r="R22" s="1"/>
      <c r="S22" s="1"/>
      <c r="T22" s="1"/>
      <c r="U22" s="1"/>
      <c r="V22" s="1"/>
      <c r="W22" s="1"/>
      <c r="X22" s="1"/>
      <c r="Y22" s="1"/>
      <c r="Z22" s="1"/>
      <c r="AA22" s="1"/>
      <c r="AB22" s="1"/>
      <c r="AC22" s="1"/>
      <c r="AD22" s="1"/>
      <c r="AE22" s="1"/>
      <c r="AF22" s="1"/>
      <c r="AG22" s="1"/>
      <c r="AH22" s="1"/>
    </row>
    <row r="23" spans="1:34" ht="26.25">
      <c r="A23" s="1"/>
      <c r="B23" s="203" t="s">
        <v>191</v>
      </c>
      <c r="C23" s="204">
        <v>22</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row>
    <row r="24" spans="1:34" ht="26.25">
      <c r="A24" s="1"/>
      <c r="B24" s="143" t="s">
        <v>192</v>
      </c>
      <c r="C24" s="205">
        <v>22</v>
      </c>
      <c r="D24" s="1"/>
      <c r="E24" s="1" t="s">
        <v>1159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row>
    <row r="25" spans="1:34" ht="26.25">
      <c r="A25" s="1"/>
      <c r="B25" s="203" t="s">
        <v>258</v>
      </c>
      <c r="C25" s="204">
        <v>22</v>
      </c>
      <c r="D25" s="1"/>
      <c r="E25" s="1" t="s">
        <v>1166</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1:34" ht="26.25">
      <c r="A26" s="1"/>
      <c r="B26" s="143" t="s">
        <v>397</v>
      </c>
      <c r="C26" s="205">
        <v>19</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1:34" ht="26.25">
      <c r="A27" s="1"/>
      <c r="B27" s="203" t="s">
        <v>421</v>
      </c>
      <c r="C27" s="204">
        <v>20</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1:34" ht="26.25">
      <c r="A28" s="1"/>
      <c r="B28" s="242" t="s">
        <v>958</v>
      </c>
      <c r="C28" s="205">
        <v>25</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c r="A29" s="1"/>
      <c r="B29" s="1"/>
      <c r="C29" s="1"/>
      <c r="D29" s="70"/>
      <c r="E29" s="11"/>
      <c r="F29" s="11"/>
      <c r="G29" s="1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c r="A31" s="1"/>
      <c r="B31" s="121" t="s">
        <v>422</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c r="A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c r="A34" s="1"/>
      <c r="B34" s="44"/>
      <c r="C34" s="1"/>
      <c r="D34" s="1"/>
      <c r="E34" s="1"/>
      <c r="F34" s="1"/>
      <c r="G34" s="1"/>
      <c r="H34" s="44"/>
      <c r="I34" s="1"/>
      <c r="J34" s="1"/>
      <c r="K34" s="1"/>
      <c r="L34" s="1"/>
      <c r="M34" s="1"/>
      <c r="N34" s="1"/>
      <c r="O34" s="1"/>
      <c r="P34" s="1"/>
      <c r="Q34" s="1"/>
      <c r="R34" s="1"/>
      <c r="S34" s="1"/>
      <c r="T34" s="1"/>
      <c r="U34" s="1"/>
      <c r="V34" s="1"/>
      <c r="W34" s="1"/>
      <c r="X34" s="1"/>
      <c r="Y34" s="1"/>
      <c r="Z34" s="1"/>
      <c r="AA34" s="1"/>
      <c r="AB34" s="1"/>
      <c r="AC34" s="1"/>
      <c r="AD34" s="1"/>
      <c r="AE34" s="1"/>
      <c r="AF34" s="1"/>
      <c r="AG34" s="1"/>
      <c r="AH34" s="1"/>
    </row>
    <row r="35" spans="1:3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row>
    <row r="36" spans="1:3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c r="V51" s="1"/>
      <c r="W51" s="1"/>
      <c r="X51" s="1"/>
      <c r="Y51" s="1"/>
      <c r="Z51" s="1"/>
      <c r="AA51" s="1"/>
      <c r="AB51" s="1"/>
      <c r="AC51" s="1"/>
      <c r="AD51" s="1"/>
      <c r="AE51" s="1"/>
      <c r="AF51" s="1"/>
      <c r="AG51" s="1"/>
      <c r="AH51" s="1"/>
    </row>
  </sheetData>
  <hyperlinks>
    <hyperlink ref="P1" location="innehåll!A1" display="Tillbaka till innehållsförteckning"/>
  </hyperlink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45"/>
  <sheetViews>
    <sheetView workbookViewId="0">
      <selection activeCell="H1" sqref="H1"/>
    </sheetView>
  </sheetViews>
  <sheetFormatPr defaultRowHeight="15"/>
  <cols>
    <col min="1" max="1" width="9.140625" style="865"/>
    <col min="2" max="2" width="19.85546875" style="865" customWidth="1"/>
    <col min="3" max="11" width="9.140625" style="865"/>
    <col min="13" max="13" width="29.140625" customWidth="1"/>
  </cols>
  <sheetData>
    <row r="1" spans="1:38">
      <c r="A1" s="1"/>
      <c r="B1" s="1"/>
      <c r="C1" s="1"/>
      <c r="D1" s="1"/>
      <c r="E1" s="1"/>
      <c r="F1" s="1"/>
      <c r="G1" s="1"/>
      <c r="H1" s="70" t="s">
        <v>173</v>
      </c>
      <c r="I1" s="1"/>
      <c r="J1" s="1"/>
      <c r="K1" s="1"/>
      <c r="L1" s="1"/>
      <c r="M1" s="1"/>
      <c r="N1" s="1"/>
      <c r="O1" s="1"/>
      <c r="P1" s="1"/>
      <c r="Q1" s="1"/>
      <c r="R1" s="1"/>
      <c r="S1" s="1"/>
      <c r="T1" s="1"/>
      <c r="U1" s="1"/>
      <c r="V1" s="70" t="s">
        <v>173</v>
      </c>
      <c r="W1" s="11"/>
      <c r="X1" s="11"/>
      <c r="Y1" s="1"/>
      <c r="Z1" s="1"/>
      <c r="AA1" s="1"/>
      <c r="AB1" s="1"/>
      <c r="AC1" s="1"/>
      <c r="AD1" s="1"/>
      <c r="AE1" s="1"/>
      <c r="AF1" s="1"/>
      <c r="AG1" s="1"/>
      <c r="AH1" s="1"/>
      <c r="AI1" s="1"/>
      <c r="AJ1" s="1"/>
      <c r="AK1" s="1"/>
      <c r="AL1" s="1"/>
    </row>
    <row r="2" spans="1:38">
      <c r="A2" s="1"/>
      <c r="B2" s="1"/>
      <c r="C2" s="1"/>
      <c r="D2" s="1"/>
      <c r="E2" s="1"/>
      <c r="F2" s="1"/>
      <c r="G2" s="1"/>
      <c r="H2" s="1"/>
      <c r="I2" s="1"/>
      <c r="J2" s="1"/>
      <c r="K2" s="1"/>
      <c r="L2" s="1"/>
      <c r="M2" s="449" t="s">
        <v>722</v>
      </c>
      <c r="N2" s="450"/>
      <c r="O2" s="453"/>
      <c r="P2" s="453"/>
      <c r="Q2" s="450"/>
      <c r="R2" s="450"/>
      <c r="S2" s="450"/>
      <c r="T2" s="451"/>
      <c r="U2" s="1"/>
      <c r="V2" s="1"/>
      <c r="W2" s="1"/>
      <c r="X2" s="1"/>
      <c r="Y2" s="1"/>
      <c r="Z2" s="1"/>
      <c r="AA2" s="1"/>
      <c r="AB2" s="1"/>
      <c r="AC2" s="1"/>
      <c r="AD2" s="1"/>
      <c r="AE2" s="1"/>
      <c r="AF2" s="1"/>
      <c r="AG2" s="1"/>
      <c r="AH2" s="1"/>
      <c r="AI2" s="1"/>
      <c r="AJ2" s="1"/>
      <c r="AK2" s="1"/>
      <c r="AL2" s="1"/>
    </row>
    <row r="3" spans="1:38">
      <c r="A3" s="1"/>
      <c r="B3" s="704" t="s">
        <v>1489</v>
      </c>
      <c r="C3" s="701"/>
      <c r="D3" s="702"/>
      <c r="E3" s="702"/>
      <c r="F3" s="701"/>
      <c r="G3" s="701"/>
      <c r="H3" s="701"/>
      <c r="I3" s="703"/>
      <c r="J3" s="1"/>
      <c r="K3" s="1"/>
      <c r="L3" s="1"/>
      <c r="M3" s="207" t="s">
        <v>743</v>
      </c>
      <c r="N3" s="119"/>
      <c r="O3" s="119"/>
      <c r="P3" s="119"/>
      <c r="Q3" s="192"/>
      <c r="R3" s="192"/>
      <c r="S3" s="192"/>
      <c r="T3" s="193"/>
      <c r="U3" s="1"/>
      <c r="V3" s="1"/>
      <c r="W3" s="1"/>
      <c r="X3" s="1"/>
      <c r="Y3" s="1"/>
      <c r="Z3" s="1"/>
      <c r="AA3" s="1"/>
      <c r="AB3" s="1"/>
      <c r="AC3" s="1"/>
      <c r="AD3" s="1"/>
      <c r="AE3" s="1"/>
      <c r="AF3" s="1"/>
      <c r="AG3" s="1"/>
      <c r="AH3" s="1"/>
      <c r="AI3" s="1"/>
      <c r="AJ3" s="1"/>
      <c r="AK3" s="1"/>
      <c r="AL3" s="1"/>
    </row>
    <row r="4" spans="1:38" s="425" customFormat="1">
      <c r="A4" s="1"/>
      <c r="B4" s="650" t="s">
        <v>743</v>
      </c>
      <c r="C4" s="369"/>
      <c r="D4" s="369"/>
      <c r="E4" s="369"/>
      <c r="F4" s="372"/>
      <c r="G4" s="372"/>
      <c r="H4" s="372"/>
      <c r="I4" s="518"/>
      <c r="J4" s="1"/>
      <c r="K4" s="1"/>
      <c r="L4" s="1"/>
      <c r="M4" s="454"/>
      <c r="N4" s="304"/>
      <c r="O4" s="10"/>
      <c r="P4" s="10"/>
      <c r="Q4" s="11"/>
      <c r="R4" s="11"/>
      <c r="S4" s="11"/>
      <c r="T4" s="11"/>
      <c r="U4" s="1"/>
      <c r="V4" s="1"/>
      <c r="W4" s="1"/>
      <c r="X4" s="1"/>
      <c r="Y4" s="1"/>
      <c r="Z4" s="1"/>
      <c r="AA4" s="1"/>
      <c r="AB4" s="1"/>
      <c r="AC4" s="1"/>
      <c r="AD4" s="1"/>
      <c r="AE4" s="1"/>
      <c r="AF4" s="1"/>
      <c r="AG4" s="1"/>
      <c r="AH4" s="1"/>
      <c r="AI4" s="1"/>
      <c r="AJ4" s="1"/>
      <c r="AK4" s="1"/>
      <c r="AL4" s="1"/>
    </row>
    <row r="5" spans="1:38">
      <c r="A5" s="1"/>
      <c r="B5" s="867" t="s">
        <v>1490</v>
      </c>
      <c r="C5" s="44"/>
      <c r="D5" s="31"/>
      <c r="E5" s="31"/>
      <c r="F5" s="40"/>
      <c r="G5" s="40"/>
      <c r="H5" s="40"/>
      <c r="I5" s="40"/>
      <c r="J5" s="1"/>
      <c r="K5" s="1"/>
      <c r="L5" s="1"/>
      <c r="M5" s="439" t="s">
        <v>741</v>
      </c>
      <c r="N5" s="439">
        <v>25</v>
      </c>
      <c r="O5" s="1"/>
      <c r="P5" s="1"/>
      <c r="Q5" s="1"/>
      <c r="R5" s="1"/>
      <c r="S5" s="1"/>
      <c r="T5" s="1"/>
      <c r="U5" s="1"/>
      <c r="V5" s="1"/>
      <c r="W5" s="1"/>
      <c r="X5" s="1"/>
      <c r="Y5" s="1"/>
      <c r="Z5" s="1"/>
      <c r="AA5" s="1"/>
      <c r="AB5" s="1"/>
      <c r="AC5" s="1"/>
      <c r="AD5" s="1"/>
      <c r="AE5" s="1"/>
      <c r="AF5" s="1"/>
      <c r="AG5" s="1"/>
      <c r="AH5" s="1"/>
      <c r="AI5" s="1"/>
      <c r="AJ5" s="1"/>
      <c r="AK5" s="1"/>
      <c r="AL5" s="1"/>
    </row>
    <row r="6" spans="1:38" s="865" customFormat="1">
      <c r="A6" s="11"/>
      <c r="B6" s="867" t="s">
        <v>1491</v>
      </c>
      <c r="C6" s="40"/>
      <c r="D6" s="31"/>
      <c r="E6" s="31"/>
      <c r="F6" s="40"/>
      <c r="G6" s="40"/>
      <c r="H6" s="40"/>
      <c r="I6" s="40"/>
      <c r="J6" s="1"/>
      <c r="K6" s="1"/>
      <c r="L6" s="1"/>
      <c r="M6" s="442" t="s">
        <v>670</v>
      </c>
      <c r="N6" s="442">
        <v>17</v>
      </c>
      <c r="O6" s="1"/>
      <c r="P6" s="1"/>
      <c r="Q6" s="1"/>
      <c r="R6" s="1"/>
      <c r="S6" s="1"/>
      <c r="T6" s="1"/>
      <c r="U6" s="1"/>
      <c r="V6" s="1"/>
      <c r="W6" s="1"/>
      <c r="X6" s="1"/>
      <c r="Y6" s="1"/>
      <c r="Z6" s="1"/>
      <c r="AA6" s="1"/>
      <c r="AB6" s="1"/>
      <c r="AC6" s="1"/>
      <c r="AD6" s="1"/>
      <c r="AE6" s="1"/>
      <c r="AF6" s="1"/>
      <c r="AG6" s="1"/>
      <c r="AH6" s="1"/>
      <c r="AI6" s="1"/>
      <c r="AJ6" s="1"/>
      <c r="AK6" s="1"/>
      <c r="AL6" s="1"/>
    </row>
    <row r="7" spans="1:38">
      <c r="A7" s="11"/>
      <c r="B7" s="11"/>
      <c r="C7" s="11"/>
      <c r="D7" s="11"/>
      <c r="E7" s="1"/>
      <c r="F7" s="1"/>
      <c r="G7" s="1"/>
      <c r="H7" s="1"/>
      <c r="I7" s="1"/>
      <c r="J7" s="1"/>
      <c r="K7" s="1"/>
      <c r="L7" s="1"/>
      <c r="M7" s="439" t="s">
        <v>666</v>
      </c>
      <c r="N7" s="439">
        <v>31</v>
      </c>
      <c r="O7" s="1"/>
      <c r="P7" s="1"/>
      <c r="Q7" s="1"/>
      <c r="R7" s="1"/>
      <c r="S7" s="1"/>
      <c r="T7" s="1"/>
      <c r="U7" s="1"/>
      <c r="V7" s="1"/>
      <c r="W7" s="1"/>
      <c r="X7" s="1"/>
      <c r="Y7" s="1"/>
      <c r="Z7" s="1"/>
      <c r="AA7" s="1"/>
      <c r="AB7" s="1"/>
      <c r="AC7" s="1"/>
      <c r="AD7" s="1"/>
      <c r="AE7" s="1"/>
      <c r="AF7" s="1"/>
      <c r="AG7" s="1"/>
      <c r="AH7" s="1"/>
      <c r="AI7" s="1"/>
      <c r="AJ7" s="1"/>
      <c r="AK7" s="1"/>
      <c r="AL7" s="1"/>
    </row>
    <row r="8" spans="1:38" ht="30">
      <c r="A8" s="1"/>
      <c r="B8" s="11"/>
      <c r="C8" s="44">
        <v>2022</v>
      </c>
      <c r="D8" s="44">
        <v>2023</v>
      </c>
      <c r="E8" s="1"/>
      <c r="F8" s="1"/>
      <c r="G8" s="1"/>
      <c r="H8" s="1"/>
      <c r="I8" s="1"/>
      <c r="J8" s="1"/>
      <c r="K8" s="1"/>
      <c r="L8" s="1"/>
      <c r="M8" s="441" t="s">
        <v>697</v>
      </c>
      <c r="N8" s="442">
        <v>56</v>
      </c>
      <c r="O8" s="1"/>
      <c r="P8" s="1"/>
      <c r="Q8" s="1"/>
      <c r="R8" s="1"/>
      <c r="S8" s="1"/>
      <c r="T8" s="1"/>
      <c r="U8" s="1"/>
      <c r="V8" s="1"/>
      <c r="W8" s="1"/>
      <c r="X8" s="1"/>
      <c r="Y8" s="1"/>
      <c r="Z8" s="1"/>
      <c r="AA8" s="1"/>
      <c r="AB8" s="1"/>
      <c r="AC8" s="1"/>
      <c r="AD8" s="1"/>
      <c r="AE8" s="1"/>
      <c r="AF8" s="1"/>
      <c r="AG8" s="1"/>
      <c r="AH8" s="1"/>
      <c r="AI8" s="1"/>
      <c r="AJ8" s="1"/>
      <c r="AK8" s="1"/>
      <c r="AL8" s="1"/>
    </row>
    <row r="9" spans="1:38">
      <c r="A9" s="1"/>
      <c r="B9" s="442" t="s">
        <v>670</v>
      </c>
      <c r="C9" s="442">
        <v>9</v>
      </c>
      <c r="D9" s="442">
        <v>8</v>
      </c>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c r="A10" s="1"/>
      <c r="B10" s="439" t="s">
        <v>666</v>
      </c>
      <c r="C10" s="439">
        <v>15</v>
      </c>
      <c r="D10" s="439">
        <v>19</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ht="60">
      <c r="A11" s="1"/>
      <c r="B11" s="441" t="s">
        <v>1492</v>
      </c>
      <c r="C11" s="442">
        <v>47</v>
      </c>
      <c r="D11" s="442">
        <v>24</v>
      </c>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c r="A24" s="1"/>
      <c r="B24" s="1"/>
      <c r="C24" s="1"/>
      <c r="D24" s="1"/>
      <c r="E24" s="1"/>
      <c r="F24" s="1"/>
      <c r="G24" s="1"/>
      <c r="H24" s="1"/>
      <c r="I24" s="1"/>
      <c r="J24" s="1"/>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c r="A30" s="1"/>
      <c r="B30" s="1"/>
      <c r="C30" s="1"/>
      <c r="D30" s="1"/>
      <c r="E30" s="1"/>
      <c r="F30" s="1"/>
      <c r="G30" s="1"/>
      <c r="H30" s="1"/>
      <c r="I30" s="1"/>
      <c r="J30" s="1"/>
      <c r="K30" s="1"/>
      <c r="L30" s="1"/>
      <c r="M30" s="121" t="s">
        <v>672</v>
      </c>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c r="A32" s="1"/>
      <c r="B32" s="1"/>
      <c r="C32" s="1"/>
      <c r="D32" s="1"/>
      <c r="E32" s="1"/>
      <c r="F32" s="1"/>
      <c r="G32" s="1"/>
      <c r="H32" s="1"/>
      <c r="I32" s="1"/>
      <c r="J32" s="1"/>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sheetData>
  <hyperlinks>
    <hyperlink ref="V1" location="innehåll!A1" display="Tillbaka till innehållsförteckning"/>
    <hyperlink ref="H1" location="innehåll!A1" display="Tillbaka till innehållsförteckning"/>
  </hyperlinks>
  <pageMargins left="0.7" right="0.7" top="0.75" bottom="0.75" header="0.3" footer="0.3"/>
  <pageSetup paperSize="9" orientation="portrait" horizontalDpi="1200" verticalDpi="1200" r:id="rId1"/>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7"/>
  <sheetViews>
    <sheetView workbookViewId="0">
      <selection activeCell="L1" sqref="L1"/>
    </sheetView>
  </sheetViews>
  <sheetFormatPr defaultRowHeight="15"/>
  <cols>
    <col min="2" max="2" width="16.28515625" customWidth="1"/>
    <col min="3" max="3" width="22.140625" customWidth="1"/>
    <col min="4" max="4" width="6.42578125" customWidth="1"/>
    <col min="5" max="5" width="7.28515625" customWidth="1"/>
    <col min="14" max="14" width="16.5703125" customWidth="1"/>
    <col min="15" max="15" width="11.7109375" customWidth="1"/>
  </cols>
  <sheetData>
    <row r="1" spans="1:26">
      <c r="A1" s="1"/>
      <c r="B1" s="1"/>
      <c r="C1" s="1"/>
      <c r="D1" s="1"/>
      <c r="E1" s="1"/>
      <c r="F1" s="1"/>
      <c r="G1" s="1"/>
      <c r="H1" s="1"/>
      <c r="I1" s="1"/>
      <c r="J1" s="1"/>
      <c r="K1" s="1"/>
      <c r="L1" s="70" t="s">
        <v>173</v>
      </c>
      <c r="M1" s="11"/>
      <c r="N1" s="11"/>
      <c r="O1" s="1"/>
      <c r="P1" s="1"/>
      <c r="Q1" s="1"/>
      <c r="R1" s="1"/>
      <c r="S1" s="1"/>
      <c r="T1" s="1"/>
      <c r="U1" s="1"/>
      <c r="V1" s="1"/>
      <c r="W1" s="1"/>
      <c r="X1" s="1"/>
      <c r="Y1" s="1"/>
      <c r="Z1" s="1"/>
    </row>
    <row r="2" spans="1:26">
      <c r="A2" s="1"/>
      <c r="B2" s="1"/>
      <c r="C2" s="1"/>
      <c r="D2" s="1"/>
      <c r="E2" s="1"/>
      <c r="F2" s="1"/>
      <c r="G2" s="1"/>
      <c r="H2" s="1"/>
      <c r="I2" s="1"/>
      <c r="J2" s="1"/>
      <c r="K2" s="1"/>
      <c r="L2" s="70"/>
      <c r="M2" s="11"/>
      <c r="N2" s="11"/>
      <c r="O2" s="1"/>
      <c r="P2" s="1"/>
      <c r="Q2" s="1"/>
      <c r="R2" s="1"/>
      <c r="S2" s="1"/>
      <c r="T2" s="1"/>
      <c r="U2" s="1"/>
      <c r="V2" s="1"/>
      <c r="W2" s="1"/>
      <c r="X2" s="1"/>
      <c r="Y2" s="1"/>
      <c r="Z2" s="1"/>
    </row>
    <row r="3" spans="1:26" ht="18" customHeight="1">
      <c r="A3" s="1"/>
      <c r="B3" s="367" t="s">
        <v>425</v>
      </c>
      <c r="C3" s="364"/>
      <c r="D3" s="364"/>
      <c r="E3" s="364"/>
      <c r="F3" s="364"/>
      <c r="G3" s="364"/>
      <c r="H3" s="364"/>
      <c r="I3" s="364"/>
      <c r="J3" s="364"/>
      <c r="K3" s="364"/>
      <c r="L3" s="364"/>
      <c r="M3" s="535"/>
      <c r="N3" s="536"/>
      <c r="O3" s="11"/>
      <c r="P3" s="11"/>
      <c r="Q3" s="11"/>
      <c r="R3" s="1"/>
      <c r="S3" s="1"/>
      <c r="T3" s="1"/>
      <c r="U3" s="1"/>
      <c r="V3" s="1"/>
      <c r="W3" s="1"/>
      <c r="X3" s="1"/>
      <c r="Y3" s="1"/>
      <c r="Z3" s="1"/>
    </row>
    <row r="4" spans="1:26">
      <c r="A4" s="11"/>
      <c r="B4" s="537" t="s">
        <v>403</v>
      </c>
      <c r="C4" s="372"/>
      <c r="D4" s="372"/>
      <c r="E4" s="372"/>
      <c r="F4" s="372"/>
      <c r="G4" s="514"/>
      <c r="H4" s="514"/>
      <c r="I4" s="514"/>
      <c r="J4" s="514"/>
      <c r="K4" s="514"/>
      <c r="L4" s="372"/>
      <c r="M4" s="372"/>
      <c r="N4" s="518"/>
      <c r="O4" s="11"/>
      <c r="P4" s="11"/>
      <c r="Q4" s="11"/>
      <c r="R4" s="1"/>
      <c r="S4" s="1"/>
      <c r="T4" s="1"/>
      <c r="U4" s="1"/>
      <c r="V4" s="1"/>
      <c r="W4" s="1"/>
      <c r="X4" s="1"/>
      <c r="Y4" s="1"/>
      <c r="Z4" s="1"/>
    </row>
    <row r="5" spans="1:26">
      <c r="A5" s="11"/>
      <c r="B5" s="10"/>
      <c r="C5" s="1"/>
      <c r="D5" s="70"/>
      <c r="E5" s="11"/>
      <c r="F5" s="11"/>
      <c r="G5" s="17"/>
      <c r="H5" s="17"/>
      <c r="I5" s="17"/>
      <c r="J5" s="17"/>
      <c r="K5" s="17"/>
      <c r="L5" s="11"/>
      <c r="M5" s="11"/>
      <c r="N5" s="11"/>
      <c r="O5" s="11"/>
      <c r="P5" s="11"/>
      <c r="Q5" s="11"/>
      <c r="R5" s="1"/>
      <c r="S5" s="1"/>
      <c r="T5" s="1"/>
      <c r="U5" s="1"/>
      <c r="V5" s="1"/>
      <c r="W5" s="1"/>
      <c r="X5" s="1"/>
      <c r="Y5" s="1"/>
      <c r="Z5" s="1"/>
    </row>
    <row r="6" spans="1:26" ht="16.5" customHeight="1">
      <c r="A6" s="1"/>
      <c r="B6" s="142"/>
      <c r="C6" s="143" t="s">
        <v>209</v>
      </c>
      <c r="D6" s="11"/>
      <c r="E6" s="11"/>
      <c r="F6" s="739" t="s">
        <v>1151</v>
      </c>
      <c r="G6" s="218"/>
      <c r="H6" s="218"/>
      <c r="I6" s="218"/>
      <c r="J6" s="218"/>
      <c r="K6" s="218"/>
      <c r="L6" s="218"/>
      <c r="M6" s="218"/>
      <c r="N6" s="218"/>
      <c r="O6" s="11"/>
      <c r="P6" s="1"/>
      <c r="Q6" s="11"/>
      <c r="R6" s="1"/>
      <c r="S6" s="1"/>
      <c r="T6" s="1"/>
      <c r="U6" s="1"/>
      <c r="V6" s="1"/>
      <c r="W6" s="1"/>
      <c r="X6" s="1"/>
      <c r="Y6" s="1"/>
      <c r="Z6" s="1"/>
    </row>
    <row r="7" spans="1:26">
      <c r="A7" s="1"/>
      <c r="B7" s="161" t="s">
        <v>354</v>
      </c>
      <c r="C7" s="180">
        <v>13</v>
      </c>
      <c r="D7" s="11"/>
      <c r="E7" s="11"/>
      <c r="F7" s="218" t="s">
        <v>1316</v>
      </c>
      <c r="G7" s="218"/>
      <c r="H7" s="218"/>
      <c r="I7" s="218"/>
      <c r="J7" s="218"/>
      <c r="K7" s="218"/>
      <c r="L7" s="218"/>
      <c r="M7" s="218"/>
      <c r="N7" s="218"/>
      <c r="O7" s="11"/>
      <c r="P7" s="1"/>
      <c r="Q7" s="11"/>
      <c r="R7" s="1"/>
      <c r="S7" s="1"/>
      <c r="T7" s="1"/>
      <c r="U7" s="1"/>
      <c r="V7" s="1"/>
      <c r="W7" s="1"/>
      <c r="X7" s="1"/>
      <c r="Y7" s="1"/>
      <c r="Z7" s="1"/>
    </row>
    <row r="8" spans="1:26">
      <c r="A8" s="1"/>
      <c r="B8" s="142" t="s">
        <v>8</v>
      </c>
      <c r="C8" s="143">
        <v>10</v>
      </c>
      <c r="D8" s="11"/>
      <c r="E8" s="11"/>
      <c r="F8" s="11"/>
      <c r="G8" s="11"/>
      <c r="H8" s="11"/>
      <c r="I8" s="11"/>
      <c r="J8" s="11"/>
      <c r="K8" s="11"/>
      <c r="L8" s="11"/>
      <c r="M8" s="11"/>
      <c r="N8" s="11"/>
      <c r="O8" s="11"/>
      <c r="P8" s="1"/>
      <c r="Q8" s="11"/>
      <c r="R8" s="1"/>
      <c r="S8" s="1"/>
      <c r="T8" s="1"/>
      <c r="U8" s="1"/>
      <c r="V8" s="1"/>
      <c r="W8" s="1"/>
      <c r="X8" s="1"/>
      <c r="Y8" s="1"/>
      <c r="Z8" s="1"/>
    </row>
    <row r="9" spans="1:26">
      <c r="A9" s="1"/>
      <c r="B9" s="161" t="s">
        <v>10</v>
      </c>
      <c r="C9" s="181">
        <v>16</v>
      </c>
      <c r="D9" s="11"/>
      <c r="E9" s="11"/>
      <c r="F9" s="11" t="s">
        <v>1159</v>
      </c>
      <c r="G9" s="11"/>
      <c r="H9" s="11"/>
      <c r="I9" s="11"/>
      <c r="J9" s="11"/>
      <c r="K9" s="11"/>
      <c r="L9" s="11"/>
      <c r="M9" s="11"/>
      <c r="N9" s="11"/>
      <c r="O9" s="11"/>
      <c r="P9" s="1"/>
      <c r="Q9" s="11"/>
      <c r="R9" s="1"/>
      <c r="S9" s="1"/>
      <c r="T9" s="1"/>
      <c r="U9" s="1"/>
      <c r="V9" s="1"/>
      <c r="W9" s="1"/>
      <c r="X9" s="1"/>
      <c r="Y9" s="1"/>
      <c r="Z9" s="1"/>
    </row>
    <row r="10" spans="1:26">
      <c r="A10" s="1"/>
      <c r="B10" s="11"/>
      <c r="C10" s="11"/>
      <c r="D10" s="11"/>
      <c r="E10" s="11"/>
      <c r="F10" s="11" t="s">
        <v>1166</v>
      </c>
      <c r="G10" s="11"/>
      <c r="H10" s="11"/>
      <c r="I10" s="11"/>
      <c r="J10" s="11"/>
      <c r="K10" s="11"/>
      <c r="L10" s="11"/>
      <c r="M10" s="11"/>
      <c r="N10" s="11"/>
      <c r="O10" s="11"/>
      <c r="P10" s="1"/>
      <c r="Q10" s="11"/>
      <c r="R10" s="1"/>
      <c r="S10" s="1"/>
      <c r="T10" s="1"/>
      <c r="U10" s="1"/>
      <c r="V10" s="1"/>
      <c r="W10" s="1"/>
      <c r="X10" s="1"/>
      <c r="Y10" s="1"/>
      <c r="Z10" s="1"/>
    </row>
    <row r="11" spans="1:26">
      <c r="A11" s="11"/>
      <c r="B11" s="121" t="s">
        <v>395</v>
      </c>
      <c r="C11" s="11"/>
      <c r="D11" s="11"/>
      <c r="E11" s="11"/>
      <c r="F11" s="11"/>
      <c r="G11" s="11"/>
      <c r="H11" s="11"/>
      <c r="I11" s="11"/>
      <c r="J11" s="11"/>
      <c r="K11" s="11"/>
      <c r="L11" s="11"/>
      <c r="M11" s="11"/>
      <c r="N11" s="11"/>
      <c r="O11" s="11"/>
      <c r="P11" s="1"/>
      <c r="Q11" s="11"/>
      <c r="R11" s="1"/>
      <c r="S11" s="1"/>
      <c r="T11" s="1"/>
      <c r="U11" s="1"/>
      <c r="V11" s="1"/>
      <c r="W11" s="1"/>
      <c r="X11" s="1"/>
      <c r="Y11" s="1"/>
      <c r="Z11" s="1"/>
    </row>
    <row r="12" spans="1:26">
      <c r="A12" s="11"/>
      <c r="B12" s="11"/>
      <c r="C12" s="11"/>
      <c r="D12" s="11"/>
      <c r="E12" s="11"/>
      <c r="F12" s="11"/>
      <c r="G12" s="11"/>
      <c r="H12" s="11"/>
      <c r="I12" s="11"/>
      <c r="J12" s="11"/>
      <c r="K12" s="11"/>
      <c r="L12" s="11"/>
      <c r="M12" s="11"/>
      <c r="N12" s="11"/>
      <c r="O12" s="11"/>
      <c r="P12" s="1"/>
      <c r="Q12" s="11"/>
      <c r="R12" s="1"/>
      <c r="S12" s="1"/>
      <c r="T12" s="1"/>
      <c r="U12" s="1"/>
      <c r="V12" s="1"/>
      <c r="W12" s="1"/>
      <c r="X12" s="1"/>
      <c r="Y12" s="1"/>
      <c r="Z12" s="1"/>
    </row>
    <row r="13" spans="1:26">
      <c r="A13" s="1"/>
      <c r="C13" s="11"/>
      <c r="D13" s="11"/>
      <c r="E13" s="11"/>
      <c r="F13" s="11"/>
      <c r="G13" s="11"/>
      <c r="H13" s="11"/>
      <c r="I13" s="11"/>
      <c r="J13" s="11"/>
      <c r="K13" s="11"/>
      <c r="L13" s="11"/>
      <c r="M13" s="11"/>
      <c r="N13" s="11"/>
      <c r="O13" s="11"/>
      <c r="P13" s="1"/>
      <c r="Q13" s="11"/>
      <c r="R13" s="1"/>
      <c r="S13" s="1"/>
      <c r="T13" s="1"/>
      <c r="U13" s="1"/>
      <c r="V13" s="1"/>
      <c r="W13" s="1"/>
      <c r="X13" s="1"/>
      <c r="Y13" s="1"/>
      <c r="Z13" s="1"/>
    </row>
    <row r="14" spans="1:26">
      <c r="A14" s="1"/>
      <c r="C14" s="1"/>
      <c r="D14" s="1"/>
      <c r="E14" s="1"/>
      <c r="F14" s="1"/>
      <c r="G14" s="1"/>
      <c r="H14" s="1"/>
      <c r="I14" s="1"/>
      <c r="J14" s="1"/>
      <c r="K14" s="1"/>
      <c r="L14" s="1"/>
      <c r="M14" s="11"/>
      <c r="N14" s="11"/>
      <c r="O14" s="11"/>
      <c r="P14" s="11"/>
      <c r="Q14" s="11"/>
      <c r="R14" s="1"/>
      <c r="S14" s="1"/>
      <c r="T14" s="1"/>
      <c r="U14" s="1"/>
      <c r="V14" s="1"/>
      <c r="W14" s="1"/>
      <c r="X14" s="1"/>
      <c r="Y14" s="1"/>
      <c r="Z14" s="1"/>
    </row>
    <row r="15" spans="1:26">
      <c r="A15" s="1"/>
      <c r="B15" s="1"/>
      <c r="C15" s="1"/>
      <c r="D15" s="11"/>
      <c r="E15" s="11"/>
      <c r="F15" s="11"/>
      <c r="G15" s="1"/>
      <c r="H15" s="1"/>
      <c r="I15" s="1"/>
      <c r="J15" s="1"/>
      <c r="K15" s="1"/>
      <c r="L15" s="1"/>
      <c r="M15" s="11"/>
      <c r="N15" s="11"/>
      <c r="O15" s="11"/>
      <c r="P15" s="11"/>
      <c r="Q15" s="11"/>
      <c r="R15" s="1"/>
      <c r="S15" s="1"/>
      <c r="T15" s="1"/>
      <c r="U15" s="1"/>
      <c r="V15" s="1"/>
      <c r="W15" s="1"/>
      <c r="X15" s="1"/>
      <c r="Y15" s="1"/>
      <c r="Z15" s="1"/>
    </row>
    <row r="16" spans="1:26">
      <c r="A16" s="1"/>
      <c r="B16" s="1"/>
      <c r="C16" s="1"/>
      <c r="D16" s="11"/>
      <c r="E16" s="11"/>
      <c r="F16" s="11"/>
      <c r="G16" s="1"/>
      <c r="H16" s="1"/>
      <c r="I16" s="1"/>
      <c r="J16" s="1"/>
      <c r="K16" s="1"/>
      <c r="L16" s="1"/>
      <c r="M16" s="11"/>
      <c r="N16" s="11"/>
      <c r="O16" s="11"/>
      <c r="P16" s="11"/>
      <c r="Q16" s="11"/>
      <c r="R16" s="1"/>
      <c r="S16" s="1"/>
      <c r="T16" s="1"/>
      <c r="U16" s="1"/>
      <c r="V16" s="1"/>
      <c r="W16" s="1"/>
      <c r="X16" s="1"/>
      <c r="Y16" s="1"/>
      <c r="Z16" s="1"/>
    </row>
    <row r="17" spans="1:26" ht="15.75">
      <c r="A17" s="1"/>
      <c r="B17" s="197" t="s">
        <v>1317</v>
      </c>
      <c r="C17" s="1"/>
      <c r="D17" s="1"/>
      <c r="E17" s="1"/>
      <c r="F17" s="197"/>
      <c r="G17" s="1"/>
      <c r="H17" s="1"/>
      <c r="I17" s="1"/>
      <c r="J17" s="1"/>
      <c r="K17" s="1"/>
      <c r="L17" s="1"/>
      <c r="M17" s="11"/>
      <c r="N17" s="11"/>
      <c r="O17" s="11"/>
      <c r="P17" s="11"/>
      <c r="Q17" s="11"/>
      <c r="R17" s="1"/>
      <c r="S17" s="1"/>
      <c r="T17" s="1"/>
      <c r="U17" s="1"/>
      <c r="V17" s="1"/>
      <c r="W17" s="1"/>
      <c r="X17" s="1"/>
      <c r="Y17" s="1"/>
      <c r="Z17" s="1"/>
    </row>
    <row r="18" spans="1:26" ht="15.75">
      <c r="A18" s="1"/>
      <c r="B18" s="200" t="s">
        <v>353</v>
      </c>
      <c r="C18" s="1"/>
      <c r="D18" s="1"/>
      <c r="E18" s="1"/>
      <c r="F18" s="200"/>
      <c r="G18" s="1"/>
      <c r="H18" s="1"/>
      <c r="I18" s="1"/>
      <c r="J18" s="1"/>
      <c r="K18" s="1"/>
      <c r="L18" s="1"/>
      <c r="M18" s="11"/>
      <c r="N18" s="11"/>
      <c r="O18" s="11"/>
      <c r="P18" s="11"/>
      <c r="Q18" s="11"/>
      <c r="R18" s="1"/>
      <c r="S18" s="1"/>
      <c r="T18" s="1"/>
      <c r="U18" s="1"/>
      <c r="V18" s="1"/>
      <c r="W18" s="1"/>
      <c r="X18" s="1"/>
      <c r="Y18" s="1"/>
      <c r="Z18" s="1"/>
    </row>
    <row r="19" spans="1:26">
      <c r="A19" s="1"/>
      <c r="B19" s="1"/>
      <c r="C19" s="70"/>
      <c r="D19" s="1"/>
      <c r="E19" s="1"/>
      <c r="F19" s="1"/>
      <c r="G19" s="1"/>
      <c r="H19" s="1"/>
      <c r="I19" s="1"/>
      <c r="J19" s="1"/>
      <c r="K19" s="1"/>
      <c r="L19" s="1"/>
      <c r="M19" s="11"/>
      <c r="N19" s="11"/>
      <c r="O19" s="11"/>
      <c r="P19" s="11"/>
      <c r="Q19" s="11"/>
      <c r="R19" s="1"/>
      <c r="S19" s="1"/>
      <c r="T19" s="1"/>
      <c r="U19" s="1"/>
      <c r="V19" s="1"/>
      <c r="W19" s="1"/>
      <c r="X19" s="1"/>
      <c r="Y19" s="1"/>
      <c r="Z19" s="1"/>
    </row>
    <row r="20" spans="1:26">
      <c r="A20" s="1"/>
      <c r="B20" s="1"/>
      <c r="C20" s="1"/>
      <c r="D20" s="1"/>
      <c r="E20" s="1"/>
      <c r="F20" s="1"/>
      <c r="G20" s="1"/>
      <c r="H20" s="1"/>
      <c r="I20" s="1"/>
      <c r="J20" s="1"/>
      <c r="K20" s="1"/>
      <c r="L20" s="1"/>
      <c r="M20" s="11"/>
      <c r="N20" s="11"/>
      <c r="O20" s="11"/>
      <c r="P20" s="11"/>
      <c r="Q20" s="11"/>
      <c r="R20" s="1"/>
      <c r="S20" s="1"/>
      <c r="T20" s="1"/>
      <c r="U20" s="1"/>
      <c r="V20" s="1"/>
      <c r="W20" s="1"/>
      <c r="X20" s="1"/>
      <c r="Y20" s="1"/>
      <c r="Z20" s="1"/>
    </row>
    <row r="21" spans="1:26">
      <c r="A21" s="1"/>
      <c r="B21" s="1"/>
      <c r="C21" s="1"/>
      <c r="D21" s="1"/>
      <c r="E21" s="1"/>
      <c r="F21" s="1"/>
      <c r="G21" s="1"/>
      <c r="H21" s="1"/>
      <c r="I21" s="1"/>
      <c r="J21" s="1"/>
      <c r="K21" s="1"/>
      <c r="L21" s="1"/>
      <c r="M21" s="11"/>
      <c r="N21" s="11"/>
      <c r="O21" s="11"/>
      <c r="P21" s="11"/>
      <c r="Q21" s="11"/>
      <c r="R21" s="1"/>
      <c r="S21" s="1"/>
      <c r="T21" s="1"/>
      <c r="U21" s="1"/>
      <c r="V21" s="1"/>
      <c r="W21" s="1"/>
      <c r="X21" s="1"/>
      <c r="Y21" s="1"/>
      <c r="Z21" s="1"/>
    </row>
    <row r="22" spans="1:26">
      <c r="A22" s="1"/>
      <c r="B22" s="1"/>
      <c r="C22" s="1"/>
      <c r="D22" s="1"/>
      <c r="E22" s="1"/>
      <c r="F22" s="1"/>
      <c r="G22" s="1"/>
      <c r="H22" s="1"/>
      <c r="I22" s="1"/>
      <c r="J22" s="1"/>
      <c r="K22" s="1"/>
      <c r="L22" s="1"/>
      <c r="M22" s="11"/>
      <c r="N22" s="11"/>
      <c r="O22" s="11"/>
      <c r="P22" s="11"/>
      <c r="Q22" s="11"/>
      <c r="R22" s="1"/>
      <c r="S22" s="1"/>
      <c r="T22" s="1"/>
      <c r="U22" s="1"/>
      <c r="V22" s="1"/>
      <c r="W22" s="1"/>
      <c r="X22" s="1"/>
      <c r="Y22" s="1"/>
      <c r="Z22" s="1"/>
    </row>
    <row r="23" spans="1:26">
      <c r="A23" s="1"/>
      <c r="B23" s="1"/>
      <c r="C23" s="1"/>
      <c r="D23" s="1"/>
      <c r="E23" s="1"/>
      <c r="F23" s="1"/>
      <c r="G23" s="1"/>
      <c r="H23" s="1"/>
      <c r="I23" s="1"/>
      <c r="J23" s="1"/>
      <c r="K23" s="1"/>
      <c r="L23" s="1"/>
      <c r="M23" s="11"/>
      <c r="N23" s="11"/>
      <c r="O23" s="11"/>
      <c r="P23" s="11"/>
      <c r="Q23" s="11"/>
      <c r="R23" s="1"/>
      <c r="S23" s="1"/>
      <c r="T23" s="1"/>
      <c r="U23" s="1"/>
      <c r="V23" s="1"/>
      <c r="W23" s="1"/>
      <c r="X23" s="1"/>
      <c r="Y23" s="1"/>
      <c r="Z23" s="1"/>
    </row>
    <row r="24" spans="1:26">
      <c r="A24" s="1"/>
      <c r="B24" s="1"/>
      <c r="C24" s="1"/>
      <c r="D24" s="1"/>
      <c r="E24" s="1"/>
      <c r="F24" s="1"/>
      <c r="G24" s="1"/>
      <c r="H24" s="1"/>
      <c r="I24" s="1"/>
      <c r="J24" s="1"/>
      <c r="K24" s="1"/>
      <c r="L24" s="1"/>
      <c r="M24" s="11"/>
      <c r="N24" s="11"/>
      <c r="O24" s="11"/>
      <c r="P24" s="11"/>
      <c r="Q24" s="11"/>
      <c r="R24" s="1"/>
      <c r="S24" s="1"/>
      <c r="T24" s="1"/>
      <c r="U24" s="1"/>
      <c r="V24" s="1"/>
      <c r="W24" s="1"/>
      <c r="X24" s="1"/>
      <c r="Y24" s="1"/>
      <c r="Z24" s="1"/>
    </row>
    <row r="25" spans="1:26">
      <c r="A25" s="1"/>
      <c r="B25" s="1"/>
      <c r="C25" s="1"/>
      <c r="D25" s="1"/>
      <c r="E25" s="1"/>
      <c r="F25" s="1"/>
      <c r="G25" s="1"/>
      <c r="H25" s="1"/>
      <c r="I25" s="1"/>
      <c r="J25" s="1"/>
      <c r="K25" s="1"/>
      <c r="L25" s="1"/>
      <c r="M25" s="11"/>
      <c r="N25" s="11"/>
      <c r="O25" s="11"/>
      <c r="P25" s="11"/>
      <c r="Q25" s="11"/>
      <c r="R25" s="1"/>
      <c r="S25" s="1"/>
      <c r="T25" s="1"/>
      <c r="U25" s="1"/>
      <c r="V25" s="1"/>
      <c r="W25" s="1"/>
      <c r="X25" s="1"/>
      <c r="Y25" s="1"/>
      <c r="Z25" s="1"/>
    </row>
    <row r="26" spans="1:26">
      <c r="A26" s="1"/>
      <c r="B26" s="1"/>
      <c r="C26" s="1"/>
      <c r="D26" s="1"/>
      <c r="E26" s="1"/>
      <c r="F26" s="1"/>
      <c r="G26" s="1"/>
      <c r="H26" s="1"/>
      <c r="I26" s="1"/>
      <c r="J26" s="1"/>
      <c r="K26" s="1"/>
      <c r="L26" s="1"/>
      <c r="M26" s="11"/>
      <c r="N26" s="11"/>
      <c r="O26" s="11"/>
      <c r="P26" s="11"/>
      <c r="Q26" s="11"/>
      <c r="R26" s="1"/>
      <c r="S26" s="1"/>
      <c r="T26" s="1"/>
      <c r="U26" s="1"/>
      <c r="V26" s="1"/>
      <c r="W26" s="1"/>
      <c r="X26" s="1"/>
      <c r="Y26" s="1"/>
      <c r="Z26" s="1"/>
    </row>
    <row r="27" spans="1:26">
      <c r="A27" s="1"/>
      <c r="B27" s="1"/>
      <c r="C27" s="1"/>
      <c r="D27" s="1"/>
      <c r="E27" s="1"/>
      <c r="F27" s="1"/>
      <c r="G27" s="1"/>
      <c r="H27" s="1"/>
      <c r="I27" s="1"/>
      <c r="J27" s="1"/>
      <c r="K27" s="1"/>
      <c r="L27" s="1"/>
      <c r="M27" s="11"/>
      <c r="N27" s="11"/>
      <c r="O27" s="11"/>
      <c r="P27" s="11"/>
      <c r="Q27" s="11"/>
      <c r="R27" s="1"/>
      <c r="S27" s="1"/>
      <c r="T27" s="1"/>
      <c r="U27" s="1"/>
      <c r="V27" s="1"/>
      <c r="W27" s="1"/>
      <c r="X27" s="1"/>
      <c r="Y27" s="1"/>
      <c r="Z27" s="1"/>
    </row>
    <row r="28" spans="1:26">
      <c r="A28" s="1"/>
      <c r="B28" s="1"/>
      <c r="C28" s="1"/>
      <c r="D28" s="1"/>
      <c r="E28" s="1"/>
      <c r="F28" s="1"/>
      <c r="G28" s="1"/>
      <c r="H28" s="1"/>
      <c r="I28" s="1"/>
      <c r="J28" s="1"/>
      <c r="K28" s="1"/>
      <c r="L28" s="1"/>
      <c r="M28" s="11"/>
      <c r="N28" s="11"/>
      <c r="O28" s="11"/>
      <c r="P28" s="11"/>
      <c r="Q28" s="11"/>
      <c r="R28" s="1"/>
      <c r="S28" s="1"/>
      <c r="T28" s="1"/>
      <c r="U28" s="1"/>
      <c r="V28" s="1"/>
      <c r="W28" s="1"/>
      <c r="X28" s="1"/>
      <c r="Y28" s="1"/>
      <c r="Z28" s="1"/>
    </row>
    <row r="29" spans="1:26" ht="90.75" customHeight="1">
      <c r="A29" s="1"/>
      <c r="B29" s="1"/>
      <c r="C29" s="1"/>
      <c r="D29" s="1"/>
      <c r="E29" s="1"/>
      <c r="F29" s="1"/>
      <c r="G29" s="1"/>
      <c r="H29" s="1"/>
      <c r="I29" s="1"/>
      <c r="J29" s="1"/>
      <c r="K29" s="1"/>
      <c r="L29" s="1"/>
      <c r="M29" s="11"/>
      <c r="N29" s="11"/>
      <c r="O29" s="11"/>
      <c r="P29" s="11"/>
      <c r="Q29" s="11"/>
      <c r="R29" s="1"/>
      <c r="S29" s="1"/>
      <c r="T29" s="1"/>
      <c r="U29" s="1"/>
      <c r="V29" s="1"/>
      <c r="W29" s="1"/>
      <c r="X29" s="1"/>
      <c r="Y29" s="1"/>
      <c r="Z29" s="1"/>
    </row>
    <row r="30" spans="1:26">
      <c r="A30" s="1"/>
      <c r="B30" s="1"/>
      <c r="C30" s="1"/>
      <c r="D30" s="1"/>
      <c r="E30" s="1"/>
      <c r="F30" s="1"/>
      <c r="G30" s="1"/>
      <c r="H30" s="1"/>
      <c r="I30" s="1"/>
      <c r="J30" s="1"/>
      <c r="K30" s="1"/>
      <c r="L30" s="1"/>
      <c r="M30" s="11"/>
      <c r="N30" s="11"/>
      <c r="O30" s="11"/>
      <c r="P30" s="11"/>
      <c r="Q30" s="11"/>
      <c r="R30" s="1"/>
      <c r="S30" s="1"/>
      <c r="T30" s="1"/>
      <c r="U30" s="1"/>
      <c r="V30" s="1"/>
      <c r="W30" s="1"/>
      <c r="X30" s="1"/>
      <c r="Y30" s="1"/>
      <c r="Z30" s="1"/>
    </row>
    <row r="31" spans="1:26">
      <c r="A31" s="1"/>
      <c r="B31" s="1"/>
      <c r="C31" s="1"/>
      <c r="D31" s="1"/>
      <c r="E31" s="1"/>
      <c r="F31" s="1"/>
      <c r="G31" s="1"/>
      <c r="H31" s="1"/>
      <c r="I31" s="1"/>
      <c r="J31" s="1"/>
      <c r="K31" s="1"/>
      <c r="L31" s="1"/>
      <c r="M31" s="11"/>
      <c r="N31" s="11"/>
      <c r="O31" s="11"/>
      <c r="P31" s="11"/>
      <c r="Q31" s="11"/>
      <c r="R31" s="1"/>
      <c r="S31" s="1"/>
      <c r="T31" s="1"/>
      <c r="U31" s="1"/>
      <c r="V31" s="1"/>
      <c r="W31" s="1"/>
      <c r="X31" s="1"/>
      <c r="Y31" s="1"/>
      <c r="Z31" s="1"/>
    </row>
    <row r="32" spans="1:26">
      <c r="A32" s="1"/>
      <c r="B32" s="1"/>
      <c r="C32" s="1"/>
      <c r="D32" s="1"/>
      <c r="E32" s="1"/>
      <c r="F32" s="1"/>
      <c r="G32" s="1"/>
      <c r="H32" s="1"/>
      <c r="I32" s="1"/>
      <c r="J32" s="1"/>
      <c r="K32" s="1"/>
      <c r="L32" s="1"/>
      <c r="M32" s="11"/>
      <c r="N32" s="11"/>
      <c r="O32" s="11"/>
      <c r="P32" s="11"/>
      <c r="Q32" s="11"/>
      <c r="R32" s="1"/>
      <c r="S32" s="1"/>
      <c r="T32" s="1"/>
      <c r="U32" s="1"/>
      <c r="V32" s="1"/>
      <c r="W32" s="1"/>
      <c r="X32" s="1"/>
      <c r="Y32" s="1"/>
      <c r="Z32" s="1"/>
    </row>
    <row r="33" spans="1:26">
      <c r="A33" s="1"/>
      <c r="B33" s="1"/>
      <c r="C33" s="1"/>
      <c r="D33" s="1"/>
      <c r="E33" s="1"/>
      <c r="F33" s="1"/>
      <c r="G33" s="1"/>
      <c r="H33" s="1"/>
      <c r="I33" s="1"/>
      <c r="J33" s="1"/>
      <c r="K33" s="1"/>
      <c r="L33" s="1"/>
      <c r="M33" s="11"/>
      <c r="N33" s="11"/>
      <c r="O33" s="11"/>
      <c r="P33" s="11"/>
      <c r="Q33" s="11"/>
      <c r="R33" s="1"/>
      <c r="S33" s="1"/>
      <c r="T33" s="1"/>
      <c r="U33" s="1"/>
      <c r="V33" s="1"/>
      <c r="W33" s="1"/>
      <c r="X33" s="1"/>
      <c r="Y33" s="1"/>
      <c r="Z33" s="1"/>
    </row>
    <row r="34" spans="1:26">
      <c r="A34" s="1"/>
      <c r="B34" s="1"/>
      <c r="C34" s="1"/>
      <c r="D34" s="1"/>
      <c r="E34" s="1"/>
      <c r="F34" s="1"/>
      <c r="G34" s="1"/>
      <c r="H34" s="1"/>
      <c r="I34" s="1"/>
      <c r="J34" s="1"/>
      <c r="K34" s="1"/>
      <c r="L34" s="1"/>
      <c r="M34" s="11"/>
      <c r="N34" s="11"/>
      <c r="O34" s="11"/>
      <c r="P34" s="11"/>
      <c r="Q34" s="11"/>
      <c r="R34" s="1"/>
      <c r="S34" s="1"/>
      <c r="T34" s="1"/>
      <c r="U34" s="1"/>
      <c r="V34" s="1"/>
      <c r="W34" s="1"/>
      <c r="X34" s="1"/>
      <c r="Y34" s="1"/>
      <c r="Z34" s="1"/>
    </row>
    <row r="35" spans="1:26">
      <c r="A35" s="1"/>
      <c r="B35" s="1"/>
      <c r="C35" s="1"/>
      <c r="D35" s="1"/>
      <c r="E35" s="1"/>
      <c r="F35" s="1"/>
      <c r="G35" s="1"/>
      <c r="H35" s="1"/>
      <c r="I35" s="1"/>
      <c r="J35" s="1"/>
      <c r="K35" s="1"/>
      <c r="L35" s="1"/>
      <c r="M35" s="11"/>
      <c r="N35" s="11"/>
      <c r="O35" s="11"/>
      <c r="P35" s="11"/>
      <c r="Q35" s="11"/>
      <c r="R35" s="1"/>
      <c r="S35" s="1"/>
      <c r="T35" s="1"/>
      <c r="U35" s="1"/>
      <c r="V35" s="1"/>
      <c r="W35" s="1"/>
      <c r="X35" s="1"/>
      <c r="Y35" s="1"/>
      <c r="Z35" s="1"/>
    </row>
    <row r="36" spans="1:26">
      <c r="A36" s="1"/>
      <c r="B36" s="1"/>
      <c r="C36" s="1"/>
      <c r="D36" s="1"/>
      <c r="E36" s="1"/>
      <c r="F36" s="1"/>
      <c r="G36" s="1"/>
      <c r="H36" s="1"/>
      <c r="I36" s="1"/>
      <c r="J36" s="1"/>
      <c r="K36" s="1"/>
      <c r="L36" s="1"/>
      <c r="M36" s="11"/>
      <c r="N36" s="11"/>
      <c r="O36" s="11"/>
      <c r="P36" s="11"/>
      <c r="Q36" s="11"/>
      <c r="R36" s="1"/>
      <c r="S36" s="1"/>
      <c r="T36" s="1"/>
      <c r="U36" s="1"/>
      <c r="V36" s="1"/>
      <c r="W36" s="1"/>
      <c r="X36" s="1"/>
      <c r="Y36" s="1"/>
      <c r="Z36" s="1"/>
    </row>
    <row r="37" spans="1:26">
      <c r="A37" s="1"/>
      <c r="B37" s="1"/>
      <c r="C37" s="1"/>
      <c r="D37" s="1"/>
      <c r="E37" s="1"/>
      <c r="F37" s="1"/>
      <c r="G37" s="1"/>
      <c r="H37" s="1"/>
      <c r="I37" s="1"/>
      <c r="J37" s="1"/>
      <c r="K37" s="1"/>
      <c r="L37" s="1"/>
      <c r="M37" s="11"/>
      <c r="N37" s="11"/>
      <c r="O37" s="11"/>
      <c r="P37" s="11"/>
      <c r="Q37" s="11"/>
      <c r="R37" s="1"/>
      <c r="S37" s="1"/>
      <c r="T37" s="1"/>
      <c r="U37" s="1"/>
      <c r="V37" s="1"/>
      <c r="W37" s="1"/>
      <c r="X37" s="1"/>
      <c r="Y37" s="1"/>
      <c r="Z37" s="1"/>
    </row>
    <row r="38" spans="1:26">
      <c r="A38" s="1"/>
      <c r="B38" s="1"/>
      <c r="C38" s="1"/>
      <c r="D38" s="1"/>
      <c r="E38" s="1"/>
      <c r="F38" s="1"/>
      <c r="G38" s="1"/>
      <c r="H38" s="1"/>
      <c r="I38" s="1"/>
      <c r="J38" s="1"/>
      <c r="K38" s="1"/>
      <c r="L38" s="1"/>
      <c r="M38" s="11"/>
      <c r="N38" s="11"/>
      <c r="O38" s="11"/>
      <c r="P38" s="11"/>
      <c r="Q38" s="11"/>
      <c r="R38" s="1"/>
      <c r="S38" s="1"/>
      <c r="T38" s="1"/>
      <c r="U38" s="1"/>
      <c r="V38" s="1"/>
      <c r="W38" s="1"/>
      <c r="X38" s="1"/>
      <c r="Y38" s="1"/>
      <c r="Z38" s="1"/>
    </row>
    <row r="39" spans="1:26">
      <c r="A39" s="1"/>
      <c r="B39" s="1"/>
      <c r="C39" s="1"/>
      <c r="D39" s="1"/>
      <c r="E39" s="1"/>
      <c r="F39" s="1"/>
      <c r="G39" s="1"/>
      <c r="H39" s="1"/>
      <c r="I39" s="1"/>
      <c r="J39" s="1"/>
      <c r="K39" s="1"/>
      <c r="L39" s="1"/>
      <c r="M39" s="11"/>
      <c r="N39" s="11"/>
      <c r="O39" s="11"/>
      <c r="P39" s="11"/>
      <c r="Q39" s="1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sheetData>
  <hyperlinks>
    <hyperlink ref="L1" location="innehåll!A1" display="Tillbaka till innehållsförteckning"/>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8"/>
  <sheetViews>
    <sheetView workbookViewId="0">
      <selection activeCell="M1" sqref="M1"/>
    </sheetView>
  </sheetViews>
  <sheetFormatPr defaultRowHeight="15"/>
  <cols>
    <col min="2" max="2" width="16.7109375" customWidth="1"/>
    <col min="15" max="15" width="11.85546875" customWidth="1"/>
  </cols>
  <sheetData>
    <row r="1" spans="1:28">
      <c r="A1" s="1"/>
      <c r="B1" s="1"/>
      <c r="C1" s="1"/>
      <c r="D1" s="1"/>
      <c r="E1" s="1"/>
      <c r="F1" s="1"/>
      <c r="G1" s="1"/>
      <c r="H1" s="1"/>
      <c r="I1" s="1"/>
      <c r="J1" s="1"/>
      <c r="K1" s="1"/>
      <c r="L1" s="1"/>
      <c r="M1" s="70" t="s">
        <v>173</v>
      </c>
      <c r="N1" s="11"/>
      <c r="O1" s="11"/>
      <c r="P1" s="1"/>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c r="A3" s="1"/>
      <c r="B3" s="364" t="s">
        <v>210</v>
      </c>
      <c r="C3" s="538"/>
      <c r="D3" s="364"/>
      <c r="E3" s="43"/>
      <c r="F3" s="43"/>
      <c r="G3" s="43"/>
      <c r="H3" s="43"/>
      <c r="I3" s="43"/>
      <c r="J3" s="43"/>
      <c r="K3" s="43"/>
      <c r="L3" s="43"/>
      <c r="M3" s="43"/>
      <c r="N3" s="43"/>
      <c r="O3" s="43"/>
      <c r="P3" s="1"/>
      <c r="Q3" s="1"/>
      <c r="R3" s="1"/>
      <c r="S3" s="1"/>
      <c r="T3" s="1"/>
      <c r="U3" s="1"/>
      <c r="V3" s="1"/>
      <c r="W3" s="1"/>
      <c r="X3" s="1"/>
      <c r="Y3" s="1"/>
      <c r="Z3" s="1"/>
      <c r="AA3" s="1"/>
      <c r="AB3" s="1"/>
    </row>
    <row r="4" spans="1:28">
      <c r="A4" s="1"/>
      <c r="B4" s="366" t="s">
        <v>1315</v>
      </c>
      <c r="C4" s="520"/>
      <c r="D4" s="2"/>
      <c r="E4" s="43"/>
      <c r="F4" s="43"/>
      <c r="G4" s="43"/>
      <c r="H4" s="43"/>
      <c r="I4" s="43"/>
      <c r="J4" s="43"/>
      <c r="K4" s="43"/>
      <c r="L4" s="43"/>
      <c r="M4" s="43"/>
      <c r="N4" s="43"/>
      <c r="O4" s="43"/>
      <c r="P4" s="1"/>
      <c r="Q4" s="1"/>
      <c r="R4" s="1"/>
      <c r="S4" s="1"/>
      <c r="T4" s="1"/>
      <c r="U4" s="1"/>
      <c r="V4" s="1"/>
      <c r="W4" s="1"/>
      <c r="X4" s="1"/>
      <c r="Y4" s="1"/>
      <c r="Z4" s="1"/>
      <c r="AA4" s="1"/>
      <c r="AB4" s="1"/>
    </row>
    <row r="5" spans="1:28" ht="26.25">
      <c r="A5" s="1"/>
      <c r="B5" s="176"/>
      <c r="C5" s="205" t="s">
        <v>182</v>
      </c>
      <c r="D5" s="1"/>
      <c r="E5" s="1"/>
      <c r="F5" s="1"/>
      <c r="G5" s="1"/>
      <c r="H5" s="1"/>
      <c r="I5" s="1"/>
      <c r="J5" s="1"/>
      <c r="K5" s="1"/>
      <c r="L5" s="1"/>
      <c r="M5" s="1"/>
      <c r="N5" s="1"/>
      <c r="O5" s="1"/>
      <c r="P5" s="1"/>
      <c r="Q5" s="1"/>
      <c r="R5" s="1"/>
      <c r="S5" s="1"/>
      <c r="T5" s="1"/>
      <c r="U5" s="1"/>
      <c r="V5" s="1"/>
      <c r="W5" s="1"/>
      <c r="X5" s="1"/>
      <c r="Y5" s="1"/>
      <c r="Z5" s="1"/>
      <c r="AA5" s="1"/>
      <c r="AB5" s="1"/>
    </row>
    <row r="6" spans="1:28" ht="26.25">
      <c r="A6" s="1"/>
      <c r="B6" s="203" t="s">
        <v>194</v>
      </c>
      <c r="C6" s="204">
        <v>11</v>
      </c>
      <c r="D6" s="1"/>
      <c r="E6" s="740" t="s">
        <v>1171</v>
      </c>
      <c r="F6" s="740"/>
      <c r="G6" s="740"/>
      <c r="H6" s="1"/>
      <c r="I6" s="1"/>
      <c r="J6" s="1"/>
      <c r="K6" s="1"/>
      <c r="L6" s="1"/>
      <c r="M6" s="1"/>
      <c r="N6" s="1"/>
      <c r="O6" s="1"/>
      <c r="P6" s="1"/>
      <c r="Q6" s="1"/>
      <c r="R6" s="1"/>
      <c r="S6" s="1"/>
      <c r="T6" s="1"/>
      <c r="U6" s="1"/>
      <c r="V6" s="1"/>
      <c r="W6" s="1"/>
      <c r="X6" s="1"/>
      <c r="Y6" s="1"/>
      <c r="Z6" s="1"/>
      <c r="AA6" s="1"/>
      <c r="AB6" s="1"/>
    </row>
    <row r="7" spans="1:28" ht="26.25">
      <c r="A7" s="1"/>
      <c r="B7" s="143" t="s">
        <v>195</v>
      </c>
      <c r="C7" s="205">
        <v>11</v>
      </c>
      <c r="E7" s="740" t="s">
        <v>1318</v>
      </c>
      <c r="F7" s="740"/>
      <c r="G7" s="740"/>
      <c r="H7" s="1"/>
      <c r="I7" s="1"/>
      <c r="J7" s="1"/>
      <c r="K7" s="1"/>
      <c r="L7" s="1"/>
      <c r="M7" s="1"/>
      <c r="N7" s="1"/>
      <c r="O7" s="1"/>
      <c r="P7" s="1"/>
      <c r="Q7" s="1"/>
      <c r="R7" s="1"/>
      <c r="S7" s="1"/>
      <c r="T7" s="1"/>
      <c r="U7" s="1"/>
      <c r="V7" s="1"/>
      <c r="W7" s="1"/>
      <c r="X7" s="1"/>
      <c r="Y7" s="1"/>
      <c r="Z7" s="1"/>
      <c r="AA7" s="1"/>
      <c r="AB7" s="1"/>
    </row>
    <row r="8" spans="1:28" ht="26.25">
      <c r="A8" s="1"/>
      <c r="B8" s="203" t="s">
        <v>189</v>
      </c>
      <c r="C8" s="204">
        <v>10</v>
      </c>
      <c r="D8" s="1"/>
      <c r="E8" s="1"/>
      <c r="F8" s="1"/>
      <c r="G8" s="1"/>
      <c r="H8" s="1"/>
      <c r="I8" s="1"/>
      <c r="J8" s="1"/>
      <c r="K8" s="1"/>
      <c r="L8" s="1"/>
      <c r="M8" s="1"/>
      <c r="N8" s="1"/>
      <c r="O8" s="1"/>
      <c r="P8" s="1"/>
      <c r="Q8" s="1"/>
      <c r="R8" s="1"/>
      <c r="S8" s="1"/>
      <c r="T8" s="1"/>
      <c r="U8" s="1"/>
      <c r="V8" s="1"/>
      <c r="W8" s="1"/>
      <c r="X8" s="1"/>
      <c r="Y8" s="1"/>
      <c r="Z8" s="1"/>
      <c r="AA8" s="1"/>
      <c r="AB8" s="1"/>
    </row>
    <row r="9" spans="1:28" ht="26.25">
      <c r="A9" s="1"/>
      <c r="B9" s="143" t="s">
        <v>190</v>
      </c>
      <c r="C9" s="205">
        <v>10</v>
      </c>
      <c r="D9" s="1"/>
      <c r="E9" s="1" t="s">
        <v>1159</v>
      </c>
      <c r="F9" s="1"/>
      <c r="G9" s="1"/>
      <c r="H9" s="1"/>
      <c r="I9" s="1"/>
      <c r="J9" s="1"/>
      <c r="K9" s="1"/>
      <c r="L9" s="1"/>
      <c r="M9" s="1"/>
      <c r="N9" s="1"/>
      <c r="O9" s="1"/>
      <c r="P9" s="1"/>
      <c r="Q9" s="1"/>
      <c r="R9" s="1"/>
      <c r="S9" s="1"/>
      <c r="T9" s="1"/>
      <c r="U9" s="1"/>
      <c r="V9" s="1"/>
      <c r="W9" s="1"/>
      <c r="X9" s="1"/>
      <c r="Y9" s="1"/>
      <c r="Z9" s="1"/>
      <c r="AA9" s="1"/>
      <c r="AB9" s="1"/>
    </row>
    <row r="10" spans="1:28" ht="26.25">
      <c r="A10" s="1"/>
      <c r="B10" s="203" t="s">
        <v>256</v>
      </c>
      <c r="C10" s="204">
        <v>9</v>
      </c>
      <c r="D10" s="1"/>
      <c r="E10" s="1" t="s">
        <v>1166</v>
      </c>
      <c r="F10" s="1"/>
      <c r="G10" s="1"/>
      <c r="H10" s="1"/>
      <c r="I10" s="1"/>
      <c r="J10" s="1"/>
      <c r="K10" s="1"/>
      <c r="L10" s="1"/>
      <c r="M10" s="1"/>
      <c r="N10" s="1"/>
      <c r="O10" s="1"/>
      <c r="P10" s="1"/>
      <c r="Q10" s="1"/>
      <c r="R10" s="1"/>
      <c r="S10" s="1"/>
      <c r="T10" s="1"/>
      <c r="U10" s="1"/>
      <c r="V10" s="1"/>
      <c r="W10" s="1"/>
      <c r="X10" s="1"/>
      <c r="Y10" s="1"/>
      <c r="Z10" s="1"/>
      <c r="AA10" s="1"/>
      <c r="AB10" s="1"/>
    </row>
    <row r="11" spans="1:28" ht="39">
      <c r="A11" s="1"/>
      <c r="B11" s="242" t="s">
        <v>370</v>
      </c>
      <c r="C11" s="205">
        <v>9</v>
      </c>
      <c r="D11" s="1"/>
      <c r="E11" s="1"/>
      <c r="F11" s="1"/>
      <c r="G11" s="1"/>
      <c r="H11" s="1"/>
      <c r="I11" s="1"/>
      <c r="J11" s="1"/>
      <c r="K11" s="1"/>
      <c r="L11" s="1"/>
      <c r="M11" s="1"/>
      <c r="N11" s="1"/>
      <c r="O11" s="1"/>
      <c r="P11" s="1"/>
      <c r="Q11" s="1"/>
      <c r="R11" s="1"/>
      <c r="S11" s="1"/>
      <c r="T11" s="1"/>
      <c r="U11" s="1"/>
      <c r="V11" s="1"/>
      <c r="W11" s="1"/>
      <c r="X11" s="1"/>
      <c r="Y11" s="1"/>
      <c r="Z11" s="1"/>
      <c r="AA11" s="1"/>
      <c r="AB11" s="1"/>
    </row>
    <row r="12" spans="1:28" ht="39">
      <c r="A12" s="1"/>
      <c r="B12" s="203" t="s">
        <v>396</v>
      </c>
      <c r="C12" s="204">
        <v>9</v>
      </c>
      <c r="D12" s="1"/>
      <c r="E12" s="1"/>
      <c r="F12" s="1"/>
      <c r="G12" s="1"/>
      <c r="H12" s="1"/>
      <c r="I12" s="1"/>
      <c r="J12" s="1"/>
      <c r="K12" s="1"/>
      <c r="L12" s="1"/>
      <c r="M12" s="1"/>
      <c r="N12" s="1"/>
      <c r="O12" s="1"/>
      <c r="P12" s="1"/>
      <c r="Q12" s="1"/>
      <c r="R12" s="1"/>
      <c r="S12" s="1"/>
      <c r="T12" s="1"/>
      <c r="U12" s="1"/>
      <c r="V12" s="1"/>
      <c r="W12" s="1"/>
      <c r="X12" s="1"/>
      <c r="Y12" s="1"/>
      <c r="Z12" s="1"/>
      <c r="AA12" s="1"/>
      <c r="AB12" s="1"/>
    </row>
    <row r="13" spans="1:28" s="494" customFormat="1" ht="26.25">
      <c r="A13" s="1"/>
      <c r="B13" s="242" t="s">
        <v>919</v>
      </c>
      <c r="C13" s="205">
        <v>10</v>
      </c>
      <c r="D13" s="1"/>
      <c r="E13" s="1"/>
      <c r="F13" s="1"/>
      <c r="G13" s="1"/>
      <c r="H13" s="1"/>
      <c r="I13" s="1"/>
      <c r="J13" s="1"/>
      <c r="K13" s="1"/>
      <c r="L13" s="1"/>
      <c r="M13" s="1"/>
      <c r="N13" s="1"/>
      <c r="O13" s="1"/>
      <c r="P13" s="1"/>
      <c r="Q13" s="1"/>
      <c r="R13" s="1"/>
      <c r="S13" s="1"/>
      <c r="T13" s="1"/>
      <c r="U13" s="1"/>
      <c r="V13" s="1"/>
      <c r="W13" s="1"/>
      <c r="X13" s="1"/>
      <c r="Y13" s="1"/>
      <c r="Z13" s="1"/>
      <c r="AA13" s="1"/>
      <c r="AB13" s="1"/>
    </row>
    <row r="14" spans="1:28" s="494" customFormat="1">
      <c r="A14" s="1"/>
      <c r="B14" s="124"/>
      <c r="C14" s="495"/>
      <c r="D14" s="1"/>
      <c r="E14" s="1"/>
      <c r="F14" s="1"/>
      <c r="G14" s="1"/>
      <c r="H14" s="1"/>
      <c r="I14" s="1"/>
      <c r="J14" s="1"/>
      <c r="K14" s="1"/>
      <c r="L14" s="1"/>
      <c r="M14" s="1"/>
      <c r="N14" s="1"/>
      <c r="O14" s="1"/>
      <c r="P14" s="1"/>
      <c r="Q14" s="1"/>
      <c r="R14" s="1"/>
      <c r="S14" s="1"/>
      <c r="T14" s="1"/>
      <c r="U14" s="1"/>
      <c r="V14" s="1"/>
      <c r="W14" s="1"/>
      <c r="X14" s="1"/>
      <c r="Y14" s="1"/>
      <c r="Z14" s="1"/>
      <c r="AA14" s="1"/>
      <c r="AB14" s="1"/>
    </row>
    <row r="15" spans="1:28" s="494" customFormat="1">
      <c r="A15" s="1"/>
      <c r="B15" s="121" t="s">
        <v>422</v>
      </c>
      <c r="C15" s="495"/>
      <c r="D15" s="1"/>
      <c r="E15" s="1"/>
      <c r="F15" s="1"/>
      <c r="G15" s="1"/>
      <c r="H15" s="1"/>
      <c r="I15" s="1"/>
      <c r="J15" s="1"/>
      <c r="K15" s="1"/>
      <c r="L15" s="1"/>
      <c r="M15" s="1"/>
      <c r="N15" s="1"/>
      <c r="O15" s="1"/>
      <c r="P15" s="1"/>
      <c r="Q15" s="1"/>
      <c r="R15" s="1"/>
      <c r="S15" s="1"/>
      <c r="T15" s="1"/>
      <c r="U15" s="1"/>
      <c r="V15" s="1"/>
      <c r="W15" s="1"/>
      <c r="X15" s="1"/>
      <c r="Y15" s="1"/>
      <c r="Z15" s="1"/>
      <c r="AA15" s="1"/>
      <c r="AB15" s="1"/>
    </row>
    <row r="16" spans="1:2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c r="A17" s="1"/>
      <c r="B17" s="364" t="s">
        <v>211</v>
      </c>
      <c r="C17" s="538"/>
      <c r="D17" s="538"/>
      <c r="E17" s="585"/>
      <c r="F17" s="43"/>
      <c r="G17" s="43"/>
      <c r="H17" s="43"/>
      <c r="I17" s="43"/>
      <c r="J17" s="43"/>
      <c r="K17" s="43"/>
      <c r="L17" s="43"/>
      <c r="M17" s="43"/>
      <c r="N17" s="43"/>
      <c r="O17" s="43"/>
      <c r="P17" s="1"/>
      <c r="Q17" s="1"/>
      <c r="R17" s="1"/>
      <c r="S17" s="1"/>
      <c r="T17" s="1"/>
      <c r="U17" s="1"/>
      <c r="V17" s="1"/>
      <c r="W17" s="1"/>
      <c r="X17" s="1"/>
      <c r="Y17" s="1"/>
      <c r="Z17" s="1"/>
      <c r="AA17" s="1"/>
      <c r="AB17" s="1"/>
    </row>
    <row r="18" spans="1:28">
      <c r="A18" s="1"/>
      <c r="B18" s="366" t="s">
        <v>1315</v>
      </c>
      <c r="C18" s="520"/>
      <c r="D18" s="520"/>
      <c r="E18" s="585"/>
      <c r="F18" s="43"/>
      <c r="G18" s="43"/>
      <c r="H18" s="43"/>
      <c r="I18" s="43"/>
      <c r="J18" s="43"/>
      <c r="K18" s="43"/>
      <c r="L18" s="43"/>
      <c r="M18" s="43"/>
      <c r="N18" s="43"/>
      <c r="O18" s="43"/>
      <c r="P18" s="1"/>
      <c r="Q18" s="1"/>
      <c r="R18" s="1"/>
      <c r="S18" s="1"/>
      <c r="T18" s="1"/>
      <c r="U18" s="1"/>
      <c r="V18" s="1"/>
      <c r="W18" s="1"/>
      <c r="X18" s="1"/>
      <c r="Y18" s="1"/>
      <c r="Z18" s="1"/>
      <c r="AA18" s="1"/>
      <c r="AB18" s="1"/>
    </row>
    <row r="19" spans="1:28" ht="26.25">
      <c r="A19" s="1"/>
      <c r="B19" s="220"/>
      <c r="C19" s="205" t="s">
        <v>182</v>
      </c>
      <c r="D19" s="1"/>
      <c r="E19" s="1"/>
      <c r="F19" s="1"/>
      <c r="G19" s="1"/>
      <c r="H19" s="1"/>
      <c r="I19" s="1"/>
      <c r="J19" s="1"/>
      <c r="K19" s="1"/>
      <c r="L19" s="1"/>
      <c r="M19" s="1"/>
      <c r="N19" s="1"/>
      <c r="O19" s="1"/>
      <c r="P19" s="1"/>
      <c r="Q19" s="1"/>
      <c r="R19" s="1"/>
      <c r="S19" s="1"/>
      <c r="T19" s="1"/>
      <c r="U19" s="1"/>
      <c r="V19" s="1"/>
      <c r="W19" s="1"/>
      <c r="X19" s="1"/>
      <c r="Y19" s="1"/>
      <c r="Z19" s="1"/>
      <c r="AA19" s="1"/>
      <c r="AB19" s="1"/>
    </row>
    <row r="20" spans="1:28" ht="26.25">
      <c r="A20" s="1"/>
      <c r="B20" s="203" t="s">
        <v>196</v>
      </c>
      <c r="C20" s="204">
        <v>15</v>
      </c>
      <c r="D20" s="1"/>
      <c r="E20" s="740" t="s">
        <v>1171</v>
      </c>
      <c r="F20" s="740"/>
      <c r="G20" s="740"/>
      <c r="H20" s="1"/>
      <c r="I20" s="1"/>
      <c r="J20" s="1"/>
      <c r="K20" s="1"/>
      <c r="L20" s="1"/>
      <c r="M20" s="1"/>
      <c r="N20" s="1"/>
      <c r="O20" s="1"/>
      <c r="P20" s="1"/>
      <c r="Q20" s="1"/>
      <c r="R20" s="1"/>
      <c r="S20" s="1"/>
      <c r="T20" s="1"/>
      <c r="U20" s="1"/>
      <c r="V20" s="1"/>
      <c r="W20" s="1"/>
      <c r="X20" s="1"/>
      <c r="Y20" s="1"/>
      <c r="Z20" s="1"/>
      <c r="AA20" s="1"/>
      <c r="AB20" s="1"/>
    </row>
    <row r="21" spans="1:28" ht="26.25">
      <c r="A21" s="1"/>
      <c r="B21" s="143" t="s">
        <v>197</v>
      </c>
      <c r="C21" s="205">
        <v>16</v>
      </c>
      <c r="D21" s="1"/>
      <c r="E21" s="740" t="s">
        <v>1318</v>
      </c>
      <c r="F21" s="740"/>
      <c r="G21" s="740"/>
      <c r="H21" s="1"/>
      <c r="I21" s="1"/>
      <c r="J21" s="1"/>
      <c r="K21" s="1"/>
      <c r="L21" s="1"/>
      <c r="M21" s="1"/>
      <c r="N21" s="1"/>
      <c r="O21" s="1"/>
      <c r="P21" s="1"/>
      <c r="Q21" s="1"/>
      <c r="R21" s="1"/>
      <c r="S21" s="1"/>
      <c r="T21" s="1"/>
      <c r="U21" s="1"/>
      <c r="V21" s="1"/>
      <c r="W21" s="1"/>
      <c r="X21" s="1"/>
      <c r="Y21" s="1"/>
      <c r="Z21" s="1"/>
      <c r="AA21" s="1"/>
      <c r="AB21" s="1"/>
    </row>
    <row r="22" spans="1:28" ht="26.25">
      <c r="A22" s="1"/>
      <c r="B22" s="203" t="s">
        <v>191</v>
      </c>
      <c r="C22" s="204">
        <v>15</v>
      </c>
      <c r="D22" s="1"/>
      <c r="E22" s="1"/>
      <c r="F22" s="1"/>
      <c r="G22" s="1"/>
      <c r="H22" s="1"/>
      <c r="I22" s="1"/>
      <c r="J22" s="1"/>
      <c r="K22" s="1"/>
      <c r="L22" s="1"/>
      <c r="M22" s="1"/>
      <c r="N22" s="1"/>
      <c r="O22" s="1"/>
      <c r="P22" s="1"/>
      <c r="Q22" s="1"/>
      <c r="R22" s="1"/>
      <c r="S22" s="1"/>
      <c r="T22" s="1"/>
      <c r="U22" s="1"/>
      <c r="V22" s="1"/>
      <c r="W22" s="1"/>
      <c r="X22" s="1"/>
      <c r="Y22" s="1"/>
      <c r="Z22" s="1"/>
      <c r="AA22" s="1"/>
      <c r="AB22" s="1"/>
    </row>
    <row r="23" spans="1:28" ht="26.25">
      <c r="A23" s="1"/>
      <c r="B23" s="143" t="s">
        <v>192</v>
      </c>
      <c r="C23" s="205">
        <v>15</v>
      </c>
      <c r="D23" s="1"/>
      <c r="E23" s="1" t="s">
        <v>1159</v>
      </c>
      <c r="F23" s="1"/>
      <c r="G23" s="1"/>
      <c r="H23" s="1"/>
      <c r="I23" s="1"/>
      <c r="J23" s="1"/>
      <c r="K23" s="1"/>
      <c r="L23" s="1"/>
      <c r="M23" s="1"/>
      <c r="N23" s="1"/>
      <c r="O23" s="1"/>
      <c r="P23" s="1"/>
      <c r="Q23" s="1"/>
      <c r="R23" s="1"/>
      <c r="S23" s="1"/>
      <c r="T23" s="1"/>
      <c r="U23" s="1"/>
      <c r="V23" s="1"/>
      <c r="W23" s="1"/>
      <c r="X23" s="1"/>
      <c r="Y23" s="1"/>
      <c r="Z23" s="1"/>
      <c r="AA23" s="1"/>
      <c r="AB23" s="1"/>
    </row>
    <row r="24" spans="1:28" ht="26.25">
      <c r="A24" s="1"/>
      <c r="B24" s="203" t="s">
        <v>258</v>
      </c>
      <c r="C24" s="204">
        <v>14</v>
      </c>
      <c r="D24" s="1"/>
      <c r="E24" s="1" t="s">
        <v>1166</v>
      </c>
      <c r="F24" s="1"/>
      <c r="G24" s="1"/>
      <c r="H24" s="1"/>
      <c r="I24" s="1"/>
      <c r="J24" s="1"/>
      <c r="K24" s="1"/>
      <c r="L24" s="1"/>
      <c r="M24" s="1"/>
      <c r="N24" s="1"/>
      <c r="O24" s="1"/>
      <c r="P24" s="1"/>
      <c r="Q24" s="1"/>
      <c r="R24" s="1"/>
      <c r="S24" s="1"/>
      <c r="T24" s="1"/>
      <c r="U24" s="1"/>
      <c r="V24" s="1"/>
      <c r="W24" s="1"/>
      <c r="X24" s="1"/>
      <c r="Y24" s="1"/>
      <c r="Z24" s="1"/>
      <c r="AA24" s="1"/>
      <c r="AB24" s="1"/>
    </row>
    <row r="25" spans="1:28" ht="39">
      <c r="A25" s="1"/>
      <c r="B25" s="143" t="s">
        <v>397</v>
      </c>
      <c r="C25" s="205">
        <v>15</v>
      </c>
      <c r="D25" s="1"/>
      <c r="E25" s="1"/>
      <c r="F25" s="1"/>
      <c r="G25" s="1"/>
      <c r="H25" s="1"/>
      <c r="I25" s="1"/>
      <c r="J25" s="1"/>
      <c r="K25" s="1"/>
      <c r="L25" s="1"/>
      <c r="M25" s="1"/>
      <c r="N25" s="1"/>
      <c r="O25" s="1"/>
      <c r="P25" s="1"/>
      <c r="Q25" s="1"/>
      <c r="R25" s="1"/>
      <c r="S25" s="1"/>
      <c r="T25" s="1"/>
      <c r="U25" s="1"/>
      <c r="V25" s="1"/>
      <c r="W25" s="1"/>
      <c r="X25" s="1"/>
      <c r="Y25" s="1"/>
      <c r="Z25" s="1"/>
      <c r="AA25" s="1"/>
      <c r="AB25" s="1"/>
    </row>
    <row r="26" spans="1:28" ht="26.25">
      <c r="A26" s="1"/>
      <c r="B26" s="203" t="s">
        <v>421</v>
      </c>
      <c r="C26" s="204">
        <v>14</v>
      </c>
      <c r="D26" s="1"/>
      <c r="E26" s="1"/>
      <c r="F26" s="1"/>
      <c r="G26" s="1"/>
      <c r="H26" s="1"/>
      <c r="I26" s="1"/>
      <c r="J26" s="1"/>
      <c r="K26" s="1"/>
      <c r="L26" s="1"/>
      <c r="M26" s="1"/>
      <c r="N26" s="1"/>
      <c r="O26" s="1"/>
      <c r="P26" s="1"/>
      <c r="Q26" s="1"/>
      <c r="R26" s="1"/>
      <c r="S26" s="1"/>
      <c r="T26" s="1"/>
      <c r="U26" s="1"/>
      <c r="V26" s="1"/>
      <c r="W26" s="1"/>
      <c r="X26" s="1"/>
      <c r="Y26" s="1"/>
      <c r="Z26" s="1"/>
      <c r="AA26" s="1"/>
      <c r="AB26" s="1"/>
    </row>
    <row r="27" spans="1:28" ht="39">
      <c r="A27" s="1"/>
      <c r="B27" s="143" t="s">
        <v>397</v>
      </c>
      <c r="C27" s="205">
        <v>16</v>
      </c>
      <c r="D27" s="1"/>
      <c r="E27" s="1"/>
      <c r="F27" s="1"/>
      <c r="G27" s="1"/>
      <c r="H27" s="1"/>
      <c r="I27" s="1"/>
      <c r="J27" s="1"/>
      <c r="K27" s="1"/>
      <c r="L27" s="1"/>
      <c r="M27" s="1"/>
      <c r="N27" s="1"/>
      <c r="O27" s="1"/>
      <c r="P27" s="1"/>
      <c r="Q27" s="1"/>
      <c r="R27" s="1"/>
      <c r="S27" s="1"/>
      <c r="T27" s="1"/>
      <c r="U27" s="1"/>
      <c r="V27" s="1"/>
      <c r="W27" s="1"/>
      <c r="X27" s="1"/>
      <c r="Y27" s="1"/>
      <c r="Z27" s="1"/>
      <c r="AA27" s="1"/>
      <c r="AB27" s="1"/>
    </row>
    <row r="28" spans="1:28">
      <c r="A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c r="A30" s="1"/>
      <c r="B30" s="121" t="s">
        <v>422</v>
      </c>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c r="A33" s="1"/>
      <c r="B33" s="44"/>
      <c r="C33" s="1"/>
      <c r="D33" s="1"/>
      <c r="E33" s="1"/>
      <c r="F33" s="1"/>
      <c r="G33" s="1"/>
      <c r="H33" s="1"/>
      <c r="I33" s="44"/>
      <c r="J33" s="1"/>
      <c r="K33" s="1"/>
      <c r="L33" s="1"/>
      <c r="M33" s="1"/>
      <c r="N33" s="1"/>
      <c r="O33" s="1"/>
      <c r="P33" s="1"/>
      <c r="Q33" s="1"/>
      <c r="R33" s="1"/>
      <c r="S33" s="1"/>
      <c r="T33" s="1"/>
      <c r="U33" s="1"/>
      <c r="V33" s="1"/>
      <c r="W33" s="1"/>
      <c r="X33" s="1"/>
      <c r="Y33" s="1"/>
      <c r="Z33" s="1"/>
      <c r="AA33" s="1"/>
      <c r="AB33" s="1"/>
    </row>
    <row r="34" spans="1:2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c r="A57" s="1"/>
    </row>
    <row r="58" spans="1:28">
      <c r="A58" s="1"/>
    </row>
  </sheetData>
  <hyperlinks>
    <hyperlink ref="M1" location="innehåll!A1" display="Tillbaka till innehållsförteckning"/>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1"/>
  <sheetViews>
    <sheetView workbookViewId="0">
      <selection activeCell="M1" sqref="M1"/>
    </sheetView>
  </sheetViews>
  <sheetFormatPr defaultRowHeight="15"/>
  <cols>
    <col min="2" max="2" width="16.140625" customWidth="1"/>
    <col min="3" max="3" width="22.28515625" customWidth="1"/>
    <col min="4" max="4" width="15.140625" customWidth="1"/>
    <col min="5" max="5" width="7.7109375" customWidth="1"/>
    <col min="13" max="13" width="28.7109375" customWidth="1"/>
    <col min="14" max="14" width="22.140625" customWidth="1"/>
    <col min="15" max="15" width="20" customWidth="1"/>
  </cols>
  <sheetData>
    <row r="1" spans="1:25">
      <c r="A1" s="1"/>
      <c r="B1" s="1"/>
      <c r="C1" s="1"/>
      <c r="D1" s="1"/>
      <c r="E1" s="1"/>
      <c r="F1" s="1"/>
      <c r="G1" s="1"/>
      <c r="H1" s="1"/>
      <c r="I1" s="1"/>
      <c r="J1" s="1"/>
      <c r="K1" s="1"/>
      <c r="L1" s="1"/>
      <c r="M1" s="70" t="s">
        <v>173</v>
      </c>
      <c r="N1" s="11"/>
      <c r="O1" s="11"/>
      <c r="P1" s="1"/>
      <c r="Q1" s="1"/>
      <c r="R1" s="1"/>
      <c r="S1" s="1"/>
      <c r="T1" s="1"/>
      <c r="U1" s="1"/>
      <c r="V1" s="1"/>
      <c r="W1" s="1"/>
      <c r="X1" s="1"/>
      <c r="Y1" s="1"/>
    </row>
    <row r="2" spans="1:25">
      <c r="A2" s="1"/>
      <c r="B2" s="1"/>
      <c r="C2" s="1"/>
      <c r="D2" s="1"/>
      <c r="E2" s="1"/>
      <c r="F2" s="1"/>
      <c r="G2" s="1"/>
      <c r="H2" s="1"/>
      <c r="I2" s="1"/>
      <c r="J2" s="1"/>
      <c r="K2" s="1"/>
      <c r="L2" s="1"/>
      <c r="M2" s="1"/>
      <c r="N2" s="1"/>
      <c r="O2" s="1"/>
      <c r="P2" s="1"/>
      <c r="Q2" s="1"/>
      <c r="R2" s="1"/>
      <c r="S2" s="1"/>
      <c r="T2" s="1"/>
      <c r="U2" s="1"/>
      <c r="V2" s="1"/>
      <c r="W2" s="1"/>
      <c r="X2" s="1"/>
      <c r="Y2" s="1"/>
    </row>
    <row r="3" spans="1:25" ht="18" customHeight="1">
      <c r="A3" s="1"/>
      <c r="B3" s="367" t="s">
        <v>1320</v>
      </c>
      <c r="C3" s="364"/>
      <c r="D3" s="364"/>
      <c r="E3" s="364"/>
      <c r="F3" s="364"/>
      <c r="G3" s="587"/>
      <c r="H3" s="587"/>
      <c r="I3" s="587"/>
      <c r="J3" s="587"/>
      <c r="K3" s="587"/>
      <c r="L3" s="587"/>
      <c r="M3" s="588"/>
      <c r="N3" s="1"/>
      <c r="O3" s="1"/>
      <c r="P3" s="1"/>
      <c r="Q3" s="1"/>
      <c r="R3" s="1"/>
      <c r="S3" s="1"/>
      <c r="T3" s="1"/>
      <c r="U3" s="1"/>
      <c r="V3" s="1"/>
      <c r="W3" s="1"/>
      <c r="X3" s="1"/>
      <c r="Y3" s="1"/>
    </row>
    <row r="4" spans="1:25">
      <c r="A4" s="1"/>
      <c r="B4" s="537" t="s">
        <v>953</v>
      </c>
      <c r="C4" s="372"/>
      <c r="D4" s="372"/>
      <c r="E4" s="372"/>
      <c r="F4" s="372"/>
      <c r="G4" s="514"/>
      <c r="H4" s="514"/>
      <c r="I4" s="514"/>
      <c r="J4" s="514"/>
      <c r="K4" s="514"/>
      <c r="L4" s="372"/>
      <c r="M4" s="518"/>
      <c r="N4" s="1"/>
      <c r="O4" s="1"/>
      <c r="P4" s="1"/>
      <c r="Q4" s="1"/>
      <c r="R4" s="1"/>
      <c r="S4" s="1"/>
      <c r="T4" s="1"/>
      <c r="U4" s="1"/>
      <c r="V4" s="1"/>
      <c r="W4" s="1"/>
      <c r="X4" s="1"/>
      <c r="Y4" s="1"/>
    </row>
    <row r="5" spans="1:25">
      <c r="A5" s="1"/>
      <c r="B5" s="1"/>
      <c r="C5" s="1"/>
      <c r="D5" s="1"/>
      <c r="E5" s="1"/>
      <c r="F5" s="1"/>
      <c r="G5" s="16"/>
      <c r="H5" s="16"/>
      <c r="I5" s="16"/>
      <c r="J5" s="16"/>
      <c r="K5" s="16"/>
      <c r="L5" s="1"/>
      <c r="M5" s="1"/>
      <c r="N5" s="1"/>
      <c r="O5" s="1"/>
      <c r="P5" s="1"/>
      <c r="Q5" s="1"/>
      <c r="R5" s="1"/>
      <c r="S5" s="1"/>
      <c r="T5" s="1"/>
      <c r="U5" s="1"/>
      <c r="V5" s="1"/>
      <c r="W5" s="1"/>
      <c r="X5" s="1"/>
      <c r="Y5" s="1"/>
    </row>
    <row r="6" spans="1:25">
      <c r="A6" s="1"/>
      <c r="B6" s="142"/>
      <c r="C6" s="143" t="s">
        <v>215</v>
      </c>
      <c r="D6" s="1"/>
      <c r="E6" s="11"/>
      <c r="F6" s="11"/>
      <c r="G6" s="17"/>
      <c r="H6" s="17"/>
      <c r="I6" s="70"/>
      <c r="J6" s="17"/>
      <c r="K6" s="17"/>
      <c r="L6" s="11"/>
      <c r="M6" s="1"/>
      <c r="N6" s="1"/>
      <c r="O6" s="1"/>
      <c r="P6" s="1"/>
      <c r="Q6" s="1"/>
      <c r="R6" s="1"/>
      <c r="S6" s="1"/>
      <c r="T6" s="1"/>
      <c r="U6" s="1"/>
      <c r="V6" s="1"/>
      <c r="W6" s="1"/>
      <c r="X6" s="1"/>
      <c r="Y6" s="1"/>
    </row>
    <row r="7" spans="1:25">
      <c r="A7" s="1"/>
      <c r="B7" s="161" t="s">
        <v>354</v>
      </c>
      <c r="C7" s="180">
        <v>5</v>
      </c>
      <c r="D7" s="1"/>
      <c r="E7" s="742" t="s">
        <v>1151</v>
      </c>
      <c r="F7" s="740"/>
      <c r="G7" s="740"/>
      <c r="H7" s="740"/>
      <c r="I7" s="740"/>
      <c r="J7" s="740"/>
      <c r="K7" s="1"/>
      <c r="L7" s="1"/>
      <c r="M7" s="1"/>
      <c r="N7" s="1"/>
      <c r="O7" s="1"/>
      <c r="P7" s="1"/>
      <c r="Q7" s="1"/>
      <c r="R7" s="1"/>
      <c r="S7" s="1"/>
      <c r="T7" s="1"/>
      <c r="U7" s="1"/>
      <c r="V7" s="1"/>
      <c r="W7" s="1"/>
      <c r="X7" s="1"/>
      <c r="Y7" s="1"/>
    </row>
    <row r="8" spans="1:25">
      <c r="A8" s="1"/>
      <c r="B8" s="142" t="s">
        <v>8</v>
      </c>
      <c r="C8" s="143">
        <v>5</v>
      </c>
      <c r="D8" s="1"/>
      <c r="E8" s="740" t="s">
        <v>1319</v>
      </c>
      <c r="F8" s="740"/>
      <c r="G8" s="740"/>
      <c r="H8" s="740"/>
      <c r="I8" s="740"/>
      <c r="J8" s="740"/>
      <c r="K8" s="1"/>
      <c r="L8" s="1"/>
      <c r="M8" s="1"/>
      <c r="N8" s="1"/>
      <c r="O8" s="1"/>
      <c r="P8" s="1"/>
      <c r="Q8" s="1"/>
      <c r="R8" s="1"/>
      <c r="S8" s="1"/>
      <c r="T8" s="1"/>
      <c r="U8" s="1"/>
      <c r="V8" s="1"/>
      <c r="W8" s="1"/>
      <c r="X8" s="1"/>
      <c r="Y8" s="1"/>
    </row>
    <row r="9" spans="1:25">
      <c r="A9" s="1"/>
      <c r="B9" s="161" t="s">
        <v>10</v>
      </c>
      <c r="C9" s="181">
        <v>6</v>
      </c>
      <c r="D9" s="1"/>
      <c r="E9" s="1"/>
      <c r="F9" s="1"/>
      <c r="G9" s="1"/>
      <c r="H9" s="1"/>
      <c r="I9" s="1"/>
      <c r="J9" s="1"/>
      <c r="K9" s="1"/>
      <c r="L9" s="1"/>
      <c r="M9" s="1"/>
      <c r="N9" s="1"/>
      <c r="O9" s="1"/>
      <c r="P9" s="1"/>
      <c r="Q9" s="1"/>
      <c r="R9" s="1"/>
      <c r="S9" s="1"/>
      <c r="T9" s="1"/>
      <c r="U9" s="1"/>
      <c r="V9" s="1"/>
      <c r="W9" s="1"/>
      <c r="X9" s="1"/>
      <c r="Y9" s="1"/>
    </row>
    <row r="10" spans="1:25">
      <c r="A10" s="1"/>
      <c r="B10" s="1"/>
      <c r="C10" s="1"/>
      <c r="D10" s="1"/>
      <c r="E10" s="1" t="s">
        <v>1159</v>
      </c>
      <c r="F10" s="1"/>
      <c r="G10" s="1"/>
      <c r="H10" s="1"/>
      <c r="I10" s="1"/>
      <c r="J10" s="1"/>
      <c r="K10" s="1"/>
      <c r="L10" s="1"/>
      <c r="M10" s="1"/>
      <c r="N10" s="1"/>
      <c r="O10" s="1"/>
      <c r="P10" s="1"/>
      <c r="Q10" s="1"/>
      <c r="R10" s="1"/>
      <c r="S10" s="1"/>
      <c r="T10" s="1"/>
      <c r="U10" s="1"/>
      <c r="V10" s="1"/>
      <c r="W10" s="1"/>
      <c r="X10" s="1"/>
      <c r="Y10" s="1"/>
    </row>
    <row r="11" spans="1:25">
      <c r="A11" s="1"/>
      <c r="B11" s="121" t="s">
        <v>1175</v>
      </c>
      <c r="C11" s="1"/>
      <c r="D11" s="1"/>
      <c r="E11" s="1" t="s">
        <v>1166</v>
      </c>
      <c r="F11" s="1"/>
      <c r="G11" s="1"/>
      <c r="H11" s="1"/>
      <c r="I11" s="1"/>
      <c r="J11" s="1"/>
      <c r="K11" s="1"/>
      <c r="L11" s="1"/>
      <c r="M11" s="1"/>
      <c r="N11" s="1"/>
      <c r="O11" s="1"/>
      <c r="P11" s="1"/>
      <c r="Q11" s="1"/>
      <c r="R11" s="1"/>
      <c r="S11" s="1"/>
      <c r="T11" s="1"/>
      <c r="U11" s="1"/>
      <c r="V11" s="1"/>
      <c r="W11" s="1"/>
      <c r="X11" s="1"/>
      <c r="Y11" s="1"/>
    </row>
    <row r="12" spans="1:25">
      <c r="A12" s="1"/>
      <c r="B12" s="1"/>
      <c r="C12" s="1"/>
      <c r="D12" s="1"/>
      <c r="E12" s="1"/>
      <c r="F12" s="1"/>
      <c r="G12" s="1"/>
      <c r="H12" s="1"/>
      <c r="I12" s="1"/>
      <c r="J12" s="1"/>
      <c r="K12" s="1"/>
      <c r="L12" s="1"/>
      <c r="M12" s="1"/>
      <c r="N12" s="1"/>
      <c r="O12" s="1"/>
      <c r="P12" s="1"/>
      <c r="Q12" s="1"/>
      <c r="R12" s="1"/>
      <c r="S12" s="1"/>
      <c r="T12" s="1"/>
      <c r="U12" s="1"/>
      <c r="V12" s="1"/>
      <c r="W12" s="1"/>
      <c r="X12" s="1"/>
      <c r="Y12" s="1"/>
    </row>
    <row r="13" spans="1:25">
      <c r="A13" s="1"/>
      <c r="B13" s="1"/>
      <c r="C13" s="1"/>
      <c r="D13" s="1"/>
      <c r="E13" s="1"/>
      <c r="F13" s="1"/>
      <c r="G13" s="1"/>
      <c r="H13" s="1"/>
      <c r="I13" s="1"/>
      <c r="J13" s="1"/>
      <c r="K13" s="1"/>
      <c r="L13" s="1"/>
      <c r="M13" s="1"/>
      <c r="N13" s="1"/>
      <c r="O13" s="1"/>
      <c r="P13" s="1"/>
      <c r="Q13" s="1"/>
      <c r="R13" s="1"/>
      <c r="S13" s="1"/>
      <c r="T13" s="1"/>
      <c r="U13" s="1"/>
      <c r="V13" s="1"/>
      <c r="W13" s="1"/>
      <c r="X13" s="1"/>
      <c r="Y13" s="1"/>
    </row>
    <row r="14" spans="1:25">
      <c r="A14" s="1"/>
      <c r="C14" s="1"/>
      <c r="D14" s="1"/>
      <c r="E14" s="1"/>
      <c r="F14" s="1"/>
      <c r="G14" s="11"/>
      <c r="H14" s="11"/>
      <c r="I14" s="1"/>
      <c r="J14" s="1"/>
      <c r="K14" s="1"/>
      <c r="L14" s="1"/>
      <c r="M14" s="1"/>
      <c r="N14" s="1"/>
      <c r="O14" s="1"/>
      <c r="P14" s="1"/>
      <c r="Q14" s="1"/>
      <c r="R14" s="1"/>
      <c r="S14" s="1"/>
      <c r="T14" s="1"/>
      <c r="U14" s="1"/>
      <c r="V14" s="1"/>
      <c r="W14" s="1"/>
      <c r="X14" s="1"/>
      <c r="Y14" s="1"/>
    </row>
    <row r="15" spans="1:25">
      <c r="A15" s="1"/>
      <c r="B15" s="1"/>
      <c r="C15" s="1"/>
      <c r="D15" s="1"/>
      <c r="E15" s="1"/>
      <c r="F15" s="1"/>
      <c r="G15" s="1"/>
      <c r="H15" s="1"/>
      <c r="I15" s="1"/>
      <c r="J15" s="1"/>
      <c r="K15" s="1"/>
      <c r="L15" s="1"/>
      <c r="M15" s="1"/>
      <c r="N15" s="1"/>
      <c r="O15" s="1"/>
      <c r="P15" s="1"/>
      <c r="Q15" s="1"/>
      <c r="R15" s="1"/>
      <c r="S15" s="1"/>
      <c r="T15" s="1"/>
      <c r="U15" s="1"/>
      <c r="V15" s="1"/>
      <c r="W15" s="1"/>
      <c r="X15" s="1"/>
      <c r="Y15" s="1"/>
    </row>
    <row r="16" spans="1:25">
      <c r="A16" s="1"/>
      <c r="B16" s="1"/>
      <c r="C16" s="1"/>
      <c r="D16" s="1"/>
      <c r="E16" s="1"/>
      <c r="F16" s="1"/>
      <c r="G16" s="70"/>
      <c r="H16" s="11"/>
      <c r="I16" s="11"/>
      <c r="J16" s="1"/>
      <c r="K16" s="1"/>
      <c r="L16" s="1"/>
      <c r="M16" s="1"/>
      <c r="N16" s="1"/>
      <c r="O16" s="1"/>
      <c r="P16" s="1"/>
      <c r="Q16" s="1"/>
      <c r="R16" s="1"/>
      <c r="S16" s="1"/>
      <c r="T16" s="1"/>
      <c r="U16" s="1"/>
      <c r="V16" s="1"/>
      <c r="W16" s="1"/>
      <c r="X16" s="1"/>
      <c r="Y16" s="1"/>
    </row>
    <row r="17" spans="1:25" ht="15.75">
      <c r="A17" s="1"/>
      <c r="B17" s="197" t="s">
        <v>1321</v>
      </c>
      <c r="C17" s="198"/>
      <c r="D17" s="198"/>
      <c r="E17" s="198"/>
      <c r="F17" s="197"/>
      <c r="G17" s="1"/>
      <c r="H17" s="1"/>
      <c r="I17" s="1"/>
      <c r="J17" s="1"/>
      <c r="K17" s="1"/>
      <c r="L17" s="1"/>
      <c r="M17" s="1"/>
      <c r="N17" s="1"/>
      <c r="O17" s="1"/>
      <c r="P17" s="1"/>
      <c r="Q17" s="1"/>
      <c r="R17" s="1"/>
      <c r="S17" s="1"/>
      <c r="T17" s="1"/>
      <c r="U17" s="1"/>
      <c r="V17" s="1"/>
      <c r="W17" s="1"/>
      <c r="X17" s="1"/>
      <c r="Y17" s="1"/>
    </row>
    <row r="18" spans="1:25" ht="15.75">
      <c r="A18" s="1"/>
      <c r="B18" s="197" t="s">
        <v>426</v>
      </c>
      <c r="C18" s="198"/>
      <c r="D18" s="198"/>
      <c r="E18" s="198"/>
      <c r="F18" s="197"/>
      <c r="G18" s="1"/>
      <c r="H18" s="1"/>
      <c r="I18" s="1"/>
      <c r="J18" s="1"/>
      <c r="K18" s="1"/>
      <c r="L18" s="1"/>
      <c r="M18" s="1"/>
      <c r="N18" s="1"/>
      <c r="O18" s="1"/>
      <c r="P18" s="1"/>
      <c r="Q18" s="1"/>
      <c r="R18" s="1"/>
      <c r="S18" s="1"/>
      <c r="T18" s="1"/>
      <c r="U18" s="1"/>
      <c r="V18" s="1"/>
      <c r="W18" s="1"/>
      <c r="X18" s="1"/>
      <c r="Y18" s="1"/>
    </row>
    <row r="19" spans="1:25">
      <c r="A19" s="1"/>
      <c r="B19" s="1"/>
      <c r="C19" s="1"/>
      <c r="D19" s="1"/>
      <c r="E19" s="1"/>
      <c r="F19" s="1"/>
      <c r="G19" s="1"/>
      <c r="H19" s="1"/>
      <c r="I19" s="1"/>
      <c r="J19" s="1"/>
      <c r="K19" s="1"/>
      <c r="L19" s="1"/>
      <c r="M19" s="1"/>
      <c r="N19" s="1"/>
      <c r="O19" s="1"/>
      <c r="P19" s="1"/>
      <c r="Q19" s="1"/>
      <c r="R19" s="1"/>
      <c r="S19" s="1"/>
      <c r="T19" s="1"/>
      <c r="U19" s="1"/>
      <c r="V19" s="1"/>
      <c r="W19" s="1"/>
      <c r="X19" s="1"/>
      <c r="Y19" s="1"/>
    </row>
    <row r="20" spans="1:25">
      <c r="A20" s="1"/>
      <c r="B20" s="1"/>
      <c r="C20" s="1"/>
      <c r="D20" s="1"/>
      <c r="E20" s="1"/>
      <c r="F20" s="1"/>
      <c r="G20" s="1"/>
      <c r="H20" s="1"/>
      <c r="I20" s="1"/>
      <c r="J20" s="1"/>
      <c r="K20" s="1"/>
      <c r="L20" s="1"/>
      <c r="M20" s="1"/>
      <c r="N20" s="1"/>
      <c r="O20" s="1"/>
      <c r="P20" s="1"/>
      <c r="Q20" s="1"/>
      <c r="R20" s="1"/>
      <c r="S20" s="1"/>
      <c r="T20" s="1"/>
      <c r="U20" s="1"/>
      <c r="V20" s="1"/>
      <c r="W20" s="1"/>
      <c r="X20" s="1"/>
      <c r="Y20" s="1"/>
    </row>
    <row r="21" spans="1:25">
      <c r="A21" s="1"/>
      <c r="B21" s="1"/>
      <c r="C21" s="1"/>
      <c r="D21" s="1"/>
      <c r="E21" s="1"/>
      <c r="F21" s="1"/>
      <c r="G21" s="1"/>
      <c r="H21" s="1"/>
      <c r="I21" s="1"/>
      <c r="J21" s="1"/>
      <c r="K21" s="1"/>
      <c r="L21" s="1"/>
      <c r="M21" s="1"/>
      <c r="N21" s="1"/>
      <c r="O21" s="1"/>
      <c r="P21" s="1"/>
      <c r="Q21" s="1"/>
      <c r="R21" s="1"/>
      <c r="S21" s="1"/>
      <c r="T21" s="1"/>
      <c r="U21" s="1"/>
      <c r="V21" s="1"/>
      <c r="W21" s="1"/>
      <c r="X21" s="1"/>
      <c r="Y21" s="1"/>
    </row>
    <row r="22" spans="1:25">
      <c r="A22" s="1"/>
      <c r="B22" s="1"/>
      <c r="C22" s="1"/>
      <c r="D22" s="1"/>
      <c r="E22" s="1"/>
      <c r="F22" s="1"/>
      <c r="G22" s="1"/>
      <c r="H22" s="1"/>
      <c r="I22" s="1"/>
      <c r="J22" s="1"/>
      <c r="K22" s="1"/>
      <c r="L22" s="1"/>
      <c r="M22" s="1"/>
      <c r="N22" s="1"/>
      <c r="O22" s="1"/>
      <c r="P22" s="1"/>
      <c r="Q22" s="1"/>
      <c r="R22" s="1"/>
      <c r="S22" s="1"/>
      <c r="T22" s="1"/>
      <c r="U22" s="1"/>
      <c r="V22" s="1"/>
      <c r="W22" s="1"/>
      <c r="X22" s="1"/>
      <c r="Y22" s="1"/>
    </row>
    <row r="23" spans="1:25">
      <c r="A23" s="1"/>
      <c r="B23" s="1"/>
      <c r="C23" s="1"/>
      <c r="D23" s="1"/>
      <c r="E23" s="1"/>
      <c r="F23" s="1"/>
      <c r="G23" s="1"/>
      <c r="H23" s="1"/>
      <c r="I23" s="1"/>
      <c r="J23" s="1"/>
      <c r="K23" s="1"/>
      <c r="L23" s="1"/>
      <c r="M23" s="1"/>
      <c r="N23" s="1"/>
      <c r="O23" s="1"/>
      <c r="P23" s="1"/>
      <c r="Q23" s="1"/>
      <c r="R23" s="1"/>
      <c r="S23" s="1"/>
      <c r="T23" s="1"/>
      <c r="U23" s="1"/>
      <c r="V23" s="1"/>
      <c r="W23" s="1"/>
      <c r="X23" s="1"/>
      <c r="Y23" s="1"/>
    </row>
    <row r="24" spans="1:25">
      <c r="A24" s="1"/>
      <c r="B24" s="1"/>
      <c r="C24" s="1"/>
      <c r="D24" s="1"/>
      <c r="E24" s="1"/>
      <c r="F24" s="1"/>
      <c r="G24" s="1"/>
      <c r="H24" s="1"/>
      <c r="I24" s="1"/>
      <c r="J24" s="1"/>
      <c r="K24" s="1"/>
      <c r="L24" s="1"/>
      <c r="M24" s="1"/>
      <c r="N24" s="1"/>
      <c r="O24" s="1"/>
      <c r="P24" s="1"/>
      <c r="Q24" s="1"/>
      <c r="R24" s="1"/>
      <c r="S24" s="1"/>
      <c r="T24" s="1"/>
      <c r="U24" s="1"/>
      <c r="V24" s="1"/>
      <c r="W24" s="1"/>
      <c r="X24" s="1"/>
      <c r="Y24" s="1"/>
    </row>
    <row r="25" spans="1:25">
      <c r="A25" s="1"/>
      <c r="B25" s="1"/>
      <c r="C25" s="1"/>
      <c r="D25" s="1"/>
      <c r="E25" s="1"/>
      <c r="F25" s="1"/>
      <c r="G25" s="1"/>
      <c r="H25" s="1"/>
      <c r="I25" s="1"/>
      <c r="J25" s="1"/>
      <c r="K25" s="1"/>
      <c r="L25" s="1"/>
      <c r="M25" s="1"/>
      <c r="N25" s="1"/>
      <c r="O25" s="1"/>
      <c r="P25" s="1"/>
      <c r="Q25" s="1"/>
      <c r="R25" s="1"/>
      <c r="S25" s="1"/>
      <c r="T25" s="1"/>
      <c r="U25" s="1"/>
      <c r="V25" s="1"/>
      <c r="W25" s="1"/>
      <c r="X25" s="1"/>
      <c r="Y25" s="1"/>
    </row>
    <row r="26" spans="1:25">
      <c r="A26" s="1"/>
      <c r="B26" s="1"/>
      <c r="C26" s="1"/>
      <c r="D26" s="1"/>
      <c r="E26" s="1"/>
      <c r="F26" s="1"/>
      <c r="G26" s="1"/>
      <c r="H26" s="1"/>
      <c r="I26" s="1"/>
      <c r="J26" s="1"/>
      <c r="K26" s="1"/>
      <c r="L26" s="1"/>
      <c r="M26" s="1"/>
      <c r="N26" s="1"/>
      <c r="O26" s="1"/>
      <c r="P26" s="1"/>
      <c r="Q26" s="1"/>
      <c r="R26" s="1"/>
      <c r="S26" s="1"/>
      <c r="T26" s="1"/>
      <c r="U26" s="1"/>
      <c r="V26" s="1"/>
      <c r="W26" s="1"/>
      <c r="X26" s="1"/>
      <c r="Y26" s="1"/>
    </row>
    <row r="27" spans="1:25">
      <c r="A27" s="1"/>
      <c r="B27" s="1"/>
      <c r="C27" s="1"/>
      <c r="D27" s="1"/>
      <c r="E27" s="1"/>
      <c r="F27" s="1"/>
      <c r="G27" s="1"/>
      <c r="H27" s="1"/>
      <c r="I27" s="1"/>
      <c r="J27" s="1"/>
      <c r="K27" s="1"/>
      <c r="L27" s="1"/>
      <c r="M27" s="1"/>
      <c r="N27" s="1"/>
      <c r="O27" s="1"/>
      <c r="P27" s="1"/>
      <c r="Q27" s="1"/>
      <c r="R27" s="1"/>
      <c r="S27" s="1"/>
      <c r="T27" s="1"/>
      <c r="U27" s="1"/>
      <c r="V27" s="1"/>
      <c r="W27" s="1"/>
      <c r="X27" s="1"/>
      <c r="Y27" s="1"/>
    </row>
    <row r="28" spans="1:25">
      <c r="A28" s="1"/>
      <c r="B28" s="1"/>
      <c r="C28" s="1"/>
      <c r="D28" s="1"/>
      <c r="E28" s="1"/>
      <c r="F28" s="1"/>
      <c r="G28" s="1"/>
      <c r="H28" s="1"/>
      <c r="I28" s="1"/>
      <c r="J28" s="1"/>
      <c r="K28" s="1"/>
      <c r="L28" s="1"/>
      <c r="M28" s="1"/>
      <c r="N28" s="1"/>
      <c r="O28" s="1"/>
      <c r="P28" s="1"/>
      <c r="Q28" s="1"/>
      <c r="R28" s="1"/>
      <c r="S28" s="1"/>
      <c r="T28" s="1"/>
      <c r="U28" s="1"/>
      <c r="V28" s="1"/>
      <c r="W28" s="1"/>
      <c r="X28" s="1"/>
      <c r="Y28" s="1"/>
    </row>
    <row r="29" spans="1:25">
      <c r="A29" s="1"/>
      <c r="B29" s="1"/>
      <c r="C29" s="1"/>
      <c r="D29" s="1"/>
      <c r="E29" s="1"/>
      <c r="F29" s="1"/>
      <c r="G29" s="1"/>
      <c r="H29" s="1"/>
      <c r="I29" s="1"/>
      <c r="J29" s="1"/>
      <c r="K29" s="1"/>
      <c r="L29" s="1"/>
      <c r="M29" s="1"/>
      <c r="N29" s="1"/>
      <c r="O29" s="1"/>
      <c r="P29" s="1"/>
      <c r="Q29" s="1"/>
      <c r="R29" s="1"/>
      <c r="S29" s="1"/>
      <c r="T29" s="1"/>
      <c r="U29" s="1"/>
      <c r="V29" s="1"/>
      <c r="W29" s="1"/>
      <c r="X29" s="1"/>
      <c r="Y29" s="1"/>
    </row>
    <row r="30" spans="1:25">
      <c r="A30" s="1"/>
      <c r="B30" s="1"/>
      <c r="C30" s="1"/>
      <c r="D30" s="1"/>
      <c r="E30" s="1"/>
      <c r="F30" s="1"/>
      <c r="G30" s="1"/>
      <c r="H30" s="1"/>
      <c r="I30" s="1"/>
      <c r="J30" s="1"/>
      <c r="K30" s="1"/>
      <c r="L30" s="1"/>
      <c r="M30" s="1"/>
      <c r="N30" s="1"/>
      <c r="O30" s="1"/>
      <c r="P30" s="1"/>
      <c r="Q30" s="1"/>
      <c r="R30" s="1"/>
      <c r="S30" s="1"/>
      <c r="T30" s="1"/>
      <c r="U30" s="1"/>
      <c r="V30" s="1"/>
      <c r="W30" s="1"/>
      <c r="X30" s="1"/>
      <c r="Y30" s="1"/>
    </row>
    <row r="31" spans="1:25">
      <c r="A31" s="1"/>
      <c r="B31" s="1"/>
      <c r="C31" s="1"/>
      <c r="D31" s="1"/>
      <c r="E31" s="1"/>
      <c r="F31" s="1"/>
      <c r="G31" s="1"/>
      <c r="H31" s="1"/>
      <c r="I31" s="1"/>
      <c r="J31" s="1"/>
      <c r="K31" s="1"/>
      <c r="L31" s="1"/>
      <c r="M31" s="1"/>
      <c r="N31" s="1"/>
      <c r="O31" s="1"/>
      <c r="P31" s="1"/>
      <c r="Q31" s="1"/>
      <c r="R31" s="1"/>
      <c r="S31" s="1"/>
      <c r="T31" s="1"/>
      <c r="U31" s="1"/>
      <c r="V31" s="1"/>
      <c r="W31" s="1"/>
      <c r="X31" s="1"/>
      <c r="Y31" s="1"/>
    </row>
    <row r="32" spans="1:25">
      <c r="A32" s="1"/>
      <c r="B32" s="1"/>
      <c r="C32" s="1"/>
      <c r="D32" s="1"/>
      <c r="E32" s="1"/>
      <c r="F32" s="1"/>
      <c r="G32" s="1"/>
      <c r="H32" s="1"/>
      <c r="I32" s="1"/>
      <c r="J32" s="1"/>
      <c r="K32" s="1"/>
      <c r="L32" s="1"/>
      <c r="M32" s="1"/>
      <c r="N32" s="1"/>
      <c r="O32" s="1"/>
      <c r="P32" s="1"/>
      <c r="Q32" s="1"/>
      <c r="R32" s="1"/>
      <c r="S32" s="1"/>
      <c r="T32" s="1"/>
      <c r="U32" s="1"/>
      <c r="V32" s="1"/>
      <c r="W32" s="1"/>
      <c r="X32" s="1"/>
      <c r="Y32" s="1"/>
    </row>
    <row r="33" spans="1:25">
      <c r="A33" s="1"/>
      <c r="B33" s="1"/>
      <c r="C33" s="1"/>
      <c r="D33" s="1"/>
      <c r="E33" s="1"/>
      <c r="F33" s="1"/>
      <c r="G33" s="1"/>
      <c r="H33" s="1"/>
      <c r="I33" s="1"/>
      <c r="J33" s="1"/>
      <c r="K33" s="1"/>
      <c r="L33" s="1"/>
      <c r="M33" s="1"/>
      <c r="N33" s="1"/>
      <c r="O33" s="1"/>
      <c r="P33" s="1"/>
      <c r="Q33" s="1"/>
      <c r="R33" s="1"/>
      <c r="S33" s="1"/>
      <c r="T33" s="1"/>
      <c r="U33" s="1"/>
      <c r="V33" s="1"/>
      <c r="W33" s="1"/>
      <c r="X33" s="1"/>
      <c r="Y33" s="1"/>
    </row>
    <row r="34" spans="1:25">
      <c r="A34" s="1"/>
      <c r="B34" s="1"/>
      <c r="C34" s="1"/>
      <c r="D34" s="1"/>
      <c r="E34" s="1"/>
      <c r="F34" s="1"/>
      <c r="G34" s="1"/>
      <c r="H34" s="1"/>
      <c r="I34" s="1"/>
      <c r="J34" s="1"/>
      <c r="K34" s="1"/>
      <c r="L34" s="1"/>
      <c r="M34" s="1"/>
      <c r="N34" s="1"/>
      <c r="O34" s="1"/>
      <c r="P34" s="1"/>
      <c r="Q34" s="1"/>
      <c r="R34" s="1"/>
      <c r="S34" s="1"/>
      <c r="T34" s="1"/>
      <c r="U34" s="1"/>
      <c r="V34" s="1"/>
      <c r="W34" s="1"/>
      <c r="X34" s="1"/>
      <c r="Y34" s="1"/>
    </row>
    <row r="35" spans="1:25">
      <c r="A35" s="1"/>
      <c r="B35" s="1"/>
      <c r="C35" s="1"/>
      <c r="D35" s="1"/>
      <c r="E35" s="1"/>
      <c r="F35" s="1"/>
      <c r="G35" s="1"/>
      <c r="H35" s="1"/>
      <c r="I35" s="1"/>
      <c r="J35" s="1"/>
      <c r="K35" s="1"/>
      <c r="L35" s="1"/>
      <c r="M35" s="1"/>
      <c r="N35" s="1"/>
      <c r="O35" s="1"/>
      <c r="P35" s="1"/>
      <c r="Q35" s="1"/>
      <c r="R35" s="1"/>
      <c r="S35" s="1"/>
      <c r="T35" s="1"/>
      <c r="U35" s="1"/>
      <c r="V35" s="1"/>
      <c r="W35" s="1"/>
      <c r="X35" s="1"/>
      <c r="Y35" s="1"/>
    </row>
    <row r="36" spans="1:25">
      <c r="A36" s="1"/>
      <c r="B36" s="1"/>
      <c r="C36" s="1"/>
      <c r="D36" s="1"/>
      <c r="E36" s="1"/>
      <c r="F36" s="1"/>
      <c r="G36" s="1"/>
      <c r="H36" s="1"/>
      <c r="I36" s="1"/>
      <c r="J36" s="1"/>
      <c r="K36" s="1"/>
      <c r="L36" s="1"/>
      <c r="M36" s="1"/>
      <c r="N36" s="1"/>
      <c r="O36" s="1"/>
      <c r="P36" s="1"/>
      <c r="Q36" s="1"/>
      <c r="R36" s="1"/>
      <c r="S36" s="1"/>
      <c r="T36" s="1"/>
      <c r="U36" s="1"/>
      <c r="V36" s="1"/>
      <c r="W36" s="1"/>
      <c r="X36" s="1"/>
      <c r="Y36" s="1"/>
    </row>
    <row r="37" spans="1:25">
      <c r="A37" s="1"/>
      <c r="B37" s="1"/>
      <c r="C37" s="1"/>
      <c r="D37" s="1"/>
      <c r="E37" s="1"/>
      <c r="F37" s="1"/>
      <c r="G37" s="1"/>
      <c r="H37" s="1"/>
      <c r="I37" s="1"/>
      <c r="J37" s="1"/>
      <c r="K37" s="1"/>
      <c r="L37" s="1"/>
      <c r="M37" s="1"/>
      <c r="N37" s="1"/>
      <c r="O37" s="1"/>
      <c r="P37" s="1"/>
      <c r="Q37" s="1"/>
      <c r="R37" s="1"/>
      <c r="S37" s="1"/>
      <c r="T37" s="1"/>
      <c r="U37" s="1"/>
      <c r="V37" s="1"/>
      <c r="W37" s="1"/>
      <c r="X37" s="1"/>
      <c r="Y37" s="1"/>
    </row>
    <row r="38" spans="1:25">
      <c r="A38" s="1"/>
      <c r="B38" s="1"/>
      <c r="C38" s="1"/>
      <c r="D38" s="1"/>
      <c r="E38" s="1"/>
      <c r="F38" s="1"/>
      <c r="G38" s="1"/>
      <c r="H38" s="1"/>
      <c r="I38" s="1"/>
      <c r="J38" s="1"/>
      <c r="K38" s="1"/>
      <c r="L38" s="1"/>
      <c r="M38" s="1"/>
      <c r="N38" s="1"/>
      <c r="O38" s="1"/>
      <c r="P38" s="1"/>
      <c r="Q38" s="1"/>
      <c r="R38" s="1"/>
      <c r="S38" s="1"/>
      <c r="T38" s="1"/>
      <c r="U38" s="1"/>
      <c r="V38" s="1"/>
      <c r="W38" s="1"/>
      <c r="X38" s="1"/>
      <c r="Y38" s="1"/>
    </row>
    <row r="39" spans="1:25">
      <c r="A39" s="1"/>
      <c r="B39" s="1"/>
      <c r="C39" s="1"/>
      <c r="D39" s="1"/>
      <c r="E39" s="1"/>
      <c r="F39" s="1"/>
      <c r="G39" s="1"/>
      <c r="H39" s="1"/>
      <c r="I39" s="1"/>
      <c r="J39" s="1"/>
      <c r="K39" s="1"/>
      <c r="L39" s="1"/>
      <c r="M39" s="1"/>
      <c r="N39" s="1"/>
      <c r="O39" s="1"/>
      <c r="P39" s="1"/>
      <c r="Q39" s="1"/>
      <c r="R39" s="1"/>
      <c r="S39" s="1"/>
      <c r="T39" s="1"/>
      <c r="U39" s="1"/>
      <c r="V39" s="1"/>
      <c r="W39" s="1"/>
      <c r="X39" s="1"/>
      <c r="Y39" s="1"/>
    </row>
    <row r="40" spans="1:25">
      <c r="A40" s="1"/>
      <c r="B40" s="1"/>
      <c r="C40" s="1"/>
      <c r="D40" s="1"/>
      <c r="E40" s="1"/>
      <c r="F40" s="1"/>
      <c r="G40" s="1"/>
      <c r="H40" s="1"/>
      <c r="I40" s="1"/>
      <c r="J40" s="1"/>
      <c r="K40" s="1"/>
      <c r="L40" s="1"/>
      <c r="M40" s="1"/>
      <c r="N40" s="1"/>
      <c r="O40" s="1"/>
      <c r="P40" s="1"/>
      <c r="Q40" s="1"/>
      <c r="R40" s="1"/>
      <c r="S40" s="1"/>
      <c r="T40" s="1"/>
      <c r="U40" s="1"/>
      <c r="V40" s="1"/>
      <c r="W40" s="1"/>
      <c r="X40" s="1"/>
      <c r="Y40" s="1"/>
    </row>
    <row r="41" spans="1:25">
      <c r="A41" s="1"/>
      <c r="B41" s="1"/>
      <c r="C41" s="1"/>
      <c r="D41" s="1"/>
      <c r="E41" s="1"/>
      <c r="F41" s="1"/>
      <c r="G41" s="1"/>
      <c r="H41" s="1"/>
      <c r="I41" s="1"/>
      <c r="J41" s="1"/>
      <c r="K41" s="1"/>
      <c r="L41" s="1"/>
      <c r="M41" s="1"/>
      <c r="N41" s="1"/>
      <c r="O41" s="1"/>
      <c r="P41" s="1"/>
      <c r="Q41" s="1"/>
      <c r="R41" s="1"/>
      <c r="S41" s="1"/>
      <c r="T41" s="1"/>
      <c r="U41" s="1"/>
      <c r="V41" s="1"/>
      <c r="W41" s="1"/>
      <c r="X41" s="1"/>
      <c r="Y41" s="1"/>
    </row>
    <row r="42" spans="1:25">
      <c r="A42" s="1"/>
      <c r="B42" s="1"/>
      <c r="C42" s="1"/>
      <c r="D42" s="1"/>
      <c r="E42" s="1"/>
      <c r="F42" s="1"/>
      <c r="G42" s="1"/>
      <c r="H42" s="1"/>
      <c r="I42" s="1"/>
      <c r="J42" s="1"/>
      <c r="K42" s="1"/>
      <c r="L42" s="1"/>
      <c r="M42" s="1"/>
      <c r="N42" s="1"/>
      <c r="O42" s="1"/>
      <c r="P42" s="1"/>
      <c r="Q42" s="1"/>
      <c r="R42" s="1"/>
      <c r="S42" s="1"/>
      <c r="T42" s="1"/>
      <c r="U42" s="1"/>
      <c r="V42" s="1"/>
      <c r="W42" s="1"/>
      <c r="X42" s="1"/>
      <c r="Y42" s="1"/>
    </row>
    <row r="43" spans="1:25">
      <c r="A43" s="1"/>
      <c r="B43" s="1"/>
      <c r="C43" s="1"/>
      <c r="D43" s="1"/>
      <c r="E43" s="1"/>
      <c r="F43" s="1"/>
      <c r="G43" s="1"/>
      <c r="H43" s="1"/>
      <c r="I43" s="1"/>
      <c r="J43" s="1"/>
      <c r="K43" s="1"/>
      <c r="L43" s="1"/>
      <c r="M43" s="1"/>
      <c r="N43" s="1"/>
      <c r="O43" s="1"/>
      <c r="P43" s="1"/>
      <c r="Q43" s="1"/>
      <c r="R43" s="1"/>
      <c r="S43" s="1"/>
      <c r="T43" s="1"/>
      <c r="U43" s="1"/>
      <c r="V43" s="1"/>
      <c r="W43" s="1"/>
      <c r="X43" s="1"/>
      <c r="Y43" s="1"/>
    </row>
    <row r="44" spans="1:25">
      <c r="A44" s="1"/>
      <c r="B44" s="1"/>
      <c r="C44" s="1"/>
      <c r="D44" s="1"/>
      <c r="E44" s="1"/>
      <c r="F44" s="1"/>
      <c r="G44" s="1"/>
      <c r="H44" s="1"/>
      <c r="I44" s="1"/>
      <c r="J44" s="1"/>
      <c r="K44" s="1"/>
      <c r="L44" s="1"/>
      <c r="M44" s="1"/>
      <c r="N44" s="1"/>
      <c r="O44" s="1"/>
      <c r="P44" s="1"/>
      <c r="Q44" s="1"/>
      <c r="R44" s="1"/>
      <c r="S44" s="1"/>
      <c r="T44" s="1"/>
      <c r="U44" s="1"/>
      <c r="V44" s="1"/>
      <c r="W44" s="1"/>
      <c r="X44" s="1"/>
      <c r="Y44" s="1"/>
    </row>
    <row r="45" spans="1:25">
      <c r="A45" s="1"/>
      <c r="B45" s="1"/>
      <c r="C45" s="1"/>
      <c r="D45" s="1"/>
      <c r="E45" s="1"/>
      <c r="F45" s="1"/>
      <c r="G45" s="1"/>
      <c r="H45" s="1"/>
      <c r="I45" s="1"/>
      <c r="J45" s="1"/>
      <c r="K45" s="1"/>
      <c r="L45" s="1"/>
      <c r="M45" s="1"/>
      <c r="N45" s="1"/>
      <c r="O45" s="1"/>
      <c r="P45" s="1"/>
      <c r="Q45" s="1"/>
      <c r="R45" s="1"/>
      <c r="S45" s="1"/>
      <c r="T45" s="1"/>
      <c r="U45" s="1"/>
      <c r="V45" s="1"/>
      <c r="W45" s="1"/>
      <c r="X45" s="1"/>
      <c r="Y45" s="1"/>
    </row>
    <row r="46" spans="1:25">
      <c r="A46" s="1"/>
      <c r="B46" s="1"/>
      <c r="C46" s="1"/>
      <c r="D46" s="1"/>
      <c r="E46" s="1"/>
      <c r="F46" s="1"/>
      <c r="G46" s="1"/>
      <c r="H46" s="1"/>
      <c r="I46" s="1"/>
      <c r="J46" s="1"/>
      <c r="K46" s="1"/>
      <c r="L46" s="1"/>
      <c r="M46" s="1"/>
      <c r="N46" s="1"/>
      <c r="O46" s="1"/>
      <c r="P46" s="1"/>
      <c r="Q46" s="1"/>
      <c r="R46" s="1"/>
      <c r="S46" s="1"/>
      <c r="T46" s="1"/>
      <c r="U46" s="1"/>
      <c r="V46" s="1"/>
      <c r="W46" s="1"/>
      <c r="X46" s="1"/>
      <c r="Y46" s="1"/>
    </row>
    <row r="47" spans="1:25">
      <c r="A47" s="1"/>
      <c r="B47" s="1"/>
      <c r="C47" s="1"/>
      <c r="D47" s="1"/>
      <c r="E47" s="1"/>
      <c r="F47" s="1"/>
      <c r="G47" s="1"/>
      <c r="H47" s="1"/>
      <c r="I47" s="1"/>
      <c r="J47" s="1"/>
      <c r="K47" s="1"/>
      <c r="L47" s="1"/>
      <c r="M47" s="1"/>
      <c r="N47" s="1"/>
      <c r="O47" s="1"/>
      <c r="P47" s="1"/>
      <c r="Q47" s="1"/>
      <c r="R47" s="1"/>
      <c r="S47" s="1"/>
      <c r="T47" s="1"/>
      <c r="U47" s="1"/>
      <c r="V47" s="1"/>
      <c r="W47" s="1"/>
      <c r="X47" s="1"/>
      <c r="Y47" s="1"/>
    </row>
    <row r="48" spans="1:25">
      <c r="A48" s="1"/>
      <c r="B48" s="1"/>
      <c r="C48" s="1"/>
      <c r="D48" s="1"/>
      <c r="E48" s="1"/>
      <c r="F48" s="1"/>
      <c r="G48" s="1"/>
      <c r="H48" s="1"/>
      <c r="I48" s="1"/>
      <c r="J48" s="1"/>
      <c r="K48" s="1"/>
      <c r="L48" s="1"/>
      <c r="M48" s="1"/>
      <c r="N48" s="1"/>
      <c r="O48" s="1"/>
      <c r="P48" s="1"/>
      <c r="Q48" s="1"/>
      <c r="R48" s="1"/>
      <c r="S48" s="1"/>
      <c r="T48" s="1"/>
      <c r="U48" s="1"/>
      <c r="V48" s="1"/>
      <c r="W48" s="1"/>
      <c r="X48" s="1"/>
      <c r="Y48" s="1"/>
    </row>
    <row r="49" spans="1:25">
      <c r="A49" s="1"/>
      <c r="B49" s="1"/>
      <c r="C49" s="1"/>
      <c r="D49" s="1"/>
      <c r="E49" s="1"/>
      <c r="F49" s="1"/>
      <c r="G49" s="1"/>
      <c r="H49" s="1"/>
      <c r="I49" s="1"/>
      <c r="J49" s="1"/>
      <c r="K49" s="1"/>
      <c r="L49" s="1"/>
      <c r="M49" s="1"/>
      <c r="N49" s="1"/>
      <c r="O49" s="1"/>
      <c r="P49" s="1"/>
      <c r="Q49" s="1"/>
      <c r="R49" s="1"/>
      <c r="S49" s="1"/>
      <c r="T49" s="1"/>
      <c r="U49" s="1"/>
      <c r="V49" s="1"/>
      <c r="W49" s="1"/>
      <c r="X49" s="1"/>
      <c r="Y49" s="1"/>
    </row>
    <row r="50" spans="1:25">
      <c r="A50" s="1"/>
      <c r="B50" s="1"/>
      <c r="C50" s="1"/>
      <c r="D50" s="1"/>
      <c r="E50" s="1"/>
      <c r="F50" s="1"/>
      <c r="G50" s="1"/>
      <c r="H50" s="1"/>
      <c r="I50" s="1"/>
      <c r="J50" s="1"/>
      <c r="K50" s="1"/>
      <c r="L50" s="1"/>
      <c r="M50" s="1"/>
      <c r="N50" s="1"/>
      <c r="O50" s="1"/>
      <c r="P50" s="1"/>
      <c r="Q50" s="1"/>
      <c r="R50" s="1"/>
      <c r="S50" s="1"/>
      <c r="T50" s="1"/>
      <c r="U50" s="1"/>
      <c r="V50" s="1"/>
      <c r="W50" s="1"/>
      <c r="X50" s="1"/>
      <c r="Y50" s="1"/>
    </row>
    <row r="51" spans="1:25">
      <c r="A51" s="1"/>
      <c r="B51" s="1"/>
      <c r="C51" s="1"/>
      <c r="D51" s="1"/>
      <c r="E51" s="1"/>
      <c r="F51" s="1"/>
      <c r="G51" s="1"/>
      <c r="H51" s="1"/>
      <c r="I51" s="1"/>
      <c r="J51" s="1"/>
      <c r="K51" s="1"/>
      <c r="L51" s="1"/>
      <c r="M51" s="1"/>
      <c r="N51" s="1"/>
      <c r="O51" s="1"/>
      <c r="P51" s="1"/>
      <c r="Q51" s="1"/>
      <c r="R51" s="1"/>
      <c r="S51" s="1"/>
      <c r="T51" s="1"/>
      <c r="U51" s="1"/>
      <c r="V51" s="1"/>
      <c r="W51" s="1"/>
      <c r="X51" s="1"/>
      <c r="Y51" s="1"/>
    </row>
    <row r="52" spans="1:25">
      <c r="A52" s="1"/>
      <c r="B52" s="1"/>
      <c r="C52" s="1"/>
      <c r="D52" s="1"/>
      <c r="E52" s="1"/>
      <c r="F52" s="1"/>
      <c r="G52" s="1"/>
      <c r="H52" s="1"/>
      <c r="I52" s="1"/>
      <c r="J52" s="1"/>
      <c r="K52" s="1"/>
      <c r="L52" s="1"/>
      <c r="M52" s="1"/>
      <c r="N52" s="1"/>
      <c r="O52" s="1"/>
      <c r="P52" s="1"/>
      <c r="Q52" s="1"/>
      <c r="R52" s="1"/>
      <c r="S52" s="1"/>
      <c r="T52" s="1"/>
      <c r="U52" s="1"/>
      <c r="V52" s="1"/>
      <c r="W52" s="1"/>
      <c r="X52" s="1"/>
      <c r="Y52" s="1"/>
    </row>
    <row r="53" spans="1:25">
      <c r="A53" s="1"/>
      <c r="B53" s="1"/>
      <c r="C53" s="1"/>
      <c r="D53" s="1"/>
      <c r="E53" s="1"/>
      <c r="F53" s="1"/>
      <c r="G53" s="1"/>
      <c r="H53" s="1"/>
      <c r="I53" s="1"/>
      <c r="J53" s="1"/>
      <c r="K53" s="1"/>
      <c r="L53" s="1"/>
      <c r="M53" s="1"/>
      <c r="N53" s="1"/>
      <c r="O53" s="1"/>
      <c r="P53" s="1"/>
      <c r="Q53" s="1"/>
      <c r="R53" s="1"/>
      <c r="S53" s="1"/>
      <c r="T53" s="1"/>
      <c r="U53" s="1"/>
      <c r="V53" s="1"/>
      <c r="W53" s="1"/>
      <c r="X53" s="1"/>
      <c r="Y53" s="1"/>
    </row>
    <row r="54" spans="1:25">
      <c r="A54" s="1"/>
      <c r="B54" s="1"/>
      <c r="C54" s="1"/>
      <c r="D54" s="1"/>
      <c r="E54" s="1"/>
      <c r="F54" s="1"/>
      <c r="G54" s="1"/>
      <c r="H54" s="1"/>
      <c r="I54" s="1"/>
      <c r="J54" s="1"/>
      <c r="K54" s="1"/>
      <c r="L54" s="1"/>
      <c r="M54" s="1"/>
      <c r="N54" s="1"/>
      <c r="O54" s="1"/>
      <c r="P54" s="1"/>
      <c r="Q54" s="1"/>
      <c r="R54" s="1"/>
      <c r="S54" s="1"/>
      <c r="T54" s="1"/>
      <c r="U54" s="1"/>
      <c r="V54" s="1"/>
      <c r="W54" s="1"/>
      <c r="X54" s="1"/>
      <c r="Y54" s="1"/>
    </row>
    <row r="55" spans="1:25">
      <c r="A55" s="1"/>
      <c r="B55" s="1"/>
      <c r="C55" s="1"/>
      <c r="D55" s="1"/>
      <c r="E55" s="1"/>
      <c r="F55" s="1"/>
      <c r="G55" s="1"/>
      <c r="H55" s="1"/>
      <c r="I55" s="1"/>
      <c r="J55" s="1"/>
      <c r="K55" s="1"/>
      <c r="L55" s="1"/>
      <c r="M55" s="1"/>
      <c r="N55" s="1"/>
      <c r="O55" s="1"/>
      <c r="P55" s="1"/>
      <c r="Q55" s="1"/>
      <c r="R55" s="1"/>
      <c r="S55" s="1"/>
      <c r="T55" s="1"/>
      <c r="U55" s="1"/>
      <c r="V55" s="1"/>
      <c r="W55" s="1"/>
      <c r="X55" s="1"/>
      <c r="Y55" s="1"/>
    </row>
    <row r="56" spans="1:25">
      <c r="A56" s="1"/>
      <c r="B56" s="1"/>
      <c r="C56" s="1"/>
      <c r="D56" s="1"/>
      <c r="E56" s="1"/>
      <c r="F56" s="1"/>
      <c r="G56" s="1"/>
      <c r="H56" s="1"/>
      <c r="I56" s="1"/>
      <c r="J56" s="1"/>
      <c r="K56" s="1"/>
      <c r="L56" s="1"/>
      <c r="M56" s="1"/>
      <c r="N56" s="1"/>
      <c r="O56" s="1"/>
      <c r="P56" s="1"/>
      <c r="Q56" s="1"/>
      <c r="R56" s="1"/>
      <c r="S56" s="1"/>
      <c r="T56" s="1"/>
      <c r="U56" s="1"/>
      <c r="V56" s="1"/>
      <c r="W56" s="1"/>
      <c r="X56" s="1"/>
      <c r="Y56" s="1"/>
    </row>
    <row r="57" spans="1:25">
      <c r="A57" s="1"/>
      <c r="B57" s="1"/>
      <c r="C57" s="1"/>
      <c r="D57" s="1"/>
      <c r="E57" s="1"/>
      <c r="F57" s="1"/>
      <c r="G57" s="1"/>
      <c r="H57" s="1"/>
      <c r="I57" s="1"/>
      <c r="J57" s="1"/>
      <c r="K57" s="1"/>
      <c r="L57" s="1"/>
      <c r="M57" s="1"/>
      <c r="N57" s="1"/>
      <c r="O57" s="1"/>
      <c r="P57" s="1"/>
      <c r="Q57" s="1"/>
      <c r="R57" s="1"/>
      <c r="S57" s="1"/>
      <c r="T57" s="1"/>
      <c r="U57" s="1"/>
      <c r="V57" s="1"/>
      <c r="W57" s="1"/>
      <c r="X57" s="1"/>
      <c r="Y57" s="1"/>
    </row>
    <row r="58" spans="1:25">
      <c r="A58" s="1"/>
      <c r="B58" s="1"/>
      <c r="C58" s="1"/>
      <c r="D58" s="1"/>
      <c r="E58" s="1"/>
      <c r="F58" s="1"/>
      <c r="G58" s="1"/>
      <c r="H58" s="1"/>
      <c r="I58" s="1"/>
      <c r="J58" s="1"/>
      <c r="K58" s="1"/>
      <c r="L58" s="1"/>
      <c r="M58" s="1"/>
      <c r="N58" s="1"/>
      <c r="O58" s="1"/>
      <c r="P58" s="1"/>
      <c r="Q58" s="1"/>
      <c r="R58" s="1"/>
      <c r="S58" s="1"/>
      <c r="T58" s="1"/>
      <c r="U58" s="1"/>
      <c r="V58" s="1"/>
      <c r="W58" s="1"/>
      <c r="X58" s="1"/>
      <c r="Y58" s="1"/>
    </row>
    <row r="59" spans="1:25">
      <c r="A59" s="1"/>
      <c r="B59" s="1"/>
      <c r="C59" s="1"/>
      <c r="D59" s="1"/>
      <c r="E59" s="1"/>
      <c r="F59" s="1"/>
      <c r="G59" s="1"/>
      <c r="H59" s="1"/>
      <c r="I59" s="1"/>
      <c r="J59" s="1"/>
      <c r="K59" s="1"/>
      <c r="L59" s="1"/>
      <c r="M59" s="1"/>
      <c r="N59" s="1"/>
      <c r="O59" s="1"/>
      <c r="P59" s="1"/>
      <c r="Q59" s="1"/>
      <c r="R59" s="1"/>
      <c r="S59" s="1"/>
      <c r="T59" s="1"/>
      <c r="U59" s="1"/>
      <c r="V59" s="1"/>
      <c r="W59" s="1"/>
      <c r="X59" s="1"/>
      <c r="Y59" s="1"/>
    </row>
    <row r="60" spans="1:25">
      <c r="A60" s="1"/>
      <c r="B60" s="1"/>
      <c r="C60" s="1"/>
      <c r="D60" s="1"/>
      <c r="E60" s="1"/>
      <c r="F60" s="1"/>
      <c r="G60" s="1"/>
      <c r="H60" s="1"/>
      <c r="I60" s="1"/>
      <c r="J60" s="1"/>
      <c r="K60" s="1"/>
      <c r="L60" s="1"/>
      <c r="M60" s="1"/>
      <c r="N60" s="1"/>
      <c r="O60" s="1"/>
      <c r="P60" s="1"/>
      <c r="Q60" s="1"/>
      <c r="R60" s="1"/>
      <c r="S60" s="1"/>
      <c r="T60" s="1"/>
      <c r="U60" s="1"/>
      <c r="V60" s="1"/>
      <c r="W60" s="1"/>
      <c r="X60" s="1"/>
      <c r="Y60" s="1"/>
    </row>
    <row r="61" spans="1:25">
      <c r="A61" s="1"/>
      <c r="B61" s="1"/>
      <c r="C61" s="1"/>
      <c r="D61" s="1"/>
      <c r="E61" s="1"/>
      <c r="F61" s="1"/>
      <c r="G61" s="1"/>
      <c r="H61" s="1"/>
      <c r="I61" s="1"/>
      <c r="J61" s="1"/>
      <c r="K61" s="1"/>
      <c r="L61" s="1"/>
      <c r="M61" s="1"/>
      <c r="N61" s="1"/>
      <c r="O61" s="1"/>
      <c r="P61" s="1"/>
      <c r="Q61" s="1"/>
      <c r="R61" s="1"/>
      <c r="S61" s="1"/>
      <c r="T61" s="1"/>
      <c r="U61" s="1"/>
      <c r="V61" s="1"/>
      <c r="W61" s="1"/>
      <c r="X61" s="1"/>
      <c r="Y61" s="1"/>
    </row>
    <row r="62" spans="1:25">
      <c r="A62" s="1"/>
      <c r="B62" s="1"/>
      <c r="C62" s="1"/>
      <c r="D62" s="1"/>
      <c r="E62" s="1"/>
      <c r="F62" s="1"/>
      <c r="G62" s="1"/>
      <c r="H62" s="1"/>
      <c r="I62" s="1"/>
      <c r="J62" s="1"/>
      <c r="K62" s="1"/>
      <c r="L62" s="1"/>
      <c r="M62" s="1"/>
      <c r="N62" s="1"/>
      <c r="O62" s="1"/>
      <c r="P62" s="1"/>
      <c r="Q62" s="1"/>
      <c r="R62" s="1"/>
      <c r="S62" s="1"/>
      <c r="T62" s="1"/>
      <c r="U62" s="1"/>
      <c r="V62" s="1"/>
      <c r="W62" s="1"/>
      <c r="X62" s="1"/>
      <c r="Y62" s="1"/>
    </row>
    <row r="63" spans="1:25">
      <c r="A63" s="1"/>
      <c r="B63" s="1"/>
      <c r="C63" s="1"/>
      <c r="D63" s="1"/>
      <c r="E63" s="1"/>
      <c r="F63" s="1"/>
      <c r="G63" s="1"/>
      <c r="H63" s="1"/>
      <c r="I63" s="1"/>
      <c r="J63" s="1"/>
      <c r="K63" s="1"/>
      <c r="L63" s="1"/>
      <c r="M63" s="1"/>
      <c r="N63" s="1"/>
      <c r="O63" s="1"/>
      <c r="P63" s="1"/>
      <c r="Q63" s="1"/>
      <c r="R63" s="1"/>
      <c r="S63" s="1"/>
      <c r="T63" s="1"/>
      <c r="U63" s="1"/>
      <c r="V63" s="1"/>
      <c r="W63" s="1"/>
      <c r="X63" s="1"/>
      <c r="Y63" s="1"/>
    </row>
    <row r="64" spans="1:25">
      <c r="A64" s="1"/>
      <c r="B64" s="1"/>
      <c r="C64" s="1"/>
      <c r="D64" s="1"/>
      <c r="E64" s="1"/>
      <c r="F64" s="1"/>
      <c r="G64" s="1"/>
      <c r="H64" s="1"/>
      <c r="I64" s="1"/>
      <c r="J64" s="1"/>
      <c r="K64" s="1"/>
      <c r="L64" s="1"/>
      <c r="M64" s="1"/>
      <c r="N64" s="1"/>
      <c r="O64" s="1"/>
      <c r="P64" s="1"/>
      <c r="Q64" s="1"/>
      <c r="R64" s="1"/>
      <c r="S64" s="1"/>
      <c r="T64" s="1"/>
      <c r="U64" s="1"/>
      <c r="V64" s="1"/>
      <c r="W64" s="1"/>
      <c r="X64" s="1"/>
      <c r="Y64" s="1"/>
    </row>
    <row r="65" spans="1:25">
      <c r="A65" s="1"/>
      <c r="B65" s="1"/>
      <c r="C65" s="1"/>
      <c r="D65" s="1"/>
      <c r="E65" s="1"/>
      <c r="F65" s="1"/>
      <c r="G65" s="1"/>
      <c r="H65" s="1"/>
      <c r="I65" s="1"/>
      <c r="J65" s="1"/>
      <c r="K65" s="1"/>
      <c r="L65" s="1"/>
      <c r="M65" s="1"/>
      <c r="N65" s="1"/>
      <c r="O65" s="1"/>
      <c r="P65" s="1"/>
      <c r="Q65" s="1"/>
      <c r="R65" s="1"/>
      <c r="S65" s="1"/>
      <c r="T65" s="1"/>
      <c r="U65" s="1"/>
      <c r="V65" s="1"/>
      <c r="W65" s="1"/>
      <c r="X65" s="1"/>
      <c r="Y65" s="1"/>
    </row>
    <row r="66" spans="1:25">
      <c r="A66" s="1"/>
      <c r="B66" s="1"/>
      <c r="C66" s="1"/>
      <c r="D66" s="1"/>
      <c r="E66" s="1"/>
      <c r="F66" s="1"/>
      <c r="G66" s="1"/>
      <c r="H66" s="1"/>
      <c r="I66" s="1"/>
      <c r="J66" s="1"/>
      <c r="K66" s="1"/>
      <c r="L66" s="1"/>
      <c r="M66" s="1"/>
      <c r="N66" s="1"/>
      <c r="O66" s="1"/>
      <c r="P66" s="1"/>
      <c r="Q66" s="1"/>
      <c r="R66" s="1"/>
      <c r="S66" s="1"/>
      <c r="T66" s="1"/>
      <c r="U66" s="1"/>
      <c r="V66" s="1"/>
      <c r="W66" s="1"/>
      <c r="X66" s="1"/>
      <c r="Y66" s="1"/>
    </row>
    <row r="67" spans="1:25">
      <c r="A67" s="1"/>
      <c r="B67" s="1"/>
      <c r="C67" s="1"/>
      <c r="D67" s="1"/>
      <c r="E67" s="1"/>
      <c r="F67" s="1"/>
      <c r="G67" s="1"/>
      <c r="H67" s="1"/>
      <c r="I67" s="1"/>
      <c r="J67" s="1"/>
      <c r="K67" s="1"/>
      <c r="L67" s="1"/>
      <c r="M67" s="1"/>
      <c r="N67" s="1"/>
      <c r="O67" s="1"/>
      <c r="P67" s="1"/>
      <c r="Q67" s="1"/>
      <c r="R67" s="1"/>
      <c r="S67" s="1"/>
      <c r="T67" s="1"/>
      <c r="U67" s="1"/>
      <c r="V67" s="1"/>
      <c r="W67" s="1"/>
      <c r="X67" s="1"/>
      <c r="Y67" s="1"/>
    </row>
    <row r="68" spans="1:25">
      <c r="A68" s="1"/>
      <c r="B68" s="1"/>
      <c r="C68" s="1"/>
      <c r="D68" s="1"/>
      <c r="E68" s="1"/>
      <c r="F68" s="1"/>
      <c r="G68" s="1"/>
      <c r="H68" s="1"/>
      <c r="I68" s="1"/>
      <c r="J68" s="1"/>
      <c r="K68" s="1"/>
      <c r="L68" s="1"/>
      <c r="M68" s="1"/>
      <c r="N68" s="1"/>
      <c r="O68" s="1"/>
      <c r="P68" s="1"/>
      <c r="Q68" s="1"/>
      <c r="R68" s="1"/>
      <c r="S68" s="1"/>
      <c r="T68" s="1"/>
      <c r="U68" s="1"/>
      <c r="V68" s="1"/>
      <c r="W68" s="1"/>
      <c r="X68" s="1"/>
      <c r="Y68" s="1"/>
    </row>
    <row r="69" spans="1:25">
      <c r="A69" s="1"/>
      <c r="B69" s="1"/>
      <c r="C69" s="1"/>
      <c r="D69" s="1"/>
      <c r="E69" s="1"/>
      <c r="F69" s="1"/>
      <c r="G69" s="1"/>
      <c r="H69" s="1"/>
      <c r="I69" s="1"/>
      <c r="J69" s="1"/>
      <c r="K69" s="1"/>
      <c r="L69" s="1"/>
      <c r="M69" s="1"/>
      <c r="N69" s="1"/>
      <c r="O69" s="1"/>
      <c r="P69" s="1"/>
      <c r="Q69" s="1"/>
      <c r="R69" s="1"/>
      <c r="S69" s="1"/>
      <c r="T69" s="1"/>
      <c r="U69" s="1"/>
      <c r="V69" s="1"/>
      <c r="W69" s="1"/>
      <c r="X69" s="1"/>
      <c r="Y69" s="1"/>
    </row>
    <row r="70" spans="1:25">
      <c r="A70" s="1"/>
      <c r="B70" s="1"/>
      <c r="C70" s="1"/>
      <c r="D70" s="1"/>
      <c r="E70" s="1"/>
      <c r="F70" s="1"/>
      <c r="G70" s="1"/>
      <c r="H70" s="1"/>
      <c r="I70" s="1"/>
      <c r="J70" s="1"/>
      <c r="K70" s="1"/>
      <c r="L70" s="1"/>
      <c r="M70" s="1"/>
      <c r="N70" s="1"/>
      <c r="O70" s="1"/>
      <c r="P70" s="1"/>
      <c r="Q70" s="1"/>
      <c r="R70" s="1"/>
      <c r="S70" s="1"/>
      <c r="T70" s="1"/>
      <c r="U70" s="1"/>
      <c r="V70" s="1"/>
      <c r="W70" s="1"/>
      <c r="X70" s="1"/>
      <c r="Y70" s="1"/>
    </row>
    <row r="71" spans="1:25">
      <c r="A71" s="1"/>
      <c r="B71" s="1"/>
      <c r="C71" s="1"/>
      <c r="D71" s="1"/>
      <c r="E71" s="1"/>
      <c r="F71" s="1"/>
      <c r="G71" s="1"/>
      <c r="H71" s="1"/>
      <c r="I71" s="1"/>
      <c r="J71" s="1"/>
      <c r="K71" s="1"/>
      <c r="L71" s="1"/>
      <c r="M71" s="1"/>
      <c r="N71" s="1"/>
      <c r="O71" s="1"/>
      <c r="P71" s="1"/>
      <c r="Q71" s="1"/>
      <c r="R71" s="1"/>
      <c r="S71" s="1"/>
      <c r="T71" s="1"/>
      <c r="U71" s="1"/>
      <c r="V71" s="1"/>
      <c r="W71" s="1"/>
      <c r="X71" s="1"/>
      <c r="Y71" s="1"/>
    </row>
  </sheetData>
  <hyperlinks>
    <hyperlink ref="M1" location="innehåll!A1" display="Tillbaka till innehållsförteckning"/>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8"/>
  <sheetViews>
    <sheetView workbookViewId="0">
      <selection activeCell="N1" sqref="N1"/>
    </sheetView>
  </sheetViews>
  <sheetFormatPr defaultRowHeight="15"/>
  <cols>
    <col min="1" max="1" width="4.85546875" customWidth="1"/>
    <col min="3" max="3" width="16.28515625" customWidth="1"/>
    <col min="10" max="10" width="9.5703125" customWidth="1"/>
    <col min="11" max="11" width="17.28515625" customWidth="1"/>
    <col min="16" max="16" width="11.140625" customWidth="1"/>
    <col min="19" max="19" width="18.28515625" customWidth="1"/>
  </cols>
  <sheetData>
    <row r="1" spans="1:46">
      <c r="A1" s="1"/>
      <c r="B1" s="1"/>
      <c r="C1" s="1"/>
      <c r="D1" s="1"/>
      <c r="E1" s="1"/>
      <c r="F1" s="1"/>
      <c r="G1" s="1"/>
      <c r="H1" s="1"/>
      <c r="I1" s="1"/>
      <c r="J1" s="1"/>
      <c r="K1" s="1"/>
      <c r="L1" s="1"/>
      <c r="M1" s="1"/>
      <c r="N1" s="70" t="s">
        <v>173</v>
      </c>
      <c r="O1" s="1"/>
      <c r="P1" s="1"/>
      <c r="Q1" s="1"/>
      <c r="R1" s="1"/>
      <c r="S1" s="1"/>
      <c r="T1" s="1"/>
      <c r="U1" s="1"/>
      <c r="V1" s="1"/>
      <c r="W1" s="1"/>
      <c r="X1" s="1"/>
      <c r="Y1" s="1"/>
      <c r="Z1" s="1"/>
      <c r="AA1" s="1"/>
      <c r="AB1" s="1"/>
      <c r="AC1" s="1"/>
    </row>
    <row r="2" spans="1:46">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46">
      <c r="A3" s="1"/>
      <c r="B3" s="509" t="s">
        <v>366</v>
      </c>
      <c r="C3" s="511"/>
      <c r="D3" s="510"/>
      <c r="E3" s="510"/>
      <c r="F3" s="510"/>
      <c r="G3" s="510"/>
      <c r="H3" s="510"/>
      <c r="I3" s="1"/>
      <c r="J3" s="509" t="s">
        <v>368</v>
      </c>
      <c r="K3" s="511"/>
      <c r="L3" s="510"/>
      <c r="M3" s="510"/>
      <c r="N3" s="510"/>
      <c r="O3" s="510"/>
      <c r="P3" s="510"/>
      <c r="Q3" s="1"/>
      <c r="R3" s="509" t="s">
        <v>888</v>
      </c>
      <c r="S3" s="511"/>
      <c r="T3" s="510"/>
      <c r="U3" s="510"/>
      <c r="V3" s="510"/>
      <c r="W3" s="510"/>
      <c r="X3" s="510"/>
      <c r="Y3" s="697"/>
      <c r="Z3" s="1"/>
      <c r="AA3" s="1"/>
      <c r="AB3" s="1"/>
    </row>
    <row r="4" spans="1:46">
      <c r="A4" s="1"/>
      <c r="B4" s="368" t="s">
        <v>1472</v>
      </c>
      <c r="C4" s="369"/>
      <c r="D4" s="369"/>
      <c r="E4" s="369"/>
      <c r="F4" s="369"/>
      <c r="G4" s="369"/>
      <c r="H4" s="369"/>
      <c r="I4" s="1"/>
      <c r="J4" s="368" t="s">
        <v>1472</v>
      </c>
      <c r="K4" s="369"/>
      <c r="L4" s="369"/>
      <c r="M4" s="369"/>
      <c r="N4" s="369"/>
      <c r="O4" s="369"/>
      <c r="P4" s="369"/>
      <c r="Q4" s="1"/>
      <c r="R4" s="368" t="s">
        <v>1472</v>
      </c>
      <c r="S4" s="369"/>
      <c r="T4" s="369"/>
      <c r="U4" s="369"/>
      <c r="V4" s="369"/>
      <c r="W4" s="369"/>
      <c r="X4" s="369"/>
      <c r="Y4" s="697"/>
      <c r="Z4" s="1"/>
      <c r="AA4" s="1"/>
      <c r="AB4" s="1"/>
    </row>
    <row r="5" spans="1:46">
      <c r="A5" s="1"/>
      <c r="B5" s="1"/>
      <c r="C5" s="1"/>
      <c r="D5" s="1"/>
      <c r="E5" s="1"/>
      <c r="F5" s="1"/>
      <c r="G5" s="1"/>
      <c r="H5" s="1"/>
      <c r="I5" s="1"/>
      <c r="J5" s="1"/>
      <c r="K5" s="1"/>
      <c r="L5" s="1"/>
      <c r="M5" s="1"/>
      <c r="N5" s="1"/>
      <c r="O5" s="1"/>
      <c r="P5" s="1"/>
      <c r="Q5" s="1"/>
      <c r="R5" s="1"/>
      <c r="S5" s="1"/>
      <c r="T5" s="1"/>
      <c r="U5" s="1"/>
      <c r="V5" s="1"/>
      <c r="W5" s="1"/>
      <c r="X5" s="1"/>
      <c r="Y5" s="1"/>
      <c r="Z5" s="1"/>
      <c r="AA5" s="1"/>
      <c r="AB5" s="1"/>
    </row>
    <row r="6" spans="1:46" ht="30">
      <c r="A6" s="1"/>
      <c r="B6" s="214"/>
      <c r="C6" s="215" t="s">
        <v>367</v>
      </c>
      <c r="D6" s="1"/>
      <c r="E6" s="1"/>
      <c r="F6" s="1"/>
      <c r="G6" s="1"/>
      <c r="H6" s="1"/>
      <c r="I6" s="1"/>
      <c r="J6" s="214"/>
      <c r="K6" s="215" t="s">
        <v>367</v>
      </c>
      <c r="L6" s="1"/>
      <c r="M6" s="1"/>
      <c r="N6" s="1"/>
      <c r="O6" s="1"/>
      <c r="P6" s="1"/>
      <c r="Q6" s="1"/>
      <c r="R6" s="214"/>
      <c r="S6" s="215" t="s">
        <v>367</v>
      </c>
      <c r="T6" s="1"/>
      <c r="U6" s="1"/>
      <c r="V6" s="1"/>
      <c r="W6" s="1"/>
      <c r="X6" s="1"/>
      <c r="Y6" s="1"/>
      <c r="Z6" s="1"/>
      <c r="AA6" s="1"/>
      <c r="AB6" s="1"/>
    </row>
    <row r="7" spans="1:46">
      <c r="A7" s="1"/>
      <c r="B7" s="127" t="s">
        <v>178</v>
      </c>
      <c r="C7" s="107">
        <v>88</v>
      </c>
      <c r="D7" s="1"/>
      <c r="E7" s="1"/>
      <c r="F7" s="1"/>
      <c r="G7" s="1"/>
      <c r="H7" s="1"/>
      <c r="I7" s="1"/>
      <c r="J7" s="127" t="s">
        <v>178</v>
      </c>
      <c r="K7" s="797">
        <v>51</v>
      </c>
      <c r="L7" s="1"/>
      <c r="M7" s="1"/>
      <c r="N7" s="1"/>
      <c r="O7" s="1"/>
      <c r="P7" s="1"/>
      <c r="Q7" s="1"/>
      <c r="R7" s="127" t="s">
        <v>178</v>
      </c>
      <c r="S7" s="797">
        <v>57</v>
      </c>
      <c r="T7" s="1"/>
      <c r="U7" s="1"/>
      <c r="V7" s="1"/>
      <c r="W7" s="1"/>
      <c r="X7" s="1"/>
      <c r="Y7" s="1"/>
      <c r="Z7" s="1"/>
      <c r="AA7" s="1"/>
      <c r="AB7" s="1"/>
    </row>
    <row r="8" spans="1:46">
      <c r="A8" s="1"/>
      <c r="B8" s="138" t="s">
        <v>181</v>
      </c>
      <c r="C8" s="108">
        <v>87</v>
      </c>
      <c r="D8" s="1"/>
      <c r="E8" s="1"/>
      <c r="F8" s="1"/>
      <c r="G8" s="1"/>
      <c r="H8" s="1"/>
      <c r="I8" s="1"/>
      <c r="J8" s="138" t="s">
        <v>181</v>
      </c>
      <c r="K8" s="138">
        <v>83</v>
      </c>
      <c r="L8" s="1"/>
      <c r="M8" s="1"/>
      <c r="N8" s="1"/>
      <c r="O8" s="1"/>
      <c r="P8" s="1"/>
      <c r="Q8" s="1"/>
      <c r="R8" s="138" t="s">
        <v>181</v>
      </c>
      <c r="S8" s="138">
        <v>79</v>
      </c>
      <c r="T8" s="1"/>
      <c r="U8" s="1"/>
      <c r="V8" s="1"/>
      <c r="W8" s="1"/>
      <c r="X8" s="1"/>
      <c r="Y8" s="1"/>
      <c r="Z8" s="1"/>
      <c r="AA8" s="1"/>
      <c r="AB8" s="1"/>
    </row>
    <row r="9" spans="1:46">
      <c r="A9" s="1"/>
      <c r="B9" s="127" t="s">
        <v>329</v>
      </c>
      <c r="C9" s="107">
        <v>87</v>
      </c>
      <c r="D9" s="1"/>
      <c r="E9" s="1"/>
      <c r="F9" s="1"/>
      <c r="G9" s="1"/>
      <c r="H9" s="1"/>
      <c r="I9" s="1"/>
      <c r="J9" s="127" t="s">
        <v>329</v>
      </c>
      <c r="K9" s="797">
        <v>67</v>
      </c>
      <c r="L9" s="1"/>
      <c r="M9" s="1"/>
      <c r="N9" s="1"/>
      <c r="O9" s="1"/>
      <c r="P9" s="1"/>
      <c r="Q9" s="1"/>
      <c r="R9" s="127" t="s">
        <v>329</v>
      </c>
      <c r="S9" s="797">
        <v>68</v>
      </c>
      <c r="T9" s="1"/>
      <c r="U9" s="1"/>
      <c r="V9" s="1"/>
      <c r="W9" s="1"/>
      <c r="X9" s="1"/>
      <c r="Y9" s="1"/>
      <c r="Z9" s="1"/>
      <c r="AA9" s="1"/>
      <c r="AB9" s="1"/>
    </row>
    <row r="10" spans="1:46">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row>
    <row r="11" spans="1:46">
      <c r="A11" s="1"/>
      <c r="B11" s="137"/>
      <c r="C11" s="1"/>
      <c r="D11" s="1"/>
      <c r="E11" s="1"/>
      <c r="F11" s="1"/>
      <c r="G11" s="1"/>
      <c r="H11" s="1"/>
      <c r="I11" s="1"/>
      <c r="J11" s="1"/>
      <c r="K11" s="1"/>
      <c r="L11" s="1"/>
      <c r="M11" s="11"/>
      <c r="N11" s="1"/>
      <c r="O11" s="1"/>
      <c r="P11" s="1"/>
      <c r="Q11" s="1"/>
      <c r="R11" s="1"/>
      <c r="S11" s="1"/>
      <c r="T11" s="1"/>
      <c r="U11" s="1"/>
      <c r="V11" s="1"/>
      <c r="W11" s="1"/>
      <c r="X11" s="1"/>
      <c r="Y11" s="1"/>
      <c r="Z11" s="1"/>
      <c r="AA11" s="1"/>
      <c r="AB11" s="1"/>
    </row>
    <row r="12" spans="1:46">
      <c r="A12" s="1"/>
      <c r="B12" s="137" t="s">
        <v>656</v>
      </c>
      <c r="C12" s="1"/>
      <c r="D12" s="1"/>
      <c r="E12" s="1"/>
      <c r="F12" s="1"/>
      <c r="G12" s="1"/>
      <c r="H12" s="1"/>
      <c r="I12" s="1"/>
      <c r="J12" s="1"/>
      <c r="K12" s="1"/>
      <c r="L12" s="1"/>
      <c r="M12" s="1"/>
      <c r="N12" s="1"/>
      <c r="O12" s="1"/>
      <c r="P12" s="1"/>
      <c r="Q12" s="1"/>
      <c r="R12" s="1"/>
      <c r="S12" s="1"/>
      <c r="T12" s="1"/>
      <c r="U12" s="1"/>
      <c r="V12" s="1"/>
      <c r="W12" s="1"/>
      <c r="X12" s="1"/>
      <c r="Y12" s="1"/>
      <c r="Z12" s="1"/>
      <c r="AA12" s="1"/>
      <c r="AB12" s="1"/>
    </row>
    <row r="13" spans="1:46">
      <c r="A13" s="1"/>
      <c r="B13" s="137"/>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row>
    <row r="14" spans="1:46">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row>
    <row r="15" spans="1:46">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row>
    <row r="16" spans="1:4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row>
    <row r="17" spans="1:46">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row>
    <row r="18" spans="1:4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row>
    <row r="19" spans="1:46">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row>
    <row r="20" spans="1:46">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row>
    <row r="21" spans="1:46">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row>
    <row r="22" spans="1:46">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row>
    <row r="23" spans="1:4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row>
    <row r="24" spans="1:4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row>
    <row r="25" spans="1:4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row>
    <row r="26" spans="1:4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row>
    <row r="27" spans="1:4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row>
    <row r="28" spans="1:4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row>
  </sheetData>
  <hyperlinks>
    <hyperlink ref="N1" location="innehåll!A1" display="Tillbaka till innehållsförteckning"/>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3"/>
  <sheetViews>
    <sheetView workbookViewId="0">
      <selection activeCell="L1" sqref="L1"/>
    </sheetView>
  </sheetViews>
  <sheetFormatPr defaultRowHeight="15"/>
  <cols>
    <col min="1" max="1" width="6.85546875" customWidth="1"/>
    <col min="2" max="2" width="24.85546875" customWidth="1"/>
    <col min="3" max="3" width="24" customWidth="1"/>
    <col min="13" max="13" width="7" customWidth="1"/>
  </cols>
  <sheetData>
    <row r="1" spans="1:24">
      <c r="A1" s="1"/>
      <c r="B1" s="1"/>
      <c r="C1" s="1"/>
      <c r="D1" s="1"/>
      <c r="E1" s="1"/>
      <c r="F1" s="1"/>
      <c r="G1" s="1"/>
      <c r="H1" s="1"/>
      <c r="I1" s="1"/>
      <c r="J1" s="1"/>
      <c r="K1" s="1"/>
      <c r="L1" s="70" t="s">
        <v>173</v>
      </c>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367" t="s">
        <v>214</v>
      </c>
      <c r="C3" s="538"/>
      <c r="D3" s="364"/>
      <c r="E3" s="535"/>
      <c r="F3" s="535"/>
      <c r="G3" s="535"/>
      <c r="H3" s="535"/>
      <c r="I3" s="535"/>
      <c r="J3" s="535"/>
      <c r="K3" s="535"/>
      <c r="L3" s="535"/>
      <c r="M3" s="535"/>
      <c r="N3" s="1"/>
      <c r="O3" s="1"/>
      <c r="P3" s="1"/>
      <c r="Q3" s="1"/>
      <c r="R3" s="1"/>
      <c r="S3" s="1"/>
      <c r="T3" s="1"/>
      <c r="U3" s="1"/>
      <c r="V3" s="1"/>
      <c r="W3" s="1"/>
      <c r="X3" s="1"/>
    </row>
    <row r="4" spans="1:24">
      <c r="A4" s="11"/>
      <c r="B4" s="368" t="s">
        <v>340</v>
      </c>
      <c r="C4" s="523"/>
      <c r="D4" s="369"/>
      <c r="E4" s="372"/>
      <c r="F4" s="372"/>
      <c r="G4" s="372"/>
      <c r="H4" s="372"/>
      <c r="I4" s="372"/>
      <c r="J4" s="372"/>
      <c r="K4" s="372"/>
      <c r="L4" s="372"/>
      <c r="M4" s="372"/>
      <c r="N4" s="1"/>
      <c r="O4" s="1"/>
      <c r="P4" s="1"/>
      <c r="Q4" s="1"/>
      <c r="R4" s="1"/>
      <c r="S4" s="1"/>
      <c r="T4" s="1"/>
      <c r="U4" s="1"/>
      <c r="V4" s="1"/>
      <c r="W4" s="1"/>
      <c r="X4" s="1"/>
    </row>
    <row r="5" spans="1:24">
      <c r="A5" s="1"/>
      <c r="B5" s="306"/>
      <c r="C5" s="206" t="s">
        <v>183</v>
      </c>
      <c r="D5" s="1"/>
      <c r="E5" s="1"/>
      <c r="F5" s="1"/>
      <c r="G5" s="1"/>
      <c r="H5" s="1"/>
      <c r="I5" s="1"/>
      <c r="J5" s="1"/>
      <c r="K5" s="1"/>
      <c r="L5" s="1"/>
      <c r="M5" s="1"/>
      <c r="N5" s="1"/>
      <c r="O5" s="1"/>
      <c r="P5" s="1"/>
      <c r="Q5" s="1"/>
      <c r="R5" s="1"/>
      <c r="S5" s="1"/>
      <c r="T5" s="1"/>
      <c r="U5" s="1"/>
      <c r="V5" s="1"/>
      <c r="W5" s="1"/>
      <c r="X5" s="1"/>
    </row>
    <row r="6" spans="1:24" ht="26.25">
      <c r="A6" s="1"/>
      <c r="B6" s="203" t="s">
        <v>194</v>
      </c>
      <c r="C6" s="204">
        <v>5</v>
      </c>
      <c r="D6" s="1"/>
      <c r="E6" s="1"/>
      <c r="F6" s="1"/>
      <c r="G6" s="1"/>
      <c r="H6" s="1"/>
      <c r="I6" s="1"/>
      <c r="J6" s="1"/>
      <c r="K6" s="1"/>
      <c r="L6" s="1"/>
      <c r="M6" s="1"/>
      <c r="N6" s="1"/>
      <c r="O6" s="1"/>
      <c r="P6" s="1"/>
      <c r="Q6" s="1"/>
      <c r="R6" s="1"/>
      <c r="S6" s="1"/>
      <c r="T6" s="1"/>
      <c r="U6" s="1"/>
      <c r="V6" s="1"/>
      <c r="W6" s="1"/>
      <c r="X6" s="1"/>
    </row>
    <row r="7" spans="1:24" ht="26.25">
      <c r="A7" s="1"/>
      <c r="B7" s="143" t="s">
        <v>195</v>
      </c>
      <c r="C7" s="205">
        <v>5</v>
      </c>
      <c r="D7" s="1"/>
      <c r="E7" s="742" t="s">
        <v>1151</v>
      </c>
      <c r="F7" s="740"/>
      <c r="G7" s="740"/>
      <c r="H7" s="740"/>
      <c r="I7" s="1"/>
      <c r="J7" s="1"/>
      <c r="K7" s="1"/>
      <c r="L7" s="1"/>
      <c r="M7" s="1"/>
      <c r="N7" s="1"/>
      <c r="O7" s="1"/>
      <c r="P7" s="1"/>
      <c r="Q7" s="1"/>
      <c r="R7" s="1"/>
      <c r="S7" s="1"/>
      <c r="T7" s="1"/>
      <c r="U7" s="1"/>
      <c r="V7" s="1"/>
      <c r="W7" s="1"/>
      <c r="X7" s="1"/>
    </row>
    <row r="8" spans="1:24" ht="26.25">
      <c r="A8" s="1"/>
      <c r="B8" s="203" t="s">
        <v>189</v>
      </c>
      <c r="C8" s="204">
        <v>4</v>
      </c>
      <c r="D8" s="1"/>
      <c r="E8" s="740" t="s">
        <v>1311</v>
      </c>
      <c r="F8" s="740"/>
      <c r="G8" s="740"/>
      <c r="H8" s="740"/>
      <c r="I8" s="1"/>
      <c r="J8" s="1"/>
      <c r="K8" s="1"/>
      <c r="L8" s="1"/>
      <c r="M8" s="1"/>
      <c r="N8" s="1"/>
      <c r="O8" s="1"/>
      <c r="P8" s="1"/>
      <c r="Q8" s="1"/>
      <c r="R8" s="1"/>
      <c r="S8" s="1"/>
      <c r="T8" s="1"/>
      <c r="U8" s="1"/>
      <c r="V8" s="1"/>
      <c r="W8" s="1"/>
      <c r="X8" s="1"/>
    </row>
    <row r="9" spans="1:24" ht="26.25">
      <c r="A9" s="1"/>
      <c r="B9" s="143" t="s">
        <v>190</v>
      </c>
      <c r="C9" s="205">
        <v>3</v>
      </c>
      <c r="D9" s="1"/>
      <c r="E9" s="1"/>
      <c r="F9" s="1"/>
      <c r="G9" s="1"/>
      <c r="H9" s="1"/>
      <c r="I9" s="1"/>
      <c r="J9" s="1"/>
      <c r="K9" s="1"/>
      <c r="L9" s="1"/>
      <c r="M9" s="1"/>
      <c r="N9" s="1"/>
      <c r="O9" s="1"/>
      <c r="P9" s="1"/>
      <c r="Q9" s="1"/>
      <c r="R9" s="1"/>
      <c r="S9" s="1"/>
      <c r="T9" s="1"/>
      <c r="U9" s="1"/>
      <c r="V9" s="1"/>
      <c r="W9" s="1"/>
      <c r="X9" s="1"/>
    </row>
    <row r="10" spans="1:24" ht="26.25">
      <c r="A10" s="1"/>
      <c r="B10" s="203" t="s">
        <v>256</v>
      </c>
      <c r="C10" s="204">
        <v>4</v>
      </c>
      <c r="D10" s="1"/>
      <c r="E10" s="1" t="s">
        <v>1159</v>
      </c>
      <c r="F10" s="1"/>
      <c r="G10" s="1"/>
      <c r="H10" s="1"/>
      <c r="I10" s="1"/>
      <c r="J10" s="1"/>
      <c r="K10" s="1"/>
      <c r="L10" s="1"/>
      <c r="M10" s="1"/>
      <c r="N10" s="1"/>
      <c r="O10" s="1"/>
      <c r="P10" s="1"/>
      <c r="Q10" s="1"/>
      <c r="R10" s="1"/>
      <c r="S10" s="1"/>
      <c r="T10" s="1"/>
      <c r="U10" s="1"/>
      <c r="V10" s="1"/>
      <c r="W10" s="1"/>
      <c r="X10" s="1"/>
    </row>
    <row r="11" spans="1:24" ht="26.25">
      <c r="A11" s="1"/>
      <c r="B11" s="242" t="s">
        <v>370</v>
      </c>
      <c r="C11" s="205">
        <v>4</v>
      </c>
      <c r="D11" s="1"/>
      <c r="E11" s="1" t="s">
        <v>1166</v>
      </c>
      <c r="F11" s="1"/>
      <c r="G11" s="1"/>
      <c r="H11" s="1"/>
      <c r="I11" s="1"/>
      <c r="J11" s="1"/>
      <c r="K11" s="1"/>
      <c r="L11" s="1"/>
      <c r="M11" s="1"/>
      <c r="N11" s="1"/>
      <c r="O11" s="1"/>
      <c r="P11" s="1"/>
      <c r="Q11" s="1"/>
      <c r="R11" s="1"/>
      <c r="S11" s="1"/>
      <c r="T11" s="1"/>
      <c r="U11" s="1"/>
      <c r="V11" s="1"/>
      <c r="W11" s="1"/>
      <c r="X11" s="1"/>
    </row>
    <row r="12" spans="1:24" ht="39">
      <c r="A12" s="1"/>
      <c r="B12" s="203" t="s">
        <v>396</v>
      </c>
      <c r="C12" s="204">
        <v>4</v>
      </c>
      <c r="D12" s="1"/>
      <c r="E12" s="1"/>
      <c r="F12" s="1"/>
      <c r="G12" s="1"/>
      <c r="H12" s="1"/>
      <c r="I12" s="1"/>
      <c r="J12" s="1"/>
      <c r="K12" s="1"/>
      <c r="L12" s="1"/>
      <c r="M12" s="1"/>
      <c r="N12" s="1"/>
      <c r="O12" s="1"/>
      <c r="P12" s="1"/>
      <c r="Q12" s="1"/>
      <c r="R12" s="1"/>
      <c r="S12" s="1"/>
      <c r="T12" s="1"/>
      <c r="U12" s="1"/>
      <c r="V12" s="1"/>
      <c r="W12" s="1"/>
      <c r="X12" s="1"/>
    </row>
    <row r="13" spans="1:24" s="494" customFormat="1" ht="26.25">
      <c r="A13" s="1"/>
      <c r="B13" s="242" t="s">
        <v>370</v>
      </c>
      <c r="C13" s="205">
        <v>5</v>
      </c>
      <c r="D13" s="1"/>
      <c r="E13" s="1"/>
      <c r="F13" s="1"/>
      <c r="G13" s="1"/>
      <c r="H13" s="1"/>
      <c r="I13" s="1"/>
      <c r="J13" s="1"/>
      <c r="K13" s="1"/>
      <c r="L13" s="1"/>
      <c r="M13" s="1"/>
      <c r="N13" s="1"/>
      <c r="O13" s="1"/>
      <c r="P13" s="1"/>
      <c r="Q13" s="1"/>
      <c r="R13" s="1"/>
      <c r="S13" s="1"/>
      <c r="T13" s="1"/>
      <c r="U13" s="1"/>
      <c r="V13" s="1"/>
      <c r="W13" s="1"/>
      <c r="X13" s="1"/>
    </row>
    <row r="14" spans="1:24" s="494" customFormat="1">
      <c r="A14" s="1"/>
      <c r="B14" s="1"/>
      <c r="C14" s="1"/>
      <c r="D14" s="1"/>
      <c r="E14" s="1"/>
      <c r="F14" s="1"/>
      <c r="G14" s="1"/>
      <c r="H14" s="1"/>
      <c r="I14" s="1"/>
      <c r="J14" s="1"/>
      <c r="K14" s="1"/>
      <c r="L14" s="1"/>
      <c r="M14" s="1"/>
      <c r="N14" s="1"/>
      <c r="O14" s="1"/>
      <c r="P14" s="1"/>
      <c r="Q14" s="1"/>
      <c r="R14" s="1"/>
      <c r="S14" s="1"/>
      <c r="T14" s="1"/>
      <c r="U14" s="1"/>
      <c r="V14" s="1"/>
      <c r="W14" s="1"/>
      <c r="X14" s="1"/>
    </row>
    <row r="15" spans="1:24" s="494" customFormat="1">
      <c r="A15" s="1"/>
      <c r="B15" s="140" t="s">
        <v>428</v>
      </c>
      <c r="C15" s="11"/>
      <c r="D15" s="11"/>
      <c r="E15" s="1"/>
      <c r="F15" s="1"/>
      <c r="G15" s="1"/>
      <c r="H15" s="1"/>
      <c r="I15" s="1"/>
      <c r="J15" s="1"/>
      <c r="K15" s="1"/>
      <c r="L15" s="1"/>
      <c r="M15" s="1"/>
      <c r="N15" s="1"/>
      <c r="O15" s="1"/>
      <c r="P15" s="1"/>
      <c r="Q15" s="1"/>
      <c r="R15" s="1"/>
      <c r="S15" s="1"/>
      <c r="T15" s="1"/>
      <c r="U15" s="1"/>
      <c r="V15" s="1"/>
      <c r="W15" s="1"/>
      <c r="X15" s="1"/>
    </row>
    <row r="16" spans="1:24">
      <c r="A16" s="1"/>
      <c r="B16" s="80"/>
      <c r="C16" s="81"/>
      <c r="D16" s="1"/>
      <c r="E16" s="1"/>
      <c r="F16" s="1"/>
      <c r="G16" s="1"/>
      <c r="H16" s="1"/>
      <c r="I16" s="1"/>
      <c r="J16" s="1"/>
      <c r="K16" s="1"/>
      <c r="L16" s="1"/>
      <c r="M16" s="1"/>
      <c r="N16" s="1"/>
      <c r="O16" s="1"/>
      <c r="P16" s="1"/>
      <c r="Q16" s="1"/>
      <c r="R16" s="1"/>
      <c r="S16" s="1"/>
      <c r="T16" s="1"/>
      <c r="U16" s="1"/>
      <c r="V16" s="1"/>
      <c r="W16" s="1"/>
      <c r="X16" s="1"/>
    </row>
    <row r="17" spans="1:24">
      <c r="A17" s="1"/>
      <c r="B17" s="367" t="s">
        <v>213</v>
      </c>
      <c r="C17" s="538"/>
      <c r="D17" s="364"/>
      <c r="E17" s="535"/>
      <c r="F17" s="535"/>
      <c r="G17" s="535"/>
      <c r="H17" s="535"/>
      <c r="I17" s="535"/>
      <c r="J17" s="535"/>
      <c r="K17" s="535"/>
      <c r="L17" s="535"/>
      <c r="M17" s="535"/>
      <c r="N17" s="1"/>
      <c r="O17" s="1"/>
      <c r="P17" s="1"/>
      <c r="Q17" s="1"/>
      <c r="R17" s="1"/>
      <c r="S17" s="1"/>
      <c r="T17" s="1"/>
      <c r="U17" s="1"/>
      <c r="V17" s="1"/>
      <c r="W17" s="1"/>
      <c r="X17" s="1"/>
    </row>
    <row r="18" spans="1:24">
      <c r="A18" s="1"/>
      <c r="B18" s="368" t="s">
        <v>193</v>
      </c>
      <c r="C18" s="523"/>
      <c r="D18" s="369"/>
      <c r="E18" s="372"/>
      <c r="F18" s="372"/>
      <c r="G18" s="372"/>
      <c r="H18" s="372"/>
      <c r="I18" s="372"/>
      <c r="J18" s="372"/>
      <c r="K18" s="372"/>
      <c r="L18" s="372"/>
      <c r="M18" s="372"/>
      <c r="N18" s="1"/>
      <c r="O18" s="1"/>
      <c r="P18" s="1"/>
      <c r="Q18" s="1"/>
      <c r="R18" s="1"/>
      <c r="S18" s="1"/>
      <c r="T18" s="1"/>
      <c r="U18" s="1"/>
      <c r="V18" s="1"/>
      <c r="W18" s="1"/>
      <c r="X18" s="1"/>
    </row>
    <row r="19" spans="1:24">
      <c r="A19" s="1"/>
      <c r="B19" s="220"/>
      <c r="C19" s="205" t="s">
        <v>183</v>
      </c>
      <c r="D19" s="1"/>
      <c r="E19" s="1"/>
      <c r="F19" s="1"/>
      <c r="G19" s="1"/>
      <c r="H19" s="1"/>
      <c r="I19" s="1"/>
      <c r="J19" s="1"/>
      <c r="K19" s="1"/>
      <c r="L19" s="1"/>
      <c r="M19" s="1"/>
      <c r="N19" s="1"/>
      <c r="O19" s="1"/>
      <c r="P19" s="1"/>
      <c r="Q19" s="1"/>
      <c r="R19" s="1"/>
      <c r="S19" s="1"/>
      <c r="T19" s="1"/>
      <c r="U19" s="1"/>
      <c r="V19" s="1"/>
      <c r="W19" s="1"/>
      <c r="X19" s="1"/>
    </row>
    <row r="20" spans="1:24" ht="26.25">
      <c r="A20" s="1"/>
      <c r="B20" s="203" t="s">
        <v>196</v>
      </c>
      <c r="C20" s="204">
        <v>5</v>
      </c>
      <c r="D20" s="1"/>
      <c r="E20" s="1"/>
      <c r="F20" s="1"/>
      <c r="G20" s="1"/>
      <c r="H20" s="1"/>
      <c r="I20" s="1"/>
      <c r="J20" s="1"/>
      <c r="K20" s="1"/>
      <c r="L20" s="1"/>
      <c r="M20" s="1"/>
      <c r="N20" s="1"/>
      <c r="O20" s="1"/>
      <c r="P20" s="1"/>
      <c r="Q20" s="1"/>
      <c r="R20" s="1"/>
      <c r="S20" s="1"/>
      <c r="T20" s="1"/>
      <c r="U20" s="1"/>
      <c r="V20" s="1"/>
      <c r="W20" s="1"/>
      <c r="X20" s="1"/>
    </row>
    <row r="21" spans="1:24" ht="26.25">
      <c r="A21" s="1"/>
      <c r="B21" s="143" t="s">
        <v>197</v>
      </c>
      <c r="C21" s="205">
        <v>6</v>
      </c>
      <c r="D21" s="1"/>
      <c r="E21" s="742" t="s">
        <v>1151</v>
      </c>
      <c r="F21" s="740"/>
      <c r="G21" s="740"/>
      <c r="H21" s="1"/>
      <c r="I21" s="1"/>
      <c r="J21" s="1"/>
      <c r="K21" s="1"/>
      <c r="L21" s="1"/>
      <c r="M21" s="1"/>
      <c r="N21" s="1"/>
      <c r="O21" s="1"/>
      <c r="P21" s="1"/>
      <c r="Q21" s="1"/>
      <c r="R21" s="1"/>
      <c r="S21" s="1"/>
      <c r="T21" s="1"/>
      <c r="U21" s="1"/>
      <c r="V21" s="1"/>
      <c r="W21" s="1"/>
      <c r="X21" s="1"/>
    </row>
    <row r="22" spans="1:24" ht="26.25">
      <c r="A22" s="1"/>
      <c r="B22" s="203" t="s">
        <v>191</v>
      </c>
      <c r="C22" s="204">
        <v>5</v>
      </c>
      <c r="D22" s="1"/>
      <c r="E22" s="740" t="s">
        <v>1311</v>
      </c>
      <c r="F22" s="740"/>
      <c r="G22" s="740"/>
      <c r="H22" s="1"/>
      <c r="I22" s="1"/>
      <c r="J22" s="1"/>
      <c r="K22" s="1"/>
      <c r="L22" s="1"/>
      <c r="M22" s="1"/>
      <c r="N22" s="1"/>
      <c r="O22" s="1"/>
      <c r="P22" s="1"/>
      <c r="Q22" s="1"/>
      <c r="R22" s="1"/>
      <c r="S22" s="1"/>
      <c r="T22" s="1"/>
      <c r="U22" s="1"/>
      <c r="V22" s="1"/>
      <c r="W22" s="1"/>
      <c r="X22" s="1"/>
    </row>
    <row r="23" spans="1:24" ht="26.25">
      <c r="A23" s="1"/>
      <c r="B23" s="143" t="s">
        <v>192</v>
      </c>
      <c r="C23" s="205">
        <v>5</v>
      </c>
      <c r="D23" s="1"/>
      <c r="E23" s="1"/>
      <c r="F23" s="1"/>
      <c r="G23" s="1"/>
      <c r="H23" s="1"/>
      <c r="I23" s="1"/>
      <c r="J23" s="1"/>
      <c r="K23" s="1"/>
      <c r="L23" s="1"/>
      <c r="M23" s="1"/>
      <c r="N23" s="1"/>
      <c r="O23" s="1"/>
      <c r="P23" s="1"/>
      <c r="Q23" s="1"/>
      <c r="R23" s="1"/>
      <c r="S23" s="1"/>
      <c r="T23" s="1"/>
      <c r="U23" s="1"/>
      <c r="V23" s="1"/>
      <c r="W23" s="1"/>
      <c r="X23" s="1"/>
    </row>
    <row r="24" spans="1:24" ht="26.25">
      <c r="A24" s="1"/>
      <c r="B24" s="203" t="s">
        <v>258</v>
      </c>
      <c r="C24" s="204">
        <v>6</v>
      </c>
      <c r="D24" s="1"/>
      <c r="E24" s="1" t="s">
        <v>1159</v>
      </c>
      <c r="F24" s="1"/>
      <c r="G24" s="1"/>
      <c r="H24" s="1"/>
      <c r="I24" s="1"/>
      <c r="J24" s="1"/>
      <c r="K24" s="1"/>
      <c r="L24" s="1"/>
      <c r="M24" s="1"/>
      <c r="N24" s="1"/>
      <c r="O24" s="1"/>
      <c r="P24" s="1"/>
      <c r="Q24" s="1"/>
      <c r="R24" s="1"/>
      <c r="S24" s="1"/>
      <c r="T24" s="1"/>
      <c r="U24" s="1"/>
      <c r="V24" s="1"/>
      <c r="W24" s="1"/>
      <c r="X24" s="1"/>
    </row>
    <row r="25" spans="1:24" ht="26.25">
      <c r="A25" s="1"/>
      <c r="B25" s="143" t="s">
        <v>397</v>
      </c>
      <c r="C25" s="205">
        <v>6</v>
      </c>
      <c r="D25" s="1"/>
      <c r="E25" s="1" t="s">
        <v>1166</v>
      </c>
      <c r="F25" s="1"/>
      <c r="G25" s="1"/>
      <c r="H25" s="1"/>
      <c r="I25" s="1"/>
      <c r="J25" s="1"/>
      <c r="K25" s="1"/>
      <c r="L25" s="1"/>
      <c r="M25" s="1"/>
      <c r="N25" s="1"/>
      <c r="O25" s="1"/>
      <c r="P25" s="1"/>
      <c r="Q25" s="1"/>
      <c r="R25" s="1"/>
      <c r="S25" s="1"/>
      <c r="T25" s="1"/>
      <c r="U25" s="1"/>
      <c r="V25" s="1"/>
      <c r="W25" s="1"/>
      <c r="X25" s="1"/>
    </row>
    <row r="26" spans="1:24" ht="26.25">
      <c r="A26" s="1"/>
      <c r="B26" s="203" t="s">
        <v>427</v>
      </c>
      <c r="C26" s="204">
        <v>7</v>
      </c>
      <c r="D26" s="1"/>
      <c r="E26" s="1"/>
      <c r="F26" s="1"/>
      <c r="G26" s="1"/>
      <c r="H26" s="1"/>
      <c r="I26" s="1"/>
      <c r="J26" s="1"/>
      <c r="K26" s="1"/>
      <c r="L26" s="1"/>
      <c r="M26" s="1"/>
      <c r="N26" s="1"/>
      <c r="O26" s="1"/>
      <c r="P26" s="1"/>
      <c r="Q26" s="1"/>
      <c r="R26" s="1"/>
      <c r="S26" s="1"/>
      <c r="T26" s="1"/>
      <c r="U26" s="1"/>
      <c r="V26" s="1"/>
      <c r="W26" s="1"/>
      <c r="X26" s="1"/>
    </row>
    <row r="27" spans="1:24" ht="26.25">
      <c r="A27" s="1"/>
      <c r="B27" s="143" t="s">
        <v>923</v>
      </c>
      <c r="C27" s="205">
        <v>6</v>
      </c>
      <c r="D27" s="1"/>
      <c r="E27" s="1"/>
      <c r="F27" s="1"/>
      <c r="G27" s="1"/>
      <c r="H27" s="1"/>
      <c r="I27" s="1"/>
      <c r="J27" s="1"/>
      <c r="K27" s="1"/>
      <c r="L27" s="1"/>
      <c r="M27" s="1"/>
      <c r="N27" s="1"/>
      <c r="O27" s="1"/>
      <c r="P27" s="1"/>
      <c r="Q27" s="1"/>
      <c r="R27" s="1"/>
      <c r="S27" s="1"/>
      <c r="T27" s="1"/>
      <c r="U27" s="1"/>
      <c r="V27" s="1"/>
      <c r="W27" s="1"/>
      <c r="X27" s="1"/>
    </row>
    <row r="28" spans="1:24">
      <c r="A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21" t="s">
        <v>428</v>
      </c>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6:24">
      <c r="P33" s="1"/>
      <c r="Q33" s="1"/>
      <c r="R33" s="1"/>
      <c r="S33" s="1"/>
      <c r="T33" s="1"/>
      <c r="U33" s="1"/>
      <c r="V33" s="1"/>
      <c r="W33" s="1"/>
      <c r="X33" s="1"/>
    </row>
  </sheetData>
  <hyperlinks>
    <hyperlink ref="L1" location="innehåll!A1" display="Tillbaka till innehållsförteckning"/>
  </hyperlink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workbookViewId="0">
      <selection activeCell="B27" sqref="B27"/>
    </sheetView>
  </sheetViews>
  <sheetFormatPr defaultRowHeight="15"/>
  <cols>
    <col min="2" max="2" width="29.7109375" customWidth="1"/>
    <col min="9" max="9" width="25.7109375" customWidth="1"/>
  </cols>
  <sheetData>
    <row r="1" spans="1:22">
      <c r="A1" s="1"/>
      <c r="B1" s="1"/>
      <c r="C1" s="1"/>
      <c r="D1" s="1"/>
      <c r="E1" s="1"/>
      <c r="F1" s="1"/>
      <c r="G1" s="1"/>
      <c r="H1" s="70" t="s">
        <v>173</v>
      </c>
      <c r="I1" s="1"/>
      <c r="J1" s="1"/>
      <c r="K1" s="1"/>
      <c r="L1" s="1"/>
      <c r="M1" s="1"/>
      <c r="N1" s="1"/>
      <c r="O1" s="1"/>
      <c r="P1" s="1"/>
      <c r="Q1" s="1"/>
      <c r="R1" s="1"/>
      <c r="S1" s="1"/>
      <c r="T1" s="1"/>
      <c r="U1" s="1"/>
      <c r="V1" s="1"/>
    </row>
    <row r="2" spans="1:22" s="425" customFormat="1">
      <c r="A2" s="1"/>
      <c r="B2" s="1"/>
      <c r="C2" s="1"/>
      <c r="D2" s="1"/>
      <c r="E2" s="1"/>
      <c r="F2" s="1"/>
      <c r="G2" s="1"/>
      <c r="H2" s="70"/>
      <c r="I2" s="1"/>
      <c r="J2" s="1"/>
      <c r="K2" s="1"/>
      <c r="L2" s="1"/>
      <c r="M2" s="1"/>
      <c r="N2" s="1"/>
      <c r="O2" s="1"/>
      <c r="P2" s="1"/>
      <c r="Q2" s="1"/>
      <c r="R2" s="1"/>
      <c r="S2" s="1"/>
      <c r="T2" s="1"/>
      <c r="U2" s="1"/>
      <c r="V2" s="1"/>
    </row>
    <row r="3" spans="1:22">
      <c r="A3" s="1"/>
      <c r="B3" s="449" t="s">
        <v>722</v>
      </c>
      <c r="C3" s="450"/>
      <c r="D3" s="453"/>
      <c r="E3" s="453"/>
      <c r="F3" s="450"/>
      <c r="G3" s="450"/>
      <c r="H3" s="1"/>
      <c r="I3" s="449" t="s">
        <v>746</v>
      </c>
      <c r="J3" s="450"/>
      <c r="K3" s="453"/>
      <c r="L3" s="453"/>
      <c r="M3" s="450"/>
      <c r="N3" s="450"/>
      <c r="O3" s="450"/>
      <c r="P3" s="450"/>
      <c r="Q3" s="450"/>
      <c r="R3" s="451"/>
      <c r="S3" s="1"/>
      <c r="T3" s="1"/>
      <c r="U3" s="1"/>
      <c r="V3" s="1"/>
    </row>
    <row r="4" spans="1:22">
      <c r="A4" s="1"/>
      <c r="B4" s="207" t="s">
        <v>744</v>
      </c>
      <c r="C4" s="119"/>
      <c r="D4" s="119"/>
      <c r="E4" s="119"/>
      <c r="F4" s="192"/>
      <c r="G4" s="192"/>
      <c r="H4" s="1"/>
      <c r="I4" s="207" t="s">
        <v>745</v>
      </c>
      <c r="J4" s="119"/>
      <c r="K4" s="119"/>
      <c r="L4" s="119"/>
      <c r="M4" s="192"/>
      <c r="N4" s="192"/>
      <c r="O4" s="192"/>
      <c r="P4" s="192"/>
      <c r="Q4" s="192"/>
      <c r="R4" s="193"/>
      <c r="S4" s="1"/>
      <c r="T4" s="1"/>
      <c r="U4" s="1"/>
      <c r="V4" s="1"/>
    </row>
    <row r="5" spans="1:22" ht="45">
      <c r="A5" s="1"/>
      <c r="B5" s="1"/>
      <c r="C5" s="1"/>
      <c r="D5" s="1"/>
      <c r="E5" s="1"/>
      <c r="F5" s="1"/>
      <c r="G5" s="1"/>
      <c r="H5" s="1"/>
      <c r="I5" s="306"/>
      <c r="J5" s="457" t="s">
        <v>747</v>
      </c>
      <c r="K5" s="457" t="s">
        <v>748</v>
      </c>
      <c r="L5" s="458" t="s">
        <v>749</v>
      </c>
      <c r="M5" s="458" t="s">
        <v>750</v>
      </c>
      <c r="N5" s="458" t="s">
        <v>751</v>
      </c>
      <c r="O5" s="458" t="s">
        <v>752</v>
      </c>
      <c r="P5" s="458" t="s">
        <v>753</v>
      </c>
      <c r="Q5" s="458" t="s">
        <v>754</v>
      </c>
      <c r="R5" s="458" t="s">
        <v>755</v>
      </c>
      <c r="S5" s="1"/>
      <c r="T5" s="1"/>
      <c r="U5" s="1"/>
      <c r="V5" s="1"/>
    </row>
    <row r="6" spans="1:22">
      <c r="A6" s="1"/>
      <c r="B6" s="439" t="s">
        <v>741</v>
      </c>
      <c r="C6" s="439">
        <v>65</v>
      </c>
      <c r="D6" s="1"/>
      <c r="E6" s="1"/>
      <c r="F6" s="1"/>
      <c r="G6" s="1"/>
      <c r="H6" s="1"/>
      <c r="I6" s="455" t="s">
        <v>741</v>
      </c>
      <c r="J6" s="442">
        <v>43</v>
      </c>
      <c r="K6" s="442">
        <v>31</v>
      </c>
      <c r="L6" s="442">
        <v>3</v>
      </c>
      <c r="M6" s="442">
        <v>22</v>
      </c>
      <c r="N6" s="442">
        <v>10</v>
      </c>
      <c r="O6" s="442">
        <v>46</v>
      </c>
      <c r="P6" s="442">
        <v>14</v>
      </c>
      <c r="Q6" s="442">
        <v>7</v>
      </c>
      <c r="R6" s="442">
        <v>10</v>
      </c>
      <c r="S6" s="1"/>
      <c r="T6" s="1"/>
      <c r="U6" s="1"/>
      <c r="V6" s="1"/>
    </row>
    <row r="7" spans="1:22">
      <c r="A7" s="1"/>
      <c r="B7" s="442" t="s">
        <v>736</v>
      </c>
      <c r="C7" s="442">
        <v>67</v>
      </c>
      <c r="D7" s="1"/>
      <c r="E7" s="1"/>
      <c r="F7" s="1"/>
      <c r="G7" s="1"/>
      <c r="H7" s="1"/>
      <c r="I7" s="455" t="s">
        <v>670</v>
      </c>
      <c r="J7" s="442">
        <v>45</v>
      </c>
      <c r="K7" s="442">
        <v>37</v>
      </c>
      <c r="L7" s="442">
        <v>4</v>
      </c>
      <c r="M7" s="442">
        <v>21</v>
      </c>
      <c r="N7" s="442">
        <v>9</v>
      </c>
      <c r="O7" s="442">
        <v>42</v>
      </c>
      <c r="P7" s="442">
        <v>14</v>
      </c>
      <c r="Q7" s="442">
        <v>6</v>
      </c>
      <c r="R7" s="442">
        <v>9</v>
      </c>
      <c r="S7" s="1"/>
      <c r="T7" s="1"/>
      <c r="U7" s="1"/>
      <c r="V7" s="1"/>
    </row>
    <row r="8" spans="1:22">
      <c r="A8" s="1"/>
      <c r="B8" s="439" t="s">
        <v>696</v>
      </c>
      <c r="C8" s="439">
        <v>64</v>
      </c>
      <c r="D8" s="1"/>
      <c r="E8" s="1"/>
      <c r="F8" s="1"/>
      <c r="G8" s="1"/>
      <c r="H8" s="1"/>
      <c r="I8" s="455" t="s">
        <v>666</v>
      </c>
      <c r="J8" s="442">
        <v>41</v>
      </c>
      <c r="K8" s="442">
        <v>25</v>
      </c>
      <c r="L8" s="442">
        <v>2</v>
      </c>
      <c r="M8" s="442">
        <v>23</v>
      </c>
      <c r="N8" s="442">
        <v>11</v>
      </c>
      <c r="O8" s="442">
        <v>52</v>
      </c>
      <c r="P8" s="442">
        <v>15</v>
      </c>
      <c r="Q8" s="442">
        <v>7</v>
      </c>
      <c r="R8" s="442">
        <v>10</v>
      </c>
      <c r="S8" s="1"/>
      <c r="T8" s="1"/>
      <c r="U8" s="1"/>
      <c r="V8" s="1"/>
    </row>
    <row r="9" spans="1:22" ht="30.75" customHeight="1">
      <c r="A9" s="1"/>
      <c r="B9" s="441" t="s">
        <v>697</v>
      </c>
      <c r="C9" s="442">
        <v>52</v>
      </c>
      <c r="D9" s="1"/>
      <c r="E9" s="1"/>
      <c r="F9" s="1"/>
      <c r="G9" s="1"/>
      <c r="H9" s="1"/>
      <c r="I9" s="456" t="s">
        <v>742</v>
      </c>
      <c r="J9" s="442">
        <v>27</v>
      </c>
      <c r="K9" s="442">
        <v>22</v>
      </c>
      <c r="L9" s="442">
        <v>8</v>
      </c>
      <c r="M9" s="442">
        <v>14</v>
      </c>
      <c r="N9" s="442">
        <v>11</v>
      </c>
      <c r="O9" s="442">
        <v>43</v>
      </c>
      <c r="P9" s="442">
        <v>16</v>
      </c>
      <c r="Q9" s="442">
        <v>14</v>
      </c>
      <c r="R9" s="442">
        <v>16</v>
      </c>
      <c r="S9" s="1"/>
      <c r="T9" s="1"/>
      <c r="U9" s="1"/>
      <c r="V9" s="1"/>
    </row>
    <row r="10" spans="1:22">
      <c r="A10" s="1"/>
      <c r="B10" s="1"/>
      <c r="C10" s="1"/>
      <c r="D10" s="1"/>
      <c r="E10" s="1"/>
      <c r="F10" s="1"/>
      <c r="G10" s="1"/>
      <c r="H10" s="1"/>
      <c r="I10" s="1"/>
      <c r="J10" s="1"/>
      <c r="K10" s="1"/>
      <c r="L10" s="1"/>
      <c r="M10" s="1"/>
      <c r="N10" s="1"/>
      <c r="O10" s="1"/>
      <c r="P10" s="1"/>
      <c r="Q10" s="1"/>
      <c r="R10" s="1"/>
      <c r="S10" s="1"/>
      <c r="T10" s="1"/>
      <c r="U10" s="1"/>
      <c r="V10" s="1"/>
    </row>
    <row r="11" spans="1:22">
      <c r="A11" s="1"/>
      <c r="B11" s="1"/>
      <c r="C11" s="1"/>
      <c r="D11" s="1"/>
      <c r="E11" s="1"/>
      <c r="F11" s="1"/>
      <c r="G11" s="1"/>
      <c r="H11" s="1"/>
      <c r="I11" s="1"/>
      <c r="J11" s="1"/>
      <c r="K11" s="1"/>
      <c r="L11" s="1"/>
      <c r="M11" s="1"/>
      <c r="N11" s="1"/>
      <c r="O11" s="1"/>
      <c r="P11" s="1"/>
      <c r="Q11" s="1"/>
      <c r="R11" s="1"/>
      <c r="S11" s="1"/>
      <c r="T11" s="1"/>
      <c r="U11" s="1"/>
      <c r="V11" s="1"/>
    </row>
    <row r="12" spans="1:22">
      <c r="A12" s="1"/>
      <c r="B12" s="1"/>
      <c r="C12" s="1"/>
      <c r="D12" s="1"/>
      <c r="E12" s="1"/>
      <c r="F12" s="1"/>
      <c r="G12" s="1"/>
      <c r="H12" s="1"/>
      <c r="I12" s="1"/>
      <c r="J12" s="1"/>
      <c r="K12" s="1"/>
      <c r="L12" s="1"/>
      <c r="M12" s="1"/>
      <c r="N12" s="1"/>
      <c r="O12" s="1"/>
      <c r="P12" s="1"/>
      <c r="Q12" s="1"/>
      <c r="R12" s="1"/>
      <c r="S12" s="1"/>
      <c r="T12" s="1"/>
      <c r="U12" s="1"/>
      <c r="V12" s="1"/>
    </row>
    <row r="13" spans="1:22">
      <c r="A13" s="1"/>
      <c r="B13" s="1"/>
      <c r="C13" s="1"/>
      <c r="D13" s="1"/>
      <c r="E13" s="1"/>
      <c r="F13" s="1"/>
      <c r="G13" s="1"/>
      <c r="H13" s="1"/>
      <c r="I13" s="1"/>
      <c r="J13" s="1"/>
      <c r="K13" s="1"/>
      <c r="L13" s="1"/>
      <c r="M13" s="1"/>
      <c r="N13" s="1"/>
      <c r="O13" s="1"/>
      <c r="P13" s="1"/>
      <c r="Q13" s="1"/>
      <c r="R13" s="1"/>
      <c r="S13" s="1"/>
      <c r="T13" s="1"/>
      <c r="U13" s="1"/>
      <c r="V13" s="1"/>
    </row>
    <row r="14" spans="1:22">
      <c r="A14" s="1"/>
      <c r="B14" s="1"/>
      <c r="C14" s="1"/>
      <c r="D14" s="1"/>
      <c r="E14" s="1"/>
      <c r="F14" s="1"/>
      <c r="G14" s="1"/>
      <c r="H14" s="1"/>
      <c r="I14" s="1"/>
      <c r="J14" s="1"/>
      <c r="K14" s="1"/>
      <c r="L14" s="1"/>
      <c r="M14" s="1"/>
      <c r="N14" s="1"/>
      <c r="O14" s="1"/>
      <c r="P14" s="1"/>
      <c r="Q14" s="1"/>
      <c r="R14" s="1"/>
      <c r="S14" s="1"/>
      <c r="T14" s="1"/>
      <c r="U14" s="1"/>
      <c r="V14" s="1"/>
    </row>
    <row r="15" spans="1:22">
      <c r="A15" s="1"/>
      <c r="B15" s="1"/>
      <c r="C15" s="1"/>
      <c r="D15" s="1"/>
      <c r="E15" s="1"/>
      <c r="F15" s="1"/>
      <c r="G15" s="1"/>
      <c r="H15" s="1"/>
      <c r="I15" s="1"/>
      <c r="J15" s="1"/>
      <c r="K15" s="1"/>
      <c r="L15" s="1"/>
      <c r="M15" s="1"/>
      <c r="N15" s="1"/>
      <c r="O15" s="1"/>
      <c r="P15" s="1"/>
      <c r="Q15" s="1"/>
      <c r="R15" s="1"/>
      <c r="S15" s="1"/>
      <c r="T15" s="1"/>
      <c r="U15" s="1"/>
      <c r="V15" s="1"/>
    </row>
    <row r="16" spans="1:22">
      <c r="A16" s="1"/>
      <c r="B16" s="1"/>
      <c r="C16" s="1"/>
      <c r="D16" s="1"/>
      <c r="E16" s="1"/>
      <c r="F16" s="1"/>
      <c r="G16" s="1"/>
      <c r="H16" s="1"/>
      <c r="I16" s="1"/>
      <c r="J16" s="1"/>
      <c r="K16" s="1"/>
      <c r="L16" s="1"/>
      <c r="M16" s="1"/>
      <c r="N16" s="1"/>
      <c r="O16" s="1"/>
      <c r="P16" s="1"/>
      <c r="Q16" s="1"/>
      <c r="R16" s="1"/>
      <c r="S16" s="1"/>
      <c r="T16" s="1"/>
      <c r="U16" s="1"/>
      <c r="V16" s="1"/>
    </row>
    <row r="17" spans="1:22">
      <c r="A17" s="1"/>
      <c r="B17" s="1"/>
      <c r="C17" s="1"/>
      <c r="D17" s="1"/>
      <c r="E17" s="1"/>
      <c r="F17" s="1"/>
      <c r="G17" s="1"/>
      <c r="H17" s="1"/>
      <c r="I17" s="1"/>
      <c r="J17" s="1"/>
      <c r="K17" s="1"/>
      <c r="L17" s="1"/>
      <c r="M17" s="1"/>
      <c r="N17" s="1"/>
      <c r="O17" s="1"/>
      <c r="P17" s="1"/>
      <c r="Q17" s="1"/>
      <c r="R17" s="1"/>
      <c r="S17" s="1"/>
      <c r="T17" s="1"/>
      <c r="U17" s="1"/>
      <c r="V17" s="1"/>
    </row>
    <row r="18" spans="1:22">
      <c r="A18" s="1"/>
      <c r="B18" s="1"/>
      <c r="C18" s="1"/>
      <c r="D18" s="1"/>
      <c r="E18" s="1"/>
      <c r="F18" s="1"/>
      <c r="G18" s="1"/>
      <c r="H18" s="1"/>
      <c r="I18" s="1"/>
      <c r="J18" s="1"/>
      <c r="K18" s="1"/>
      <c r="L18" s="1"/>
      <c r="M18" s="1"/>
      <c r="N18" s="1"/>
      <c r="O18" s="1"/>
      <c r="P18" s="1"/>
      <c r="Q18" s="1"/>
      <c r="R18" s="1"/>
      <c r="S18" s="1"/>
      <c r="T18" s="1"/>
      <c r="U18" s="1"/>
      <c r="V18" s="1"/>
    </row>
    <row r="19" spans="1:22">
      <c r="A19" s="1"/>
      <c r="B19" s="1"/>
      <c r="C19" s="1"/>
      <c r="D19" s="1"/>
      <c r="E19" s="1"/>
      <c r="F19" s="1"/>
      <c r="G19" s="1"/>
      <c r="H19" s="1"/>
      <c r="I19" s="1"/>
      <c r="J19" s="1"/>
      <c r="K19" s="1"/>
      <c r="L19" s="1"/>
      <c r="M19" s="1"/>
      <c r="N19" s="1"/>
      <c r="O19" s="1"/>
      <c r="P19" s="1"/>
      <c r="Q19" s="1"/>
      <c r="R19" s="1"/>
      <c r="S19" s="1"/>
      <c r="T19" s="1"/>
      <c r="U19" s="1"/>
      <c r="V19" s="1"/>
    </row>
    <row r="20" spans="1:22">
      <c r="A20" s="1"/>
      <c r="B20" s="1"/>
      <c r="C20" s="1"/>
      <c r="D20" s="1"/>
      <c r="E20" s="1"/>
      <c r="F20" s="1"/>
      <c r="G20" s="1"/>
      <c r="H20" s="1"/>
      <c r="I20" s="1"/>
      <c r="J20" s="1"/>
      <c r="K20" s="1"/>
      <c r="L20" s="1"/>
      <c r="M20" s="1"/>
      <c r="N20" s="1"/>
      <c r="O20" s="1"/>
      <c r="P20" s="1"/>
      <c r="Q20" s="1"/>
      <c r="R20" s="1"/>
      <c r="S20" s="1"/>
      <c r="T20" s="1"/>
      <c r="U20" s="1"/>
      <c r="V20" s="1"/>
    </row>
    <row r="21" spans="1:22">
      <c r="A21" s="1"/>
      <c r="B21" s="1"/>
      <c r="C21" s="1"/>
      <c r="D21" s="1"/>
      <c r="E21" s="1"/>
      <c r="F21" s="1"/>
      <c r="G21" s="1"/>
      <c r="H21" s="1"/>
      <c r="I21" s="1"/>
      <c r="J21" s="1"/>
      <c r="K21" s="1"/>
      <c r="L21" s="1"/>
      <c r="M21" s="1"/>
      <c r="N21" s="1"/>
      <c r="O21" s="1"/>
      <c r="P21" s="1"/>
      <c r="Q21" s="1"/>
      <c r="R21" s="1"/>
      <c r="S21" s="1"/>
      <c r="T21" s="1"/>
      <c r="U21" s="1"/>
      <c r="V21" s="1"/>
    </row>
    <row r="22" spans="1:22">
      <c r="A22" s="1"/>
      <c r="B22" s="1"/>
      <c r="C22" s="1"/>
      <c r="D22" s="1"/>
      <c r="E22" s="1"/>
      <c r="F22" s="1"/>
      <c r="G22" s="1"/>
      <c r="H22" s="1"/>
      <c r="I22" s="1"/>
      <c r="J22" s="1"/>
      <c r="K22" s="1"/>
      <c r="L22" s="1"/>
      <c r="M22" s="1"/>
      <c r="N22" s="1"/>
      <c r="O22" s="1"/>
      <c r="P22" s="1"/>
      <c r="Q22" s="1"/>
      <c r="R22" s="1"/>
      <c r="S22" s="1"/>
      <c r="T22" s="1"/>
      <c r="U22" s="1"/>
      <c r="V22" s="1"/>
    </row>
    <row r="23" spans="1:22">
      <c r="A23" s="1"/>
      <c r="B23" s="1"/>
      <c r="C23" s="1"/>
      <c r="D23" s="1"/>
      <c r="E23" s="1"/>
      <c r="F23" s="1"/>
      <c r="G23" s="1"/>
      <c r="H23" s="1"/>
      <c r="I23" s="1"/>
      <c r="J23" s="1"/>
      <c r="K23" s="1"/>
      <c r="L23" s="1"/>
      <c r="M23" s="1"/>
      <c r="N23" s="1"/>
      <c r="O23" s="1"/>
      <c r="P23" s="1"/>
      <c r="Q23" s="1"/>
      <c r="R23" s="1"/>
      <c r="S23" s="1"/>
      <c r="T23" s="1"/>
      <c r="U23" s="1"/>
      <c r="V23" s="1"/>
    </row>
    <row r="24" spans="1:22">
      <c r="A24" s="1"/>
      <c r="B24" s="1"/>
      <c r="C24" s="1"/>
      <c r="D24" s="1"/>
      <c r="E24" s="1"/>
      <c r="F24" s="1"/>
      <c r="G24" s="1"/>
      <c r="H24" s="1"/>
      <c r="I24" s="1"/>
      <c r="J24" s="1"/>
      <c r="K24" s="1"/>
      <c r="L24" s="1"/>
      <c r="M24" s="1"/>
      <c r="N24" s="1"/>
      <c r="O24" s="1"/>
      <c r="P24" s="1"/>
      <c r="Q24" s="1"/>
      <c r="R24" s="1"/>
      <c r="S24" s="1"/>
      <c r="T24" s="1"/>
      <c r="U24" s="1"/>
      <c r="V24" s="1"/>
    </row>
    <row r="25" spans="1:22">
      <c r="A25" s="1"/>
      <c r="B25" s="1"/>
      <c r="C25" s="1"/>
      <c r="D25" s="1"/>
      <c r="E25" s="1"/>
      <c r="F25" s="1"/>
      <c r="G25" s="1"/>
      <c r="H25" s="1"/>
      <c r="I25" s="1"/>
      <c r="J25" s="1"/>
      <c r="K25" s="1"/>
      <c r="L25" s="1"/>
      <c r="M25" s="1"/>
      <c r="N25" s="1"/>
      <c r="O25" s="1"/>
      <c r="P25" s="1"/>
      <c r="Q25" s="1"/>
      <c r="R25" s="1"/>
      <c r="S25" s="1"/>
      <c r="T25" s="1"/>
      <c r="U25" s="1"/>
      <c r="V25" s="1"/>
    </row>
    <row r="26" spans="1:22">
      <c r="A26" s="1"/>
      <c r="B26" s="1"/>
      <c r="C26" s="1"/>
      <c r="D26" s="1"/>
      <c r="E26" s="1"/>
      <c r="F26" s="1"/>
      <c r="G26" s="1"/>
      <c r="H26" s="1"/>
      <c r="I26" s="1"/>
      <c r="J26" s="1"/>
      <c r="K26" s="1"/>
      <c r="L26" s="1"/>
      <c r="M26" s="1"/>
      <c r="N26" s="1"/>
      <c r="O26" s="1"/>
      <c r="P26" s="1"/>
      <c r="Q26" s="1"/>
      <c r="R26" s="1"/>
      <c r="S26" s="1"/>
      <c r="T26" s="1"/>
      <c r="U26" s="1"/>
      <c r="V26" s="1"/>
    </row>
    <row r="27" spans="1:22">
      <c r="A27" s="1"/>
      <c r="B27" s="121" t="s">
        <v>672</v>
      </c>
      <c r="C27" s="1"/>
      <c r="D27" s="1"/>
      <c r="E27" s="1"/>
      <c r="F27" s="1"/>
      <c r="G27" s="1"/>
      <c r="H27" s="1"/>
      <c r="I27" s="1"/>
      <c r="J27" s="1"/>
      <c r="K27" s="1"/>
      <c r="L27" s="1"/>
      <c r="M27" s="1"/>
      <c r="N27" s="1"/>
      <c r="O27" s="1"/>
      <c r="P27" s="1"/>
      <c r="Q27" s="1"/>
      <c r="R27" s="1"/>
      <c r="S27" s="1"/>
      <c r="T27" s="1"/>
      <c r="U27" s="1"/>
      <c r="V27" s="1"/>
    </row>
    <row r="28" spans="1:22">
      <c r="A28" s="1"/>
      <c r="B28" s="1"/>
      <c r="C28" s="1"/>
      <c r="D28" s="1"/>
      <c r="E28" s="1"/>
      <c r="F28" s="1"/>
      <c r="G28" s="1"/>
      <c r="H28" s="1"/>
      <c r="I28" s="1"/>
      <c r="J28" s="1"/>
      <c r="K28" s="1"/>
      <c r="L28" s="1"/>
      <c r="M28" s="1"/>
      <c r="N28" s="1"/>
      <c r="O28" s="1"/>
      <c r="P28" s="1"/>
      <c r="Q28" s="1"/>
      <c r="R28" s="1"/>
      <c r="S28" s="1"/>
      <c r="T28" s="1"/>
      <c r="U28" s="1"/>
      <c r="V28" s="1"/>
    </row>
    <row r="29" spans="1:22">
      <c r="A29" s="1"/>
      <c r="B29" s="1"/>
      <c r="C29" s="1"/>
      <c r="D29" s="1"/>
      <c r="E29" s="1"/>
      <c r="F29" s="1"/>
      <c r="G29" s="1"/>
      <c r="H29" s="1"/>
      <c r="I29" s="1"/>
      <c r="J29" s="1"/>
      <c r="K29" s="1"/>
      <c r="L29" s="1"/>
      <c r="M29" s="1"/>
      <c r="N29" s="1"/>
      <c r="O29" s="1"/>
      <c r="P29" s="1"/>
      <c r="Q29" s="1"/>
      <c r="R29" s="1"/>
      <c r="S29" s="1"/>
      <c r="T29" s="1"/>
      <c r="U29" s="1"/>
      <c r="V29" s="1"/>
    </row>
    <row r="30" spans="1:22">
      <c r="A30" s="1"/>
      <c r="B30" s="1"/>
      <c r="C30" s="1"/>
      <c r="D30" s="1"/>
      <c r="E30" s="1"/>
      <c r="F30" s="1"/>
      <c r="G30" s="1"/>
      <c r="H30" s="1"/>
      <c r="I30" s="1"/>
      <c r="J30" s="1"/>
      <c r="K30" s="1"/>
      <c r="L30" s="1"/>
      <c r="M30" s="1"/>
      <c r="N30" s="1"/>
      <c r="O30" s="1"/>
      <c r="P30" s="1"/>
      <c r="Q30" s="1"/>
      <c r="R30" s="1"/>
      <c r="S30" s="1"/>
      <c r="T30" s="1"/>
      <c r="U30" s="1"/>
      <c r="V30" s="1"/>
    </row>
    <row r="31" spans="1:22">
      <c r="A31" s="1"/>
      <c r="B31" s="1"/>
      <c r="C31" s="1"/>
      <c r="D31" s="1"/>
      <c r="E31" s="1"/>
      <c r="F31" s="1"/>
      <c r="G31" s="1"/>
      <c r="H31" s="1"/>
      <c r="I31" s="121" t="s">
        <v>672</v>
      </c>
      <c r="J31" s="1"/>
      <c r="K31" s="1"/>
      <c r="L31" s="1"/>
      <c r="M31" s="1"/>
      <c r="N31" s="1"/>
      <c r="O31" s="1"/>
      <c r="P31" s="1"/>
      <c r="Q31" s="1"/>
      <c r="R31" s="1"/>
      <c r="S31" s="1"/>
      <c r="T31" s="1"/>
      <c r="U31" s="1"/>
      <c r="V31" s="1"/>
    </row>
    <row r="32" spans="1:22">
      <c r="A32" s="1"/>
      <c r="B32" s="1"/>
      <c r="C32" s="1"/>
      <c r="D32" s="1"/>
      <c r="E32" s="1"/>
      <c r="F32" s="1"/>
      <c r="G32" s="1"/>
      <c r="H32" s="1"/>
      <c r="I32" s="1"/>
      <c r="J32" s="1"/>
      <c r="K32" s="1"/>
      <c r="L32" s="1"/>
      <c r="M32" s="1"/>
      <c r="N32" s="1"/>
      <c r="O32" s="1"/>
      <c r="P32" s="1"/>
      <c r="Q32" s="1"/>
      <c r="R32" s="1"/>
      <c r="S32" s="1"/>
      <c r="T32" s="1"/>
      <c r="U32" s="1"/>
      <c r="V32" s="1"/>
    </row>
    <row r="33" spans="1:22">
      <c r="A33" s="1"/>
      <c r="B33" s="1"/>
      <c r="C33" s="1"/>
      <c r="D33" s="1"/>
      <c r="E33" s="1"/>
      <c r="F33" s="1"/>
      <c r="G33" s="1"/>
      <c r="H33" s="1"/>
      <c r="I33" s="1"/>
      <c r="J33" s="1"/>
      <c r="K33" s="1"/>
      <c r="L33" s="1"/>
      <c r="M33" s="1"/>
      <c r="N33" s="1"/>
      <c r="O33" s="1"/>
      <c r="P33" s="1"/>
      <c r="Q33" s="1"/>
      <c r="R33" s="1"/>
      <c r="S33" s="1"/>
      <c r="T33" s="1"/>
      <c r="U33" s="1"/>
      <c r="V33" s="1"/>
    </row>
    <row r="34" spans="1:22">
      <c r="A34" s="1"/>
      <c r="B34" s="1"/>
      <c r="C34" s="1"/>
      <c r="D34" s="1"/>
      <c r="E34" s="1"/>
      <c r="F34" s="1"/>
      <c r="G34" s="1"/>
      <c r="H34" s="1"/>
      <c r="I34" s="1"/>
      <c r="J34" s="1"/>
      <c r="K34" s="1"/>
      <c r="L34" s="1"/>
      <c r="M34" s="1"/>
      <c r="N34" s="1"/>
      <c r="O34" s="1"/>
      <c r="P34" s="1"/>
      <c r="Q34" s="1"/>
      <c r="R34" s="1"/>
      <c r="S34" s="1"/>
      <c r="T34" s="1"/>
      <c r="U34" s="1"/>
      <c r="V34" s="1"/>
    </row>
    <row r="35" spans="1:22">
      <c r="A35" s="1"/>
      <c r="B35" s="1"/>
      <c r="C35" s="1"/>
      <c r="D35" s="1"/>
      <c r="E35" s="1"/>
      <c r="F35" s="1"/>
      <c r="G35" s="1"/>
      <c r="H35" s="1"/>
      <c r="I35" s="1"/>
      <c r="J35" s="1"/>
      <c r="K35" s="1"/>
      <c r="L35" s="1"/>
      <c r="M35" s="1"/>
      <c r="N35" s="1"/>
      <c r="O35" s="1"/>
      <c r="P35" s="1"/>
      <c r="Q35" s="1"/>
      <c r="R35" s="1"/>
      <c r="S35" s="1"/>
      <c r="T35" s="1"/>
      <c r="U35" s="1"/>
      <c r="V35" s="1"/>
    </row>
    <row r="36" spans="1:22">
      <c r="A36" s="1"/>
      <c r="B36" s="1"/>
      <c r="C36" s="1"/>
      <c r="D36" s="1"/>
      <c r="E36" s="1"/>
      <c r="F36" s="1"/>
      <c r="G36" s="1"/>
      <c r="H36" s="1"/>
      <c r="I36" s="1"/>
      <c r="J36" s="1"/>
      <c r="K36" s="1"/>
      <c r="L36" s="1"/>
      <c r="M36" s="1"/>
      <c r="N36" s="1"/>
      <c r="O36" s="1"/>
      <c r="P36" s="1"/>
      <c r="Q36" s="1"/>
      <c r="R36" s="1"/>
      <c r="S36" s="1"/>
      <c r="T36" s="1"/>
      <c r="U36" s="1"/>
      <c r="V36" s="1"/>
    </row>
    <row r="37" spans="1:22">
      <c r="A37" s="1"/>
      <c r="B37" s="1"/>
      <c r="C37" s="1"/>
      <c r="D37" s="1"/>
      <c r="E37" s="1"/>
      <c r="F37" s="1"/>
      <c r="G37" s="1"/>
      <c r="H37" s="1"/>
      <c r="I37" s="1"/>
      <c r="J37" s="1"/>
      <c r="K37" s="1"/>
      <c r="L37" s="1"/>
      <c r="M37" s="1"/>
      <c r="N37" s="1"/>
      <c r="O37" s="1"/>
      <c r="P37" s="1"/>
      <c r="Q37" s="1"/>
      <c r="R37" s="1"/>
      <c r="S37" s="1"/>
      <c r="T37" s="1"/>
      <c r="U37" s="1"/>
      <c r="V37" s="1"/>
    </row>
    <row r="38" spans="1:22">
      <c r="A38" s="1"/>
      <c r="B38" s="1"/>
      <c r="C38" s="1"/>
      <c r="D38" s="1"/>
      <c r="E38" s="1"/>
      <c r="F38" s="1"/>
      <c r="G38" s="1"/>
      <c r="H38" s="1"/>
      <c r="I38" s="1"/>
      <c r="J38" s="1"/>
      <c r="K38" s="1"/>
      <c r="L38" s="1"/>
      <c r="M38" s="1"/>
      <c r="N38" s="1"/>
      <c r="O38" s="1"/>
      <c r="P38" s="1"/>
      <c r="Q38" s="1"/>
      <c r="R38" s="1"/>
      <c r="S38" s="1"/>
      <c r="T38" s="1"/>
      <c r="U38" s="1"/>
      <c r="V38" s="1"/>
    </row>
    <row r="39" spans="1:22">
      <c r="A39" s="1"/>
      <c r="B39" s="1"/>
      <c r="C39" s="1"/>
      <c r="D39" s="1"/>
      <c r="E39" s="1"/>
      <c r="F39" s="1"/>
      <c r="G39" s="1"/>
      <c r="H39" s="1"/>
      <c r="I39" s="1"/>
      <c r="J39" s="1"/>
      <c r="K39" s="1"/>
      <c r="L39" s="1"/>
      <c r="M39" s="1"/>
      <c r="N39" s="1"/>
      <c r="O39" s="1"/>
      <c r="P39" s="1"/>
      <c r="Q39" s="1"/>
      <c r="R39" s="1"/>
      <c r="S39" s="1"/>
      <c r="T39" s="1"/>
      <c r="U39" s="1"/>
      <c r="V39" s="1"/>
    </row>
    <row r="40" spans="1:22">
      <c r="A40" s="1"/>
      <c r="B40" s="1"/>
      <c r="C40" s="1"/>
      <c r="D40" s="1"/>
      <c r="E40" s="1"/>
      <c r="F40" s="1"/>
      <c r="G40" s="1"/>
      <c r="H40" s="1"/>
      <c r="I40" s="1"/>
      <c r="J40" s="1"/>
      <c r="K40" s="1"/>
      <c r="L40" s="1"/>
      <c r="M40" s="1"/>
      <c r="N40" s="1"/>
      <c r="O40" s="1"/>
      <c r="P40" s="1"/>
      <c r="Q40" s="1"/>
      <c r="R40" s="1"/>
      <c r="S40" s="1"/>
      <c r="T40" s="1"/>
      <c r="U40" s="1"/>
      <c r="V40" s="1"/>
    </row>
    <row r="41" spans="1:22">
      <c r="A41" s="1"/>
      <c r="B41" s="1"/>
      <c r="C41" s="1"/>
      <c r="D41" s="1"/>
      <c r="E41" s="1"/>
      <c r="F41" s="1"/>
      <c r="G41" s="1"/>
      <c r="H41" s="1"/>
      <c r="I41" s="1"/>
      <c r="J41" s="1"/>
      <c r="K41" s="1"/>
      <c r="L41" s="1"/>
      <c r="M41" s="1"/>
      <c r="N41" s="1"/>
      <c r="O41" s="1"/>
      <c r="P41" s="1"/>
      <c r="Q41" s="1"/>
      <c r="R41" s="1"/>
      <c r="S41" s="1"/>
      <c r="T41" s="1"/>
      <c r="U41" s="1"/>
      <c r="V41" s="1"/>
    </row>
    <row r="42" spans="1:22">
      <c r="A42" s="1"/>
      <c r="B42" s="1"/>
      <c r="C42" s="1"/>
      <c r="D42" s="1"/>
      <c r="E42" s="1"/>
      <c r="F42" s="1"/>
      <c r="G42" s="1"/>
      <c r="H42" s="1"/>
      <c r="I42" s="1"/>
      <c r="J42" s="1"/>
      <c r="K42" s="1"/>
      <c r="L42" s="1"/>
      <c r="M42" s="1"/>
      <c r="N42" s="1"/>
      <c r="O42" s="1"/>
      <c r="P42" s="1"/>
      <c r="Q42" s="1"/>
      <c r="R42" s="1"/>
      <c r="S42" s="1"/>
      <c r="T42" s="1"/>
      <c r="U42" s="1"/>
      <c r="V42" s="1"/>
    </row>
    <row r="43" spans="1:22">
      <c r="A43" s="1"/>
      <c r="B43" s="1"/>
      <c r="C43" s="1"/>
      <c r="D43" s="1"/>
      <c r="E43" s="1"/>
      <c r="F43" s="1"/>
      <c r="G43" s="1"/>
      <c r="H43" s="1"/>
      <c r="I43" s="1"/>
      <c r="J43" s="1"/>
      <c r="K43" s="1"/>
      <c r="L43" s="1"/>
      <c r="M43" s="1"/>
      <c r="N43" s="1"/>
      <c r="O43" s="1"/>
      <c r="P43" s="1"/>
      <c r="Q43" s="1"/>
      <c r="R43" s="1"/>
      <c r="S43" s="1"/>
      <c r="T43" s="1"/>
      <c r="U43" s="1"/>
      <c r="V43" s="1"/>
    </row>
    <row r="44" spans="1:22">
      <c r="A44" s="1"/>
      <c r="B44" s="1"/>
      <c r="C44" s="1"/>
      <c r="D44" s="1"/>
      <c r="E44" s="1"/>
      <c r="F44" s="1"/>
      <c r="G44" s="1"/>
      <c r="H44" s="1"/>
      <c r="I44" s="1"/>
      <c r="J44" s="1"/>
      <c r="K44" s="1"/>
      <c r="L44" s="1"/>
      <c r="M44" s="1"/>
      <c r="N44" s="1"/>
      <c r="O44" s="1"/>
      <c r="P44" s="1"/>
      <c r="Q44" s="1"/>
      <c r="R44" s="1"/>
      <c r="S44" s="1"/>
      <c r="T44" s="1"/>
      <c r="U44" s="1"/>
      <c r="V44" s="1"/>
    </row>
    <row r="45" spans="1:22">
      <c r="A45" s="1"/>
      <c r="B45" s="1"/>
      <c r="C45" s="1"/>
      <c r="D45" s="1"/>
      <c r="E45" s="1"/>
      <c r="F45" s="1"/>
      <c r="G45" s="1"/>
      <c r="H45" s="1"/>
      <c r="I45" s="1"/>
      <c r="J45" s="1"/>
      <c r="K45" s="1"/>
      <c r="L45" s="1"/>
      <c r="M45" s="1"/>
      <c r="N45" s="1"/>
      <c r="O45" s="1"/>
      <c r="P45" s="1"/>
      <c r="Q45" s="1"/>
      <c r="R45" s="1"/>
      <c r="S45" s="1"/>
      <c r="T45" s="1"/>
      <c r="U45" s="1"/>
      <c r="V45" s="1"/>
    </row>
    <row r="46" spans="1:22">
      <c r="A46" s="1"/>
      <c r="B46" s="1"/>
      <c r="C46" s="1"/>
      <c r="D46" s="1"/>
      <c r="E46" s="1"/>
      <c r="F46" s="1"/>
      <c r="G46" s="1"/>
      <c r="H46" s="1"/>
      <c r="I46" s="1"/>
      <c r="J46" s="1"/>
      <c r="K46" s="1"/>
      <c r="L46" s="1"/>
      <c r="M46" s="1"/>
      <c r="N46" s="1"/>
      <c r="O46" s="1"/>
      <c r="P46" s="1"/>
      <c r="Q46" s="1"/>
      <c r="R46" s="1"/>
      <c r="S46" s="1"/>
      <c r="T46" s="1"/>
      <c r="U46" s="1"/>
      <c r="V46" s="1"/>
    </row>
    <row r="47" spans="1:22">
      <c r="A47" s="1"/>
      <c r="B47" s="1"/>
      <c r="C47" s="1"/>
      <c r="D47" s="1"/>
      <c r="E47" s="1"/>
      <c r="F47" s="1"/>
      <c r="G47" s="1"/>
      <c r="H47" s="1"/>
      <c r="I47" s="1"/>
      <c r="J47" s="1"/>
      <c r="K47" s="1"/>
      <c r="L47" s="1"/>
      <c r="M47" s="1"/>
      <c r="N47" s="1"/>
      <c r="O47" s="1"/>
      <c r="P47" s="1"/>
      <c r="Q47" s="1"/>
      <c r="R47" s="1"/>
      <c r="S47" s="1"/>
      <c r="T47" s="1"/>
      <c r="U47" s="1"/>
      <c r="V47" s="1"/>
    </row>
    <row r="48" spans="1:22">
      <c r="A48" s="1"/>
      <c r="B48" s="1"/>
      <c r="C48" s="1"/>
      <c r="D48" s="1"/>
      <c r="E48" s="1"/>
      <c r="F48" s="1"/>
      <c r="G48" s="1"/>
      <c r="H48" s="1"/>
      <c r="I48" s="1"/>
      <c r="J48" s="1"/>
      <c r="K48" s="1"/>
      <c r="L48" s="1"/>
      <c r="M48" s="1"/>
      <c r="N48" s="1"/>
      <c r="O48" s="1"/>
      <c r="P48" s="1"/>
      <c r="Q48" s="1"/>
      <c r="R48" s="1"/>
      <c r="S48" s="1"/>
      <c r="T48" s="1"/>
      <c r="U48" s="1"/>
      <c r="V48" s="1"/>
    </row>
    <row r="49" spans="1:22">
      <c r="A49" s="1"/>
      <c r="B49" s="1"/>
      <c r="C49" s="1"/>
      <c r="D49" s="1"/>
      <c r="E49" s="1"/>
      <c r="F49" s="1"/>
      <c r="G49" s="1"/>
      <c r="H49" s="1"/>
      <c r="I49" s="1"/>
      <c r="J49" s="1"/>
      <c r="K49" s="1"/>
      <c r="L49" s="1"/>
      <c r="M49" s="1"/>
      <c r="N49" s="1"/>
      <c r="O49" s="1"/>
      <c r="P49" s="1"/>
      <c r="Q49" s="1"/>
      <c r="R49" s="1"/>
      <c r="S49" s="1"/>
      <c r="T49" s="1"/>
      <c r="U49" s="1"/>
      <c r="V49" s="1"/>
    </row>
    <row r="50" spans="1:22">
      <c r="A50" s="1"/>
      <c r="B50" s="1"/>
      <c r="C50" s="1"/>
      <c r="D50" s="1"/>
      <c r="E50" s="1"/>
      <c r="F50" s="1"/>
      <c r="G50" s="1"/>
      <c r="H50" s="1"/>
      <c r="I50" s="1"/>
      <c r="J50" s="1"/>
      <c r="K50" s="1"/>
      <c r="L50" s="1"/>
      <c r="M50" s="1"/>
      <c r="N50" s="1"/>
      <c r="O50" s="1"/>
      <c r="P50" s="1"/>
      <c r="Q50" s="1"/>
      <c r="R50" s="1"/>
      <c r="S50" s="1"/>
      <c r="T50" s="1"/>
      <c r="U50" s="1"/>
      <c r="V50" s="1"/>
    </row>
    <row r="51" spans="1:22">
      <c r="A51" s="1"/>
      <c r="B51" s="1"/>
      <c r="C51" s="1"/>
      <c r="D51" s="1"/>
      <c r="E51" s="1"/>
      <c r="F51" s="1"/>
      <c r="G51" s="1"/>
      <c r="H51" s="1"/>
      <c r="I51" s="1"/>
      <c r="J51" s="1"/>
      <c r="K51" s="1"/>
      <c r="L51" s="1"/>
      <c r="M51" s="1"/>
      <c r="N51" s="1"/>
      <c r="O51" s="1"/>
      <c r="P51" s="1"/>
      <c r="Q51" s="1"/>
      <c r="R51" s="1"/>
      <c r="S51" s="1"/>
      <c r="T51" s="1"/>
      <c r="U51" s="1"/>
      <c r="V51" s="1"/>
    </row>
  </sheetData>
  <hyperlinks>
    <hyperlink ref="H1" location="innehåll!A1" display="Tillbaka till innehållsförteckning"/>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87"/>
  <sheetViews>
    <sheetView workbookViewId="0">
      <selection activeCell="I1" sqref="I1"/>
    </sheetView>
  </sheetViews>
  <sheetFormatPr defaultRowHeight="15"/>
  <cols>
    <col min="2" max="2" width="31.5703125" customWidth="1"/>
  </cols>
  <sheetData>
    <row r="1" spans="1:58">
      <c r="A1" s="1"/>
      <c r="B1" s="1"/>
      <c r="C1" s="1"/>
      <c r="D1" s="1"/>
      <c r="E1" s="1"/>
      <c r="F1" s="1"/>
      <c r="G1" s="1"/>
      <c r="H1" s="1"/>
      <c r="I1" s="70" t="s">
        <v>173</v>
      </c>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c r="A3" s="1"/>
      <c r="B3" s="449" t="s">
        <v>756</v>
      </c>
      <c r="C3" s="450"/>
      <c r="D3" s="453"/>
      <c r="E3" s="453"/>
      <c r="F3" s="450"/>
      <c r="G3" s="450"/>
      <c r="H3" s="45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c r="A4" s="1"/>
      <c r="B4" s="207" t="s">
        <v>757</v>
      </c>
      <c r="C4" s="119"/>
      <c r="D4" s="119"/>
      <c r="E4" s="119"/>
      <c r="F4" s="192"/>
      <c r="G4" s="192"/>
      <c r="H4" s="193"/>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s="425" customFormat="1">
      <c r="A5" s="1"/>
      <c r="B5" s="454"/>
      <c r="C5" s="304"/>
      <c r="D5" s="10"/>
      <c r="E5" s="10"/>
      <c r="F5" s="11"/>
      <c r="G5" s="1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c r="A6" s="1"/>
      <c r="B6" s="439" t="s">
        <v>329</v>
      </c>
      <c r="C6" s="439">
        <v>87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c r="A7" s="1"/>
      <c r="B7" s="442" t="s">
        <v>670</v>
      </c>
      <c r="C7" s="442">
        <v>88</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c r="A8" s="1"/>
      <c r="B8" s="439" t="s">
        <v>758</v>
      </c>
      <c r="C8" s="439">
        <v>87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row>
    <row r="9" spans="1:58" ht="30">
      <c r="A9" s="1"/>
      <c r="B9" s="441" t="s">
        <v>742</v>
      </c>
      <c r="C9" s="442">
        <v>65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row>
    <row r="10" spans="1:58">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row>
    <row r="11" spans="1:58">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row>
    <row r="12" spans="1:58">
      <c r="A12" s="1"/>
      <c r="B12" s="121" t="s">
        <v>672</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row>
    <row r="13" spans="1:58">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row>
    <row r="14" spans="1:5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row>
    <row r="15" spans="1:5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row>
    <row r="16" spans="1:5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row>
    <row r="17" spans="1:5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row>
    <row r="18" spans="1:5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row>
    <row r="19" spans="1:5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row>
    <row r="20" spans="1:5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row>
    <row r="21" spans="1:5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row>
    <row r="22" spans="1:5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row>
    <row r="23" spans="1: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c r="A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sheetData>
  <hyperlinks>
    <hyperlink ref="I1" location="innehåll!A1" display="Tillbaka till innehållsförteckning"/>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3"/>
  <sheetViews>
    <sheetView zoomScaleNormal="100" workbookViewId="0">
      <selection activeCell="K1" sqref="K1"/>
    </sheetView>
  </sheetViews>
  <sheetFormatPr defaultRowHeight="15"/>
  <cols>
    <col min="1" max="1" width="5.28515625" customWidth="1"/>
    <col min="2" max="2" width="16" customWidth="1"/>
    <col min="6" max="6" width="10.140625" customWidth="1"/>
    <col min="14" max="15" width="9.140625" style="425"/>
    <col min="16" max="16" width="9.140625" style="804"/>
    <col min="18" max="18" width="21.85546875" customWidth="1"/>
    <col min="24" max="24" width="24.28515625" customWidth="1"/>
    <col min="30" max="30" width="17" customWidth="1"/>
    <col min="32" max="32" width="14.28515625" customWidth="1"/>
  </cols>
  <sheetData>
    <row r="1" spans="1:38">
      <c r="A1" s="1"/>
      <c r="B1" s="1"/>
      <c r="C1" s="1"/>
      <c r="D1" s="1"/>
      <c r="E1" s="1"/>
      <c r="F1" s="1"/>
      <c r="G1" s="1"/>
      <c r="H1" s="1"/>
      <c r="I1" s="1"/>
      <c r="J1" s="1"/>
      <c r="K1" s="70" t="s">
        <v>173</v>
      </c>
      <c r="L1" s="1"/>
      <c r="M1" s="1"/>
      <c r="N1" s="1"/>
      <c r="O1" s="1"/>
      <c r="P1" s="1"/>
      <c r="Q1" s="1"/>
      <c r="R1" s="1"/>
      <c r="S1" s="1"/>
      <c r="T1" s="1"/>
      <c r="U1" s="1"/>
      <c r="V1" s="1"/>
      <c r="W1" s="1"/>
      <c r="X1" s="1"/>
      <c r="Y1" s="70" t="s">
        <v>173</v>
      </c>
      <c r="Z1" s="1"/>
      <c r="AA1" s="1"/>
      <c r="AB1" s="1"/>
      <c r="AC1" s="1"/>
      <c r="AD1" s="1"/>
      <c r="AE1" s="1"/>
      <c r="AF1" s="1"/>
      <c r="AG1" s="1"/>
      <c r="AH1" s="1"/>
      <c r="AI1" s="1"/>
      <c r="AJ1" s="1"/>
      <c r="AK1" s="1"/>
      <c r="AL1" s="1"/>
    </row>
    <row r="2" spans="1:38">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c r="A3" s="1"/>
      <c r="B3" s="483" t="s">
        <v>130</v>
      </c>
      <c r="C3" s="450"/>
      <c r="D3" s="450"/>
      <c r="E3" s="450"/>
      <c r="F3" s="450"/>
      <c r="G3" s="450"/>
      <c r="H3" s="450"/>
      <c r="I3" s="450"/>
      <c r="J3" s="450"/>
      <c r="K3" s="450"/>
      <c r="L3" s="450"/>
      <c r="M3" s="450"/>
      <c r="N3" s="450"/>
      <c r="O3" s="450"/>
      <c r="P3" s="82"/>
      <c r="Q3" s="1"/>
      <c r="R3" s="309" t="s">
        <v>131</v>
      </c>
      <c r="S3" s="310"/>
      <c r="T3" s="310"/>
      <c r="U3" s="210"/>
      <c r="V3" s="210"/>
      <c r="W3" s="210"/>
      <c r="X3" s="210"/>
      <c r="Y3" s="210"/>
      <c r="Z3" s="210"/>
      <c r="AA3" s="210"/>
      <c r="AB3" s="210"/>
      <c r="AC3" s="210"/>
      <c r="AD3" s="210"/>
      <c r="AE3" s="210"/>
      <c r="AF3" s="212"/>
      <c r="AG3" s="1"/>
      <c r="AH3" s="1"/>
      <c r="AI3" s="1"/>
      <c r="AJ3" s="1"/>
      <c r="AK3" s="1"/>
      <c r="AL3" s="1"/>
    </row>
    <row r="4" spans="1:38">
      <c r="A4" s="1"/>
      <c r="B4" s="484"/>
      <c r="C4" s="485"/>
      <c r="D4" s="485"/>
      <c r="E4" s="485"/>
      <c r="F4" s="485"/>
      <c r="G4" s="485"/>
      <c r="H4" s="485"/>
      <c r="I4" s="485"/>
      <c r="J4" s="485"/>
      <c r="K4" s="485"/>
      <c r="L4" s="485"/>
      <c r="M4" s="485"/>
      <c r="N4" s="485"/>
      <c r="O4" s="485"/>
      <c r="P4" s="82"/>
      <c r="Q4" s="1"/>
      <c r="R4" s="207" t="s">
        <v>1438</v>
      </c>
      <c r="S4" s="311"/>
      <c r="T4" s="311"/>
      <c r="U4" s="192"/>
      <c r="V4" s="192"/>
      <c r="W4" s="192"/>
      <c r="X4" s="192"/>
      <c r="Y4" s="192"/>
      <c r="Z4" s="192"/>
      <c r="AA4" s="192"/>
      <c r="AB4" s="192"/>
      <c r="AC4" s="192"/>
      <c r="AD4" s="192"/>
      <c r="AE4" s="192"/>
      <c r="AF4" s="193"/>
      <c r="AG4" s="1"/>
      <c r="AH4" s="1"/>
      <c r="AI4" s="1"/>
      <c r="AJ4" s="1"/>
      <c r="AK4" s="1"/>
      <c r="AL4" s="1"/>
    </row>
    <row r="5" spans="1:38">
      <c r="A5" s="1"/>
      <c r="B5" s="38"/>
      <c r="C5" s="38">
        <v>2009</v>
      </c>
      <c r="D5" s="38">
        <v>2010</v>
      </c>
      <c r="E5" s="38">
        <v>2011</v>
      </c>
      <c r="F5" s="38">
        <v>2012</v>
      </c>
      <c r="G5" s="38">
        <v>2013</v>
      </c>
      <c r="H5" s="38">
        <v>2014</v>
      </c>
      <c r="I5" s="38">
        <v>2015</v>
      </c>
      <c r="J5" s="38">
        <v>2016</v>
      </c>
      <c r="K5" s="139" t="s">
        <v>332</v>
      </c>
      <c r="L5" s="139" t="s">
        <v>391</v>
      </c>
      <c r="M5" s="139" t="s">
        <v>429</v>
      </c>
      <c r="N5" s="139" t="s">
        <v>825</v>
      </c>
      <c r="O5" s="139">
        <v>2021</v>
      </c>
      <c r="P5" s="139" t="s">
        <v>1437</v>
      </c>
      <c r="Q5" s="1"/>
      <c r="S5" s="26" t="s">
        <v>81</v>
      </c>
      <c r="T5" s="26" t="s">
        <v>82</v>
      </c>
      <c r="U5" s="26" t="s">
        <v>21</v>
      </c>
      <c r="V5" s="26" t="s">
        <v>83</v>
      </c>
      <c r="W5" s="1"/>
      <c r="X5" s="1"/>
      <c r="Y5" s="1"/>
      <c r="Z5" s="1"/>
      <c r="AA5" s="1"/>
      <c r="AB5" s="1"/>
      <c r="AC5" s="1"/>
      <c r="AD5" s="1"/>
      <c r="AE5" s="1"/>
      <c r="AF5" s="1"/>
      <c r="AG5" s="1"/>
      <c r="AH5" s="1"/>
      <c r="AI5" s="1"/>
      <c r="AJ5" s="1"/>
      <c r="AK5" s="1"/>
      <c r="AL5" s="1"/>
    </row>
    <row r="6" spans="1:38">
      <c r="A6" s="1"/>
      <c r="B6" s="20" t="s">
        <v>61</v>
      </c>
      <c r="C6" s="154">
        <v>425</v>
      </c>
      <c r="D6" s="154">
        <v>531</v>
      </c>
      <c r="E6" s="154">
        <v>461</v>
      </c>
      <c r="F6" s="154">
        <v>497</v>
      </c>
      <c r="G6" s="154">
        <v>490</v>
      </c>
      <c r="H6" s="154">
        <v>510</v>
      </c>
      <c r="I6" s="154">
        <v>498</v>
      </c>
      <c r="J6" s="154">
        <v>467</v>
      </c>
      <c r="K6" s="154">
        <v>443</v>
      </c>
      <c r="L6" s="154">
        <v>532</v>
      </c>
      <c r="M6" s="154">
        <v>513</v>
      </c>
      <c r="N6" s="154">
        <v>527</v>
      </c>
      <c r="O6" s="154">
        <v>552</v>
      </c>
      <c r="P6" s="154">
        <v>571</v>
      </c>
      <c r="Q6" s="1"/>
      <c r="R6" s="20" t="s">
        <v>8</v>
      </c>
      <c r="S6" s="33">
        <v>1085.7</v>
      </c>
      <c r="T6" s="33">
        <v>744.6</v>
      </c>
      <c r="U6" s="33">
        <v>1286.3</v>
      </c>
      <c r="V6" s="33">
        <v>3966.2</v>
      </c>
      <c r="W6" s="1"/>
      <c r="X6" s="1"/>
      <c r="Y6" s="1"/>
      <c r="Z6" s="1"/>
      <c r="AA6" s="1"/>
      <c r="AB6" s="1"/>
      <c r="AC6" s="1"/>
      <c r="AD6" s="1"/>
      <c r="AE6" s="1"/>
      <c r="AF6" s="1"/>
      <c r="AG6" s="1"/>
      <c r="AH6" s="1"/>
      <c r="AI6" s="1"/>
      <c r="AJ6" s="1"/>
      <c r="AK6" s="1"/>
      <c r="AL6" s="1"/>
    </row>
    <row r="7" spans="1:38">
      <c r="A7" s="1"/>
      <c r="B7" s="21" t="s">
        <v>54</v>
      </c>
      <c r="C7" s="7">
        <v>408</v>
      </c>
      <c r="D7" s="7">
        <v>469</v>
      </c>
      <c r="E7" s="7">
        <v>424</v>
      </c>
      <c r="F7" s="7">
        <v>454</v>
      </c>
      <c r="G7" s="7">
        <v>473</v>
      </c>
      <c r="H7" s="7">
        <v>462</v>
      </c>
      <c r="I7" s="7">
        <v>495</v>
      </c>
      <c r="J7" s="7">
        <v>444</v>
      </c>
      <c r="K7" s="7">
        <v>439</v>
      </c>
      <c r="L7" s="7">
        <v>464</v>
      </c>
      <c r="M7" s="7">
        <v>450</v>
      </c>
      <c r="N7" s="7">
        <v>457</v>
      </c>
      <c r="O7" s="7">
        <v>498</v>
      </c>
      <c r="P7" s="7">
        <v>522</v>
      </c>
      <c r="Q7" s="1"/>
      <c r="R7" s="21" t="s">
        <v>9</v>
      </c>
      <c r="S7" s="34">
        <v>488.3</v>
      </c>
      <c r="T7" s="34">
        <v>403.2</v>
      </c>
      <c r="U7" s="34">
        <v>707.5</v>
      </c>
      <c r="V7" s="34">
        <v>3217.7</v>
      </c>
      <c r="W7" s="1"/>
      <c r="X7" s="1"/>
      <c r="Y7" s="1"/>
      <c r="Z7" s="1"/>
      <c r="AA7" s="1"/>
      <c r="AB7" s="1"/>
      <c r="AC7" s="1"/>
      <c r="AD7" s="1"/>
      <c r="AE7" s="1"/>
      <c r="AF7" s="1"/>
      <c r="AG7" s="1"/>
      <c r="AH7" s="1"/>
      <c r="AI7" s="1"/>
      <c r="AJ7" s="1"/>
      <c r="AK7" s="1"/>
      <c r="AL7" s="1"/>
    </row>
    <row r="8" spans="1:38">
      <c r="A8" s="1"/>
      <c r="B8" s="27" t="s">
        <v>84</v>
      </c>
      <c r="C8" s="1"/>
      <c r="D8" s="1"/>
      <c r="E8" s="1"/>
      <c r="F8" s="1"/>
      <c r="G8" s="1"/>
      <c r="H8" s="1"/>
      <c r="I8" s="1"/>
      <c r="J8" s="1"/>
      <c r="K8" s="1"/>
      <c r="L8" s="1"/>
      <c r="M8" s="1"/>
      <c r="N8" s="1"/>
      <c r="O8" s="1"/>
      <c r="P8" s="1"/>
      <c r="Q8" s="1"/>
      <c r="R8" s="20" t="s">
        <v>10</v>
      </c>
      <c r="S8" s="33">
        <v>1522.9</v>
      </c>
      <c r="T8" s="33">
        <v>846.7</v>
      </c>
      <c r="U8" s="33">
        <v>1201.4000000000001</v>
      </c>
      <c r="V8" s="33">
        <v>3345</v>
      </c>
      <c r="W8" s="1"/>
      <c r="X8" s="1"/>
      <c r="Y8" s="1"/>
      <c r="Z8" s="1"/>
      <c r="AA8" s="1"/>
      <c r="AB8" s="1"/>
      <c r="AC8" s="1"/>
      <c r="AD8" s="1"/>
      <c r="AE8" s="1"/>
      <c r="AF8" s="1"/>
      <c r="AG8" s="1"/>
      <c r="AH8" s="1"/>
      <c r="AI8" s="1"/>
      <c r="AJ8" s="1"/>
      <c r="AK8" s="1"/>
      <c r="AL8" s="1"/>
    </row>
    <row r="9" spans="1:38" ht="15.75">
      <c r="A9" s="1"/>
      <c r="B9" s="307" t="s">
        <v>228</v>
      </c>
      <c r="C9" s="9"/>
      <c r="D9" s="9"/>
      <c r="E9" s="1"/>
      <c r="F9" s="1"/>
      <c r="G9" s="1"/>
      <c r="H9" s="1"/>
      <c r="I9" s="1"/>
      <c r="J9" s="1"/>
      <c r="K9" s="1"/>
      <c r="L9" s="1"/>
      <c r="M9" s="1"/>
      <c r="N9" s="1"/>
      <c r="O9" s="1"/>
      <c r="P9" s="1"/>
      <c r="Q9" s="1"/>
      <c r="R9" s="23" t="s">
        <v>11</v>
      </c>
      <c r="S9" s="25">
        <v>579.70000000000005</v>
      </c>
      <c r="T9" s="25">
        <v>448.7</v>
      </c>
      <c r="U9" s="25">
        <v>746.4</v>
      </c>
      <c r="V9" s="25">
        <v>2762.2</v>
      </c>
      <c r="W9" s="1"/>
      <c r="X9" s="1"/>
      <c r="Y9" s="1"/>
      <c r="Z9" s="1"/>
      <c r="AA9" s="1"/>
      <c r="AB9" s="1"/>
      <c r="AC9" s="1"/>
      <c r="AD9" s="1"/>
      <c r="AE9" s="1"/>
      <c r="AF9" s="1"/>
      <c r="AG9" s="1"/>
      <c r="AH9" s="1"/>
      <c r="AI9" s="1"/>
      <c r="AJ9" s="1"/>
      <c r="AK9" s="1"/>
      <c r="AL9" s="1"/>
    </row>
    <row r="10" spans="1:38">
      <c r="A10" s="1"/>
      <c r="C10" s="9"/>
      <c r="D10" s="9"/>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ht="15.75">
      <c r="A11" s="1"/>
      <c r="B11" s="49"/>
      <c r="C11" s="1"/>
      <c r="D11" s="1"/>
      <c r="E11" s="1"/>
      <c r="F11" s="1"/>
      <c r="G11" s="1"/>
      <c r="H11" s="1"/>
      <c r="I11" s="1"/>
      <c r="J11" s="1"/>
      <c r="K11" s="1"/>
      <c r="L11" s="1"/>
      <c r="M11" s="1"/>
      <c r="N11" s="1"/>
      <c r="O11" s="1"/>
      <c r="P11" s="1"/>
      <c r="Q11" s="1"/>
      <c r="R11" s="9"/>
      <c r="S11" s="9"/>
      <c r="T11" s="9"/>
      <c r="U11" s="1"/>
      <c r="V11" s="1"/>
      <c r="W11" s="1"/>
      <c r="X11" s="1"/>
      <c r="Y11" s="1"/>
      <c r="Z11" s="1"/>
      <c r="AA11" s="1"/>
      <c r="AB11" s="1"/>
      <c r="AC11" s="1"/>
      <c r="AD11" s="1"/>
      <c r="AE11" s="1"/>
      <c r="AF11" s="1"/>
      <c r="AG11" s="1"/>
      <c r="AH11" s="1"/>
      <c r="AI11" s="1"/>
      <c r="AJ11" s="1"/>
      <c r="AK11" s="1"/>
      <c r="AL11" s="1"/>
    </row>
    <row r="12" spans="1:38" ht="15.75">
      <c r="A12" s="1"/>
      <c r="B12" s="197" t="s">
        <v>132</v>
      </c>
      <c r="C12" s="1"/>
      <c r="D12" s="1"/>
      <c r="E12" s="1"/>
      <c r="F12" s="1"/>
      <c r="G12" s="1"/>
      <c r="H12" s="1"/>
      <c r="I12" s="1"/>
      <c r="J12" s="1"/>
      <c r="K12" s="1"/>
      <c r="L12" s="1"/>
      <c r="M12" s="1"/>
      <c r="N12" s="1"/>
      <c r="O12" s="1"/>
      <c r="P12" s="1"/>
      <c r="Q12" s="1"/>
      <c r="R12" s="197" t="s">
        <v>229</v>
      </c>
      <c r="S12" s="1"/>
      <c r="T12" s="1"/>
      <c r="U12" s="1"/>
      <c r="V12" s="1"/>
      <c r="W12" s="1"/>
      <c r="X12" s="1"/>
      <c r="Y12" s="197" t="s">
        <v>333</v>
      </c>
      <c r="Z12" s="1"/>
      <c r="AA12" s="1"/>
      <c r="AB12" s="1"/>
      <c r="AC12" s="1"/>
      <c r="AD12" s="1"/>
      <c r="AE12" s="1"/>
      <c r="AF12" s="1"/>
      <c r="AG12" s="1"/>
      <c r="AH12" s="1"/>
      <c r="AI12" s="1"/>
      <c r="AJ12" s="1"/>
      <c r="AK12" s="1"/>
      <c r="AL12" s="1"/>
    </row>
    <row r="13" spans="1:38" ht="15.75">
      <c r="A13" s="1"/>
      <c r="B13" s="1"/>
      <c r="C13" s="1"/>
      <c r="D13" s="1"/>
      <c r="E13" s="1"/>
      <c r="F13" s="1"/>
      <c r="G13" s="1"/>
      <c r="H13" s="1"/>
      <c r="I13" s="1"/>
      <c r="J13" s="1"/>
      <c r="K13" s="1"/>
      <c r="L13" s="1"/>
      <c r="M13" s="1"/>
      <c r="N13" s="1"/>
      <c r="O13" s="1"/>
      <c r="P13" s="1"/>
      <c r="Q13" s="1"/>
      <c r="R13" s="197" t="s">
        <v>230</v>
      </c>
      <c r="S13" s="1"/>
      <c r="T13" s="1"/>
      <c r="U13" s="1"/>
      <c r="V13" s="1"/>
      <c r="W13" s="1"/>
      <c r="X13" s="1"/>
      <c r="Y13" s="197" t="s">
        <v>230</v>
      </c>
      <c r="Z13" s="1"/>
      <c r="AA13" s="1"/>
      <c r="AB13" s="1"/>
      <c r="AC13" s="1"/>
      <c r="AD13" s="1"/>
      <c r="AE13" s="1"/>
      <c r="AF13" s="1"/>
      <c r="AG13" s="1"/>
      <c r="AH13" s="1"/>
      <c r="AI13" s="1"/>
      <c r="AJ13" s="1"/>
      <c r="AK13" s="1"/>
      <c r="AL13" s="1"/>
    </row>
    <row r="14" spans="1:3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c r="A29" s="1"/>
      <c r="B29" s="1"/>
      <c r="C29" s="70"/>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c r="A30" s="1"/>
      <c r="B30" s="1"/>
      <c r="C30" s="70"/>
      <c r="D30" s="1"/>
      <c r="E30" s="1"/>
      <c r="F30" s="1"/>
      <c r="G30" s="1"/>
      <c r="H30" s="1"/>
      <c r="I30" s="1"/>
      <c r="J30" s="1"/>
      <c r="K30" s="1"/>
      <c r="L30" s="1"/>
      <c r="M30" s="1"/>
      <c r="N30" s="1"/>
      <c r="O30" s="1"/>
      <c r="P30" s="1"/>
      <c r="Q30" s="1"/>
      <c r="R30" s="308" t="s">
        <v>334</v>
      </c>
      <c r="S30" s="1"/>
      <c r="T30" s="1"/>
      <c r="U30" s="1"/>
      <c r="V30" s="1"/>
      <c r="W30" s="1"/>
      <c r="X30" s="1"/>
      <c r="Y30" s="1"/>
      <c r="Z30" s="1"/>
      <c r="AA30" s="1"/>
      <c r="AB30" s="1"/>
      <c r="AC30" s="1"/>
      <c r="AD30" s="1"/>
      <c r="AE30" s="1"/>
      <c r="AF30" s="1"/>
      <c r="AG30" s="1"/>
      <c r="AH30" s="1"/>
      <c r="AI30" s="1"/>
      <c r="AJ30" s="1"/>
      <c r="AK30" s="1"/>
      <c r="AL30" s="1"/>
    </row>
    <row r="31" spans="1:3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sheetData>
  <hyperlinks>
    <hyperlink ref="Y1" location="innehåll!A1" display="Tillbaka till innehållsförteckning"/>
    <hyperlink ref="K1" location="innehåll!A1" display="Tillbaka till innehållsförteckning"/>
  </hyperlinks>
  <pageMargins left="0.7" right="0.7" top="0.75" bottom="0.75" header="0.3" footer="0.3"/>
  <pageSetup paperSize="9" orientation="landscape" r:id="rId1"/>
  <ignoredErrors>
    <ignoredError sqref="K5:L5 M5" numberStoredAsText="1"/>
  </ignoredError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8"/>
  <sheetViews>
    <sheetView workbookViewId="0">
      <selection activeCell="K1" sqref="K1"/>
    </sheetView>
  </sheetViews>
  <sheetFormatPr defaultRowHeight="15"/>
  <cols>
    <col min="1" max="1" width="2.85546875" customWidth="1"/>
    <col min="2" max="2" width="21.85546875" customWidth="1"/>
    <col min="14" max="15" width="9.140625" style="425"/>
    <col min="16" max="16" width="9.140625" style="804"/>
    <col min="18" max="18" width="15.7109375" customWidth="1"/>
    <col min="28" max="28" width="10.140625" bestFit="1" customWidth="1"/>
    <col min="30" max="30" width="11.140625" style="425" bestFit="1" customWidth="1"/>
    <col min="31" max="31" width="9.140625" style="425"/>
  </cols>
  <sheetData>
    <row r="1" spans="1:33">
      <c r="A1" s="1"/>
      <c r="B1" s="1"/>
      <c r="C1" s="1"/>
      <c r="D1" s="1"/>
      <c r="E1" s="1"/>
      <c r="F1" s="1"/>
      <c r="G1" s="1"/>
      <c r="H1" s="1"/>
      <c r="I1" s="1"/>
      <c r="J1" s="1"/>
      <c r="K1" s="70" t="s">
        <v>173</v>
      </c>
      <c r="L1" s="1"/>
      <c r="M1" s="1"/>
      <c r="N1" s="1"/>
      <c r="O1" s="1"/>
      <c r="P1" s="1"/>
      <c r="Q1" s="1"/>
      <c r="R1" s="1"/>
      <c r="S1" s="1"/>
      <c r="T1" s="1"/>
      <c r="U1" s="1"/>
      <c r="V1" s="1"/>
      <c r="W1" s="1"/>
      <c r="X1" s="1"/>
      <c r="Y1" s="1"/>
      <c r="Z1" s="1"/>
      <c r="AA1" s="70" t="s">
        <v>173</v>
      </c>
      <c r="AB1" s="1"/>
      <c r="AC1" s="1"/>
      <c r="AD1" s="1"/>
      <c r="AE1" s="1"/>
      <c r="AF1" s="1"/>
      <c r="AG1" s="1"/>
    </row>
    <row r="2" spans="1:33">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33">
      <c r="A3" s="1"/>
      <c r="B3" s="209" t="s">
        <v>134</v>
      </c>
      <c r="C3" s="210"/>
      <c r="D3" s="210"/>
      <c r="E3" s="210"/>
      <c r="F3" s="210"/>
      <c r="G3" s="210"/>
      <c r="H3" s="210"/>
      <c r="I3" s="210"/>
      <c r="J3" s="210"/>
      <c r="K3" s="210"/>
      <c r="L3" s="210"/>
      <c r="M3" s="212"/>
      <c r="N3" s="210"/>
      <c r="O3" s="210"/>
      <c r="P3" s="82"/>
      <c r="Q3" s="11"/>
      <c r="R3" s="209" t="s">
        <v>430</v>
      </c>
      <c r="S3" s="210"/>
      <c r="T3" s="210"/>
      <c r="U3" s="210"/>
      <c r="V3" s="210"/>
      <c r="W3" s="210"/>
      <c r="X3" s="210"/>
      <c r="Y3" s="210"/>
      <c r="Z3" s="210"/>
      <c r="AA3" s="210"/>
      <c r="AB3" s="210"/>
      <c r="AC3" s="210"/>
      <c r="AD3" s="210"/>
      <c r="AE3" s="210"/>
      <c r="AF3" s="210"/>
      <c r="AG3" s="11"/>
    </row>
    <row r="4" spans="1:33">
      <c r="A4" s="1"/>
      <c r="B4" s="207" t="s">
        <v>431</v>
      </c>
      <c r="C4" s="192"/>
      <c r="D4" s="192"/>
      <c r="E4" s="192"/>
      <c r="F4" s="191"/>
      <c r="G4" s="192"/>
      <c r="H4" s="192"/>
      <c r="I4" s="192"/>
      <c r="J4" s="192"/>
      <c r="K4" s="192"/>
      <c r="L4" s="192"/>
      <c r="M4" s="193"/>
      <c r="N4" s="192"/>
      <c r="O4" s="192"/>
      <c r="P4" s="82"/>
      <c r="Q4" s="1"/>
      <c r="R4" s="201"/>
      <c r="S4" s="119"/>
      <c r="T4" s="119"/>
      <c r="U4" s="119"/>
      <c r="V4" s="119"/>
      <c r="W4" s="119"/>
      <c r="X4" s="119"/>
      <c r="Y4" s="119"/>
      <c r="Z4" s="119"/>
      <c r="AA4" s="119"/>
      <c r="AB4" s="119"/>
      <c r="AC4" s="119"/>
      <c r="AD4" s="119"/>
      <c r="AE4" s="119"/>
      <c r="AF4" s="119"/>
      <c r="AG4" s="1"/>
    </row>
    <row r="5" spans="1:33">
      <c r="A5" s="1"/>
      <c r="B5" s="21"/>
      <c r="C5" s="21">
        <v>2009</v>
      </c>
      <c r="D5" s="21">
        <v>2010</v>
      </c>
      <c r="E5" s="21">
        <v>2011</v>
      </c>
      <c r="F5" s="21">
        <v>2012</v>
      </c>
      <c r="G5" s="21">
        <v>2013</v>
      </c>
      <c r="H5" s="21">
        <v>2014</v>
      </c>
      <c r="I5" s="21">
        <v>2015</v>
      </c>
      <c r="J5" s="21">
        <v>2016</v>
      </c>
      <c r="K5" s="21">
        <v>2017</v>
      </c>
      <c r="L5" s="21">
        <v>2018</v>
      </c>
      <c r="M5" s="21">
        <v>2019</v>
      </c>
      <c r="N5" s="21">
        <v>2020</v>
      </c>
      <c r="O5" s="21">
        <v>2021</v>
      </c>
      <c r="P5" s="21">
        <v>2022</v>
      </c>
      <c r="Q5" s="1"/>
      <c r="R5" s="312"/>
      <c r="S5" s="312">
        <v>2009</v>
      </c>
      <c r="T5" s="312">
        <v>2010</v>
      </c>
      <c r="U5" s="312">
        <v>2011</v>
      </c>
      <c r="V5" s="312">
        <v>2012</v>
      </c>
      <c r="W5" s="312">
        <v>2013</v>
      </c>
      <c r="X5" s="312">
        <v>2014</v>
      </c>
      <c r="Y5" s="312">
        <v>2015</v>
      </c>
      <c r="Z5" s="312">
        <v>2016</v>
      </c>
      <c r="AA5" s="312">
        <v>2017</v>
      </c>
      <c r="AB5" s="312">
        <v>2018</v>
      </c>
      <c r="AC5" s="312">
        <v>2019</v>
      </c>
      <c r="AD5" s="312">
        <v>2020</v>
      </c>
      <c r="AE5" s="312">
        <v>2021</v>
      </c>
      <c r="AF5" s="312">
        <v>2022</v>
      </c>
      <c r="AG5" s="1"/>
    </row>
    <row r="6" spans="1:33">
      <c r="A6" s="1"/>
      <c r="B6" s="32" t="s">
        <v>88</v>
      </c>
      <c r="C6" s="33">
        <v>3324.06</v>
      </c>
      <c r="D6" s="33">
        <v>3748.69</v>
      </c>
      <c r="E6" s="33">
        <v>3305.79</v>
      </c>
      <c r="F6" s="33">
        <v>3267.69</v>
      </c>
      <c r="G6" s="33">
        <v>2977.36</v>
      </c>
      <c r="H6" s="33">
        <v>3043.18</v>
      </c>
      <c r="I6" s="33">
        <v>3287</v>
      </c>
      <c r="J6" s="33">
        <v>2636.4</v>
      </c>
      <c r="K6" s="33">
        <v>3137.5</v>
      </c>
      <c r="L6" s="33">
        <v>3171.6</v>
      </c>
      <c r="M6" s="33">
        <v>2946</v>
      </c>
      <c r="N6" s="33">
        <v>2869</v>
      </c>
      <c r="O6" s="33">
        <v>3336</v>
      </c>
      <c r="P6" s="33">
        <v>3411.2</v>
      </c>
      <c r="Q6" s="1"/>
      <c r="R6" s="32" t="s">
        <v>88</v>
      </c>
      <c r="S6" s="33">
        <v>215</v>
      </c>
      <c r="T6" s="33">
        <v>250</v>
      </c>
      <c r="U6" s="33">
        <v>228</v>
      </c>
      <c r="V6" s="33">
        <v>229</v>
      </c>
      <c r="W6" s="33">
        <v>213</v>
      </c>
      <c r="X6" s="33">
        <v>222</v>
      </c>
      <c r="Y6" s="33">
        <v>245</v>
      </c>
      <c r="Z6" s="107">
        <v>200</v>
      </c>
      <c r="AA6" s="33">
        <v>243</v>
      </c>
      <c r="AB6" s="33">
        <v>251</v>
      </c>
      <c r="AC6" s="33">
        <v>238</v>
      </c>
      <c r="AD6" s="33">
        <v>238</v>
      </c>
      <c r="AE6" s="33">
        <v>284</v>
      </c>
      <c r="AF6" s="33">
        <v>295</v>
      </c>
      <c r="AG6" s="1"/>
    </row>
    <row r="7" spans="1:33">
      <c r="A7" s="1"/>
      <c r="B7" s="21" t="s">
        <v>89</v>
      </c>
      <c r="C7" s="34">
        <v>3263.87</v>
      </c>
      <c r="D7" s="34">
        <v>3336.3</v>
      </c>
      <c r="E7" s="34">
        <v>3271.58</v>
      </c>
      <c r="F7" s="34">
        <v>3196.03</v>
      </c>
      <c r="G7" s="34">
        <v>3147.98</v>
      </c>
      <c r="H7" s="34">
        <v>3028.28</v>
      </c>
      <c r="I7" s="34">
        <v>3001</v>
      </c>
      <c r="J7" s="34">
        <v>2896.7</v>
      </c>
      <c r="K7" s="34">
        <v>2805.7</v>
      </c>
      <c r="L7" s="34">
        <v>2895.1</v>
      </c>
      <c r="M7" s="34">
        <v>2861</v>
      </c>
      <c r="N7" s="34">
        <v>2737</v>
      </c>
      <c r="O7" s="34">
        <v>2822</v>
      </c>
      <c r="P7" s="34">
        <v>2888.3</v>
      </c>
      <c r="Q7" s="1"/>
      <c r="R7" s="21" t="s">
        <v>90</v>
      </c>
      <c r="S7" s="34">
        <v>98</v>
      </c>
      <c r="T7" s="34">
        <v>108</v>
      </c>
      <c r="U7" s="34">
        <v>114</v>
      </c>
      <c r="V7" s="34">
        <v>111</v>
      </c>
      <c r="W7" s="34">
        <v>118</v>
      </c>
      <c r="X7" s="34">
        <v>115</v>
      </c>
      <c r="Y7" s="34">
        <v>120</v>
      </c>
      <c r="Z7" s="125">
        <v>136</v>
      </c>
      <c r="AA7" s="34">
        <v>148</v>
      </c>
      <c r="AB7" s="34">
        <v>142</v>
      </c>
      <c r="AC7" s="34">
        <v>150</v>
      </c>
      <c r="AD7" s="34">
        <v>156</v>
      </c>
      <c r="AE7" s="34">
        <v>175</v>
      </c>
      <c r="AF7" s="34">
        <v>160</v>
      </c>
      <c r="AG7" s="1"/>
    </row>
    <row r="8" spans="1:33">
      <c r="A8" s="1"/>
      <c r="B8" s="32" t="s">
        <v>90</v>
      </c>
      <c r="C8" s="33">
        <v>1838.3</v>
      </c>
      <c r="D8" s="33">
        <v>1945.6</v>
      </c>
      <c r="E8" s="33">
        <v>1981.23</v>
      </c>
      <c r="F8" s="33">
        <v>1861.17</v>
      </c>
      <c r="G8" s="33">
        <v>1918.39</v>
      </c>
      <c r="H8" s="33">
        <v>1796.88</v>
      </c>
      <c r="I8" s="33">
        <v>1822</v>
      </c>
      <c r="J8" s="33">
        <v>2019.9</v>
      </c>
      <c r="K8" s="33">
        <v>2146.4</v>
      </c>
      <c r="L8" s="33">
        <v>2002.8</v>
      </c>
      <c r="M8" s="33">
        <v>2083</v>
      </c>
      <c r="N8" s="33">
        <v>2109</v>
      </c>
      <c r="O8" s="33">
        <v>2302</v>
      </c>
      <c r="P8" s="33">
        <v>2066.4</v>
      </c>
      <c r="Q8" s="1"/>
      <c r="R8" s="136" t="s">
        <v>329</v>
      </c>
      <c r="S8" s="120">
        <f>SUM(S6:S7)</f>
        <v>313</v>
      </c>
      <c r="T8" s="120">
        <f t="shared" ref="T8:Z8" si="0">SUM(T6:T7)</f>
        <v>358</v>
      </c>
      <c r="U8" s="120">
        <f t="shared" si="0"/>
        <v>342</v>
      </c>
      <c r="V8" s="120">
        <f t="shared" si="0"/>
        <v>340</v>
      </c>
      <c r="W8" s="120">
        <f t="shared" si="0"/>
        <v>331</v>
      </c>
      <c r="X8" s="120">
        <f t="shared" si="0"/>
        <v>337</v>
      </c>
      <c r="Y8" s="120">
        <f t="shared" si="0"/>
        <v>365</v>
      </c>
      <c r="Z8" s="120">
        <f t="shared" si="0"/>
        <v>336</v>
      </c>
      <c r="AA8" s="120">
        <f>SUM(AA6:AA7)</f>
        <v>391</v>
      </c>
      <c r="AB8" s="120">
        <f t="shared" ref="AB8:AD8" si="1">SUM(AB6:AB7)</f>
        <v>393</v>
      </c>
      <c r="AC8" s="120">
        <f t="shared" si="1"/>
        <v>388</v>
      </c>
      <c r="AD8" s="120">
        <f t="shared" si="1"/>
        <v>394</v>
      </c>
      <c r="AE8" s="120">
        <v>459</v>
      </c>
      <c r="AF8" s="120">
        <v>455</v>
      </c>
      <c r="AG8" s="1"/>
    </row>
    <row r="9" spans="1:33">
      <c r="A9" s="1"/>
      <c r="B9" s="21" t="s">
        <v>91</v>
      </c>
      <c r="C9" s="34">
        <v>1952.34</v>
      </c>
      <c r="D9" s="34">
        <v>1996.98</v>
      </c>
      <c r="E9" s="34">
        <v>2025.11</v>
      </c>
      <c r="F9" s="34">
        <v>2009.49</v>
      </c>
      <c r="G9" s="34">
        <v>1994.37</v>
      </c>
      <c r="H9" s="34">
        <v>1899.89</v>
      </c>
      <c r="I9" s="34">
        <v>1938</v>
      </c>
      <c r="J9" s="34">
        <v>1903.2</v>
      </c>
      <c r="K9" s="34">
        <v>1861.6</v>
      </c>
      <c r="L9" s="34">
        <v>1961.9</v>
      </c>
      <c r="M9" s="34">
        <v>1977</v>
      </c>
      <c r="N9" s="34">
        <v>1944</v>
      </c>
      <c r="O9" s="34">
        <v>2005</v>
      </c>
      <c r="P9" s="34">
        <v>2108.8000000000002</v>
      </c>
      <c r="Q9" s="1"/>
      <c r="R9" s="27" t="s">
        <v>84</v>
      </c>
      <c r="T9" s="1"/>
      <c r="U9" s="1"/>
      <c r="V9" s="1"/>
      <c r="W9" s="1"/>
      <c r="X9" s="1"/>
      <c r="Y9" s="1"/>
      <c r="Z9" s="1"/>
      <c r="AA9" s="1"/>
      <c r="AB9" s="1"/>
      <c r="AC9" s="1"/>
      <c r="AD9" s="1"/>
      <c r="AE9" s="1"/>
      <c r="AF9" s="1"/>
      <c r="AG9" s="1"/>
    </row>
    <row r="10" spans="1:33">
      <c r="A10" s="1"/>
      <c r="B10" s="27" t="s">
        <v>84</v>
      </c>
      <c r="D10" s="1"/>
      <c r="E10" s="1"/>
      <c r="F10" s="1"/>
      <c r="G10" s="1"/>
      <c r="H10" s="11"/>
      <c r="I10" s="11"/>
      <c r="J10" s="11"/>
      <c r="K10" s="11"/>
      <c r="L10" s="1"/>
      <c r="M10" s="1"/>
      <c r="N10" s="1"/>
      <c r="O10" s="1"/>
      <c r="P10" s="1"/>
      <c r="Q10" s="1"/>
      <c r="R10" s="121" t="s">
        <v>232</v>
      </c>
      <c r="S10" s="1"/>
      <c r="T10" s="1"/>
      <c r="U10" s="1"/>
      <c r="V10" s="1"/>
      <c r="W10" s="1"/>
      <c r="X10" s="1"/>
      <c r="Y10" s="1"/>
      <c r="Z10" s="1"/>
      <c r="AA10" s="1"/>
      <c r="AB10" s="1"/>
      <c r="AC10" s="1"/>
      <c r="AD10" s="464"/>
      <c r="AE10" s="1"/>
      <c r="AF10" s="1"/>
      <c r="AG10" s="1"/>
    </row>
    <row r="11" spans="1:33">
      <c r="A11" s="1"/>
      <c r="B11" s="121" t="s">
        <v>232</v>
      </c>
      <c r="C11" s="1"/>
      <c r="D11" s="1"/>
      <c r="E11" s="1"/>
      <c r="F11" s="1"/>
      <c r="G11" s="1"/>
      <c r="H11" s="1"/>
      <c r="I11" s="1"/>
      <c r="J11" s="1"/>
      <c r="K11" s="1"/>
      <c r="L11" s="1"/>
      <c r="M11" s="1"/>
      <c r="N11" s="1"/>
      <c r="O11" s="1"/>
      <c r="P11" s="1"/>
      <c r="Q11" s="1"/>
      <c r="R11" s="1"/>
      <c r="S11" s="44"/>
      <c r="T11" s="44"/>
      <c r="U11" s="44"/>
      <c r="V11" s="44"/>
      <c r="W11" s="1"/>
      <c r="X11" s="1"/>
      <c r="Y11" s="1"/>
      <c r="Z11" s="1"/>
      <c r="AA11" s="1"/>
      <c r="AB11" s="1"/>
      <c r="AC11" s="1"/>
      <c r="AD11" s="1"/>
      <c r="AE11" s="1"/>
      <c r="AF11" s="1"/>
      <c r="AG11" s="1"/>
    </row>
    <row r="12" spans="1:33">
      <c r="A12" s="1"/>
      <c r="B12" s="121"/>
      <c r="C12" s="1"/>
      <c r="D12" s="1"/>
      <c r="E12" s="1"/>
      <c r="F12" s="1"/>
      <c r="G12" s="1"/>
      <c r="H12" s="1"/>
      <c r="I12" s="1"/>
      <c r="J12" s="1"/>
      <c r="K12" s="1"/>
      <c r="L12" s="1"/>
      <c r="M12" s="1"/>
      <c r="N12" s="1"/>
      <c r="O12" s="1"/>
      <c r="P12" s="1"/>
      <c r="Q12" s="1"/>
      <c r="R12" s="1"/>
      <c r="S12" s="44"/>
      <c r="T12" s="44"/>
      <c r="U12" s="44"/>
      <c r="V12" s="44"/>
      <c r="W12" s="1"/>
      <c r="X12" s="1"/>
      <c r="Y12" s="1"/>
      <c r="Z12" s="1"/>
      <c r="AA12" s="1"/>
      <c r="AB12" s="1"/>
      <c r="AC12" s="1"/>
      <c r="AD12" s="1"/>
      <c r="AE12" s="1"/>
      <c r="AF12" s="1"/>
      <c r="AG12" s="1"/>
    </row>
    <row r="13" spans="1:33">
      <c r="A13" s="1"/>
      <c r="B13" s="121"/>
      <c r="C13" s="1"/>
      <c r="D13" s="1"/>
      <c r="E13" s="1"/>
      <c r="F13" s="1"/>
      <c r="G13" s="1"/>
      <c r="H13" s="1"/>
      <c r="I13" s="1"/>
      <c r="J13" s="1"/>
      <c r="K13" s="1"/>
      <c r="L13" s="1"/>
      <c r="M13" s="1"/>
      <c r="N13" s="1"/>
      <c r="O13" s="1"/>
      <c r="P13" s="1"/>
      <c r="Q13" s="1"/>
      <c r="R13" s="1"/>
      <c r="S13" s="44"/>
      <c r="T13" s="44"/>
      <c r="U13" s="44"/>
      <c r="V13" s="44"/>
      <c r="W13" s="1"/>
      <c r="X13" s="1"/>
      <c r="Y13" s="1"/>
      <c r="Z13" s="1"/>
      <c r="AA13" s="1"/>
      <c r="AB13" s="1"/>
      <c r="AC13" s="1"/>
      <c r="AD13" s="1"/>
      <c r="AE13" s="1"/>
      <c r="AF13" s="1"/>
      <c r="AG13" s="1"/>
    </row>
    <row r="14" spans="1:33" ht="15.75">
      <c r="A14" s="1"/>
      <c r="B14" s="197" t="s">
        <v>135</v>
      </c>
      <c r="C14" s="44"/>
      <c r="D14" s="44"/>
      <c r="E14" s="44"/>
      <c r="F14" s="44"/>
      <c r="G14" s="1"/>
      <c r="H14" s="1"/>
      <c r="I14" s="1"/>
      <c r="J14" s="1"/>
      <c r="K14" s="1"/>
      <c r="L14" s="1"/>
      <c r="M14" s="1"/>
      <c r="N14" s="1"/>
      <c r="O14" s="1"/>
      <c r="P14" s="1"/>
      <c r="Q14" s="1"/>
      <c r="R14" s="1"/>
      <c r="S14" s="1"/>
      <c r="T14" s="1"/>
      <c r="U14" s="1"/>
      <c r="V14" s="44"/>
      <c r="W14" s="1"/>
      <c r="X14" s="1"/>
      <c r="Y14" s="1"/>
      <c r="Z14" s="1"/>
      <c r="AA14" s="1"/>
      <c r="AC14" s="1"/>
      <c r="AD14" s="1"/>
      <c r="AE14" s="1"/>
      <c r="AF14" s="1"/>
      <c r="AG14" s="1"/>
    </row>
    <row r="15" spans="1:33" ht="15.75">
      <c r="A15" s="1"/>
      <c r="B15" s="197" t="s">
        <v>136</v>
      </c>
      <c r="C15" s="44"/>
      <c r="D15" s="44"/>
      <c r="E15" s="44"/>
      <c r="F15" s="44"/>
      <c r="G15" s="1"/>
      <c r="H15" s="1"/>
      <c r="I15" s="1"/>
      <c r="J15" s="1"/>
      <c r="K15" s="1"/>
      <c r="L15" s="1"/>
      <c r="M15" s="1"/>
      <c r="N15" s="1"/>
      <c r="O15" s="1"/>
      <c r="P15" s="1"/>
      <c r="Q15" s="1"/>
      <c r="R15" s="1"/>
      <c r="S15" s="1"/>
      <c r="T15" s="1"/>
      <c r="U15" s="1"/>
      <c r="V15" s="1"/>
      <c r="W15" s="1"/>
      <c r="X15" s="1"/>
      <c r="Y15" s="1"/>
      <c r="Z15" s="1"/>
      <c r="AA15" s="1"/>
      <c r="AB15" s="1"/>
      <c r="AC15" s="1"/>
      <c r="AD15" s="1"/>
      <c r="AE15" s="1"/>
      <c r="AF15" s="1"/>
      <c r="AG15" s="1"/>
    </row>
    <row r="16" spans="1:3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row>
    <row r="17" spans="1:3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row>
    <row r="18" spans="1:3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464"/>
      <c r="AE18" s="1"/>
      <c r="AF18" s="1"/>
      <c r="AG18" s="1"/>
    </row>
    <row r="19" spans="1:3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row>
    <row r="20" spans="1:3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row>
    <row r="21" spans="1:3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row>
    <row r="22" spans="1:3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row>
    <row r="23" spans="1:3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row>
    <row r="24" spans="1:3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row>
    <row r="25" spans="1:3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row>
    <row r="26" spans="1:3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row>
    <row r="27" spans="1:3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row>
    <row r="28" spans="1:3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row>
    <row r="29" spans="1:3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row>
    <row r="30" spans="1:3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row>
    <row r="31" spans="1:3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row>
    <row r="32" spans="1:3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row>
    <row r="33" spans="1:3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row>
    <row r="34" spans="1:3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row>
    <row r="35" spans="1:3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row>
    <row r="36" spans="1:3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row>
    <row r="37" spans="1:3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row>
    <row r="38" spans="1:3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row r="40" spans="1:3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3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row>
    <row r="42" spans="1:3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row>
    <row r="43" spans="1:3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row>
    <row r="44" spans="1:3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row>
    <row r="45" spans="1:3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row>
    <row r="48" spans="1:3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row>
  </sheetData>
  <hyperlinks>
    <hyperlink ref="K1" location="innehåll!A1" display="Tillbaka till innehållsförteckning"/>
    <hyperlink ref="AA1" location="innehåll!A1" display="Tillbaka till innehållsförteckning"/>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6"/>
  <sheetViews>
    <sheetView workbookViewId="0">
      <selection activeCell="K1" sqref="H1:K1"/>
    </sheetView>
  </sheetViews>
  <sheetFormatPr defaultRowHeight="15"/>
  <cols>
    <col min="1" max="1" width="6.85546875" customWidth="1"/>
    <col min="2" max="2" width="23.140625" customWidth="1"/>
  </cols>
  <sheetData>
    <row r="1" spans="1:27">
      <c r="A1" s="1"/>
      <c r="B1" s="1"/>
      <c r="C1" s="1"/>
      <c r="D1" s="1"/>
      <c r="E1" s="1"/>
      <c r="F1" s="1"/>
      <c r="G1" s="1"/>
      <c r="H1" s="70" t="s">
        <v>173</v>
      </c>
      <c r="I1" s="1"/>
      <c r="J1" s="1"/>
      <c r="K1" s="1"/>
      <c r="L1" s="1"/>
      <c r="M1" s="1"/>
      <c r="N1" s="1"/>
      <c r="O1" s="1"/>
      <c r="P1" s="1"/>
      <c r="Q1" s="1"/>
      <c r="R1" s="1"/>
      <c r="S1" s="1"/>
      <c r="T1" s="1"/>
      <c r="U1" s="1"/>
      <c r="V1" s="1"/>
      <c r="W1" s="1"/>
      <c r="X1" s="1"/>
      <c r="Y1" s="1"/>
      <c r="Z1" s="1"/>
      <c r="AA1" s="1"/>
    </row>
    <row r="2" spans="1:27">
      <c r="A2" s="1"/>
      <c r="B2" s="1"/>
      <c r="C2" s="1"/>
      <c r="D2" s="1"/>
      <c r="E2" s="1"/>
      <c r="F2" s="1"/>
      <c r="G2" s="1"/>
      <c r="H2" s="1"/>
      <c r="I2" s="1"/>
      <c r="J2" s="1"/>
      <c r="K2" s="1"/>
      <c r="L2" s="1"/>
      <c r="M2" s="1"/>
      <c r="N2" s="1"/>
      <c r="O2" s="1"/>
      <c r="P2" s="1"/>
      <c r="Q2" s="1"/>
      <c r="R2" s="1"/>
      <c r="S2" s="1"/>
      <c r="T2" s="1"/>
      <c r="U2" s="1"/>
      <c r="V2" s="1"/>
      <c r="W2" s="1"/>
      <c r="X2" s="1"/>
      <c r="Y2" s="1"/>
      <c r="Z2" s="1"/>
      <c r="AA2" s="1"/>
    </row>
    <row r="3" spans="1:27">
      <c r="A3" s="1"/>
      <c r="B3" s="59" t="s">
        <v>312</v>
      </c>
      <c r="C3" s="58"/>
      <c r="D3" s="58"/>
      <c r="E3" s="58"/>
      <c r="F3" s="58"/>
      <c r="G3" s="58"/>
      <c r="H3" s="58"/>
      <c r="I3" s="58"/>
      <c r="J3" s="58"/>
      <c r="K3" s="1"/>
      <c r="L3" s="1"/>
      <c r="M3" s="1"/>
      <c r="N3" s="1"/>
      <c r="O3" s="1"/>
      <c r="P3" s="1"/>
      <c r="Q3" s="1"/>
      <c r="R3" s="1"/>
      <c r="S3" s="1"/>
      <c r="T3" s="1"/>
      <c r="U3" s="1"/>
      <c r="V3" s="1"/>
      <c r="W3" s="1"/>
      <c r="X3" s="1"/>
      <c r="Y3" s="1"/>
      <c r="Z3" s="1"/>
      <c r="AA3" s="1"/>
    </row>
    <row r="4" spans="1:27">
      <c r="A4" s="1"/>
      <c r="B4" s="1"/>
      <c r="C4" s="1"/>
      <c r="D4" s="1"/>
      <c r="E4" s="1"/>
      <c r="F4" s="1"/>
      <c r="G4" s="1"/>
      <c r="H4" s="1"/>
      <c r="I4" s="1"/>
      <c r="J4" s="1"/>
      <c r="K4" s="1"/>
      <c r="L4" s="44"/>
      <c r="M4" s="1"/>
      <c r="N4" s="1"/>
      <c r="O4" s="1"/>
      <c r="P4" s="1"/>
      <c r="Q4" s="1"/>
      <c r="R4" s="1"/>
      <c r="S4" s="1"/>
      <c r="T4" s="1"/>
      <c r="U4" s="1"/>
      <c r="V4" s="1"/>
      <c r="W4" s="1"/>
      <c r="X4" s="1"/>
      <c r="Y4" s="1"/>
      <c r="Z4" s="1"/>
      <c r="AA4" s="1"/>
    </row>
    <row r="5" spans="1:27">
      <c r="A5" s="1"/>
      <c r="B5" s="70"/>
      <c r="C5" s="44">
        <v>2012</v>
      </c>
      <c r="D5" s="44">
        <v>2013</v>
      </c>
      <c r="E5" s="44">
        <v>2014</v>
      </c>
      <c r="F5" s="44">
        <v>2015</v>
      </c>
      <c r="G5" s="44">
        <v>2016</v>
      </c>
      <c r="H5" s="44">
        <v>2017</v>
      </c>
      <c r="I5" s="44">
        <v>2018</v>
      </c>
      <c r="J5" s="44">
        <v>2019</v>
      </c>
      <c r="K5" s="44">
        <v>2020</v>
      </c>
      <c r="L5" s="44">
        <v>2021</v>
      </c>
      <c r="M5" s="44">
        <v>2022</v>
      </c>
      <c r="N5" s="1"/>
      <c r="O5" s="1"/>
      <c r="P5" s="1"/>
      <c r="Q5" s="1"/>
      <c r="R5" s="1"/>
      <c r="S5" s="1"/>
      <c r="T5" s="1"/>
      <c r="U5" s="1"/>
      <c r="V5" s="1"/>
      <c r="W5" s="1"/>
      <c r="X5" s="1"/>
      <c r="Y5" s="1"/>
      <c r="Z5" s="1"/>
      <c r="AA5" s="1"/>
    </row>
    <row r="6" spans="1:27">
      <c r="A6" s="1"/>
      <c r="B6" s="351" t="s">
        <v>7</v>
      </c>
      <c r="C6" s="90">
        <v>96</v>
      </c>
      <c r="D6" s="90">
        <v>79</v>
      </c>
      <c r="E6" s="90">
        <v>100</v>
      </c>
      <c r="F6" s="90">
        <v>82</v>
      </c>
      <c r="G6" s="90">
        <v>66</v>
      </c>
      <c r="H6" s="90">
        <v>67</v>
      </c>
      <c r="I6" s="90">
        <v>61</v>
      </c>
      <c r="J6" s="90">
        <v>34</v>
      </c>
      <c r="K6" s="90">
        <v>81</v>
      </c>
      <c r="L6" s="90">
        <v>72</v>
      </c>
      <c r="M6" s="436">
        <v>95</v>
      </c>
      <c r="N6" s="1"/>
      <c r="O6" s="1"/>
      <c r="P6" s="1"/>
      <c r="Q6" s="1"/>
      <c r="R6" s="1"/>
      <c r="S6" s="1"/>
      <c r="T6" s="1"/>
      <c r="U6" s="1"/>
      <c r="V6" s="1"/>
      <c r="W6" s="1"/>
      <c r="X6" s="1"/>
      <c r="Y6" s="1"/>
      <c r="Z6" s="1"/>
      <c r="AA6" s="1"/>
    </row>
    <row r="7" spans="1:27">
      <c r="A7" s="1"/>
      <c r="B7" s="351" t="s">
        <v>313</v>
      </c>
      <c r="C7" s="90">
        <v>117</v>
      </c>
      <c r="D7" s="90">
        <v>110</v>
      </c>
      <c r="E7" s="90">
        <v>118</v>
      </c>
      <c r="F7" s="90">
        <v>121</v>
      </c>
      <c r="G7" s="90">
        <v>97</v>
      </c>
      <c r="H7" s="90">
        <v>92</v>
      </c>
      <c r="I7" s="90">
        <v>103</v>
      </c>
      <c r="J7" s="90">
        <v>69</v>
      </c>
      <c r="K7" s="90">
        <v>102</v>
      </c>
      <c r="L7" s="90">
        <v>109</v>
      </c>
      <c r="M7" s="436">
        <v>107</v>
      </c>
      <c r="N7" s="1"/>
      <c r="O7" s="1"/>
      <c r="P7" s="1"/>
      <c r="Q7" s="1"/>
      <c r="R7" s="1"/>
      <c r="S7" s="1"/>
      <c r="T7" s="1"/>
      <c r="U7" s="1"/>
      <c r="V7" s="1"/>
      <c r="W7" s="1"/>
      <c r="X7" s="1"/>
      <c r="Y7" s="1"/>
      <c r="Z7" s="1"/>
      <c r="AA7" s="1"/>
    </row>
    <row r="8" spans="1:27">
      <c r="A8" s="1"/>
      <c r="B8" s="1"/>
      <c r="C8" s="1"/>
      <c r="D8" s="1"/>
      <c r="E8" s="1"/>
      <c r="F8" s="1"/>
      <c r="G8" s="1"/>
      <c r="H8" s="1"/>
      <c r="I8" s="1"/>
      <c r="J8" s="1"/>
      <c r="K8" s="1"/>
      <c r="L8" s="1"/>
      <c r="M8" s="1"/>
      <c r="N8" s="1"/>
      <c r="O8" s="1"/>
      <c r="P8" s="1"/>
      <c r="Q8" s="1"/>
      <c r="R8" s="1"/>
      <c r="S8" s="1"/>
      <c r="T8" s="1"/>
      <c r="U8" s="1"/>
      <c r="V8" s="1"/>
      <c r="W8" s="1"/>
      <c r="X8" s="1"/>
      <c r="Y8" s="1"/>
      <c r="Z8" s="1"/>
      <c r="AA8" s="1"/>
    </row>
    <row r="9" spans="1:27">
      <c r="A9" s="1"/>
      <c r="B9" s="121" t="s">
        <v>221</v>
      </c>
      <c r="C9" s="1"/>
      <c r="D9" s="1"/>
      <c r="E9" s="1"/>
      <c r="F9" s="1"/>
      <c r="G9" s="1"/>
      <c r="H9" s="1"/>
      <c r="I9" s="1"/>
      <c r="J9" s="1"/>
      <c r="K9" s="1"/>
      <c r="L9" s="1"/>
      <c r="M9" s="1"/>
      <c r="N9" s="1"/>
      <c r="O9" s="1"/>
      <c r="P9" s="1"/>
      <c r="Q9" s="1"/>
      <c r="R9" s="1"/>
      <c r="S9" s="1"/>
      <c r="T9" s="1"/>
      <c r="U9" s="1"/>
      <c r="V9" s="1"/>
      <c r="W9" s="1"/>
      <c r="X9" s="1"/>
      <c r="Y9" s="1"/>
      <c r="Z9" s="1"/>
      <c r="AA9" s="1"/>
    </row>
    <row r="10" spans="1:27">
      <c r="A10" s="1"/>
      <c r="B10" s="1"/>
      <c r="C10" s="1"/>
      <c r="D10" s="1"/>
      <c r="E10" s="1"/>
      <c r="F10" s="1"/>
      <c r="G10" s="1"/>
      <c r="H10" s="1"/>
      <c r="I10" s="1"/>
      <c r="J10" s="1"/>
      <c r="K10" s="1"/>
      <c r="L10" s="1"/>
      <c r="M10" s="1"/>
      <c r="N10" s="1"/>
      <c r="O10" s="1"/>
      <c r="P10" s="1"/>
      <c r="Q10" s="1"/>
      <c r="R10" s="1"/>
      <c r="S10" s="1"/>
      <c r="T10" s="1"/>
      <c r="U10" s="1"/>
      <c r="V10" s="1"/>
      <c r="W10" s="1"/>
      <c r="X10" s="1"/>
      <c r="Y10" s="1"/>
      <c r="Z10" s="1"/>
      <c r="AA10" s="1"/>
    </row>
    <row r="11" spans="1:27">
      <c r="A11" s="1"/>
      <c r="B11" s="1"/>
      <c r="C11" s="1"/>
      <c r="D11" s="1"/>
      <c r="E11" s="1"/>
      <c r="F11" s="1"/>
      <c r="G11" s="1"/>
      <c r="H11" s="1"/>
      <c r="I11" s="1"/>
      <c r="J11" s="1"/>
      <c r="K11" s="1"/>
      <c r="L11" s="1"/>
      <c r="M11" s="1"/>
      <c r="N11" s="1"/>
      <c r="O11" s="1"/>
      <c r="P11" s="1"/>
      <c r="Q11" s="1"/>
      <c r="R11" s="1"/>
      <c r="S11" s="1"/>
      <c r="T11" s="1"/>
      <c r="U11" s="1"/>
      <c r="V11" s="1"/>
      <c r="W11" s="1"/>
      <c r="X11" s="1"/>
      <c r="Y11" s="1"/>
      <c r="Z11" s="1"/>
      <c r="AA11" s="1"/>
    </row>
    <row r="12" spans="1:27">
      <c r="A12" s="1"/>
      <c r="B12" s="1"/>
      <c r="C12" s="1"/>
      <c r="D12" s="11"/>
      <c r="E12" s="1"/>
      <c r="F12" s="1"/>
      <c r="G12" s="1"/>
      <c r="H12" s="1"/>
      <c r="I12" s="1"/>
      <c r="J12" s="1"/>
      <c r="K12" s="1"/>
      <c r="L12" s="1"/>
      <c r="M12" s="1"/>
      <c r="N12" s="1"/>
      <c r="O12" s="1"/>
      <c r="P12" s="1"/>
      <c r="Q12" s="1"/>
      <c r="R12" s="1"/>
      <c r="S12" s="1"/>
      <c r="T12" s="1"/>
      <c r="U12" s="1"/>
      <c r="V12" s="1"/>
      <c r="W12" s="1"/>
      <c r="X12" s="1"/>
      <c r="Y12" s="1"/>
      <c r="Z12" s="1"/>
      <c r="AA12" s="1"/>
    </row>
    <row r="13" spans="1:27">
      <c r="A13" s="1"/>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c r="A46" s="1"/>
      <c r="B46" s="1"/>
      <c r="C46" s="1"/>
      <c r="D46" s="1"/>
      <c r="E46" s="1"/>
      <c r="F46" s="1"/>
      <c r="G46" s="1"/>
      <c r="H46" s="1"/>
      <c r="I46" s="1"/>
      <c r="J46" s="1"/>
      <c r="K46" s="1"/>
      <c r="L46" s="1"/>
      <c r="M46" s="1"/>
      <c r="N46" s="1"/>
      <c r="O46" s="1"/>
      <c r="P46" s="1"/>
      <c r="Q46" s="1"/>
      <c r="R46" s="1"/>
      <c r="S46" s="1"/>
      <c r="T46" s="1"/>
      <c r="U46" s="1"/>
      <c r="V46" s="1"/>
      <c r="W46" s="1"/>
      <c r="X46" s="1"/>
      <c r="Y46" s="1"/>
      <c r="Z46" s="1"/>
      <c r="AA46" s="1"/>
    </row>
  </sheetData>
  <hyperlinks>
    <hyperlink ref="H1" location="innehåll!A1" display="Tillbaka till innehållsförteckning"/>
  </hyperlinks>
  <pageMargins left="0.7" right="0.7" top="0.75" bottom="0.75" header="0.3" footer="0.3"/>
  <drawing r:id="rId1"/>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L378"/>
  <sheetViews>
    <sheetView workbookViewId="0">
      <selection activeCell="E1" sqref="E1"/>
    </sheetView>
  </sheetViews>
  <sheetFormatPr defaultRowHeight="15"/>
  <sheetData>
    <row r="1" spans="1:90">
      <c r="A1" s="1"/>
      <c r="B1" s="1"/>
      <c r="C1" s="1"/>
      <c r="D1" s="1"/>
      <c r="E1" s="70" t="s">
        <v>173</v>
      </c>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row>
    <row r="2" spans="1:90">
      <c r="A2" s="1"/>
      <c r="B2" s="44" t="s">
        <v>1531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row>
    <row r="3" spans="1:90">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row>
    <row r="4" spans="1:90">
      <c r="A4" s="1"/>
      <c r="B4" s="1"/>
      <c r="C4" s="44">
        <v>2022</v>
      </c>
      <c r="D4" s="44">
        <v>2023</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row>
    <row r="5" spans="1:90">
      <c r="A5" s="1"/>
      <c r="B5" s="1"/>
      <c r="C5" s="575">
        <v>25</v>
      </c>
      <c r="D5" s="575">
        <v>5</v>
      </c>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row>
    <row r="6" spans="1:90">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row>
    <row r="7" spans="1:90">
      <c r="A7" s="1"/>
      <c r="B7" s="1"/>
      <c r="C7" s="1" t="s">
        <v>1532</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row>
    <row r="8" spans="1:90">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row>
    <row r="9" spans="1:90">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row>
    <row r="10" spans="1:90">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row>
    <row r="11" spans="1:90">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row>
    <row r="12" spans="1:90">
      <c r="A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row>
    <row r="13" spans="1:90">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row>
    <row r="14" spans="1:90">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row>
    <row r="15" spans="1:90">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row>
    <row r="16" spans="1:90">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row>
    <row r="17" spans="1:90">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row>
    <row r="18" spans="1:90">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row>
    <row r="19" spans="1:90">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row>
    <row r="20" spans="1:90">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row>
    <row r="21" spans="1:90">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row>
    <row r="22" spans="1:90">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row>
    <row r="23" spans="1:90">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row>
    <row r="24" spans="1:9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row>
    <row r="25" spans="1:9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row>
    <row r="26" spans="1:9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row>
    <row r="27" spans="1:9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row>
    <row r="28" spans="1:9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row>
    <row r="29" spans="1:9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row>
    <row r="30" spans="1:9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row>
    <row r="31" spans="1:9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row>
    <row r="32" spans="1:9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row>
    <row r="33" spans="1:9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row>
    <row r="34" spans="1:9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row>
    <row r="35" spans="1:9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row>
    <row r="36" spans="1:9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row>
    <row r="37" spans="1:9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row>
    <row r="38" spans="1:9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row>
    <row r="39" spans="1:9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row>
    <row r="40" spans="1:9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row>
    <row r="41" spans="1:9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row>
    <row r="42" spans="1:9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row>
    <row r="43" spans="1:9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row>
    <row r="44" spans="1:9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row>
    <row r="45" spans="1:9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row>
    <row r="46" spans="1:9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row>
    <row r="47" spans="1:9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row>
    <row r="48" spans="1:9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row>
    <row r="49" spans="1:9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row>
    <row r="50" spans="1:9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row>
    <row r="51" spans="1:9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row>
    <row r="52" spans="1:9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row>
    <row r="53" spans="1:9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row>
    <row r="54" spans="1:9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row>
    <row r="55" spans="1:9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row>
    <row r="56" spans="1:9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row>
    <row r="57" spans="1:9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row>
    <row r="58" spans="1:9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row>
    <row r="59" spans="1:9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row>
    <row r="60" spans="1:9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row>
    <row r="61" spans="1:9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row>
    <row r="62" spans="1:9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row>
    <row r="63" spans="1:9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row>
    <row r="64" spans="1:9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row>
    <row r="65" spans="1:9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row>
    <row r="66" spans="1:9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row>
    <row r="67" spans="1:9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row>
    <row r="68" spans="1:9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row>
    <row r="69" spans="1:9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row>
    <row r="70" spans="1:9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row>
    <row r="71" spans="1:9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row>
    <row r="72" spans="1:9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row>
    <row r="73" spans="1:9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row>
    <row r="74" spans="1:9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row>
    <row r="75" spans="1:9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row>
    <row r="76" spans="1:9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row>
    <row r="77" spans="1:9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row>
    <row r="78" spans="1:9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row>
    <row r="79" spans="1:9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row>
    <row r="80" spans="1:9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row>
    <row r="81" spans="1:9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row>
    <row r="82" spans="1:9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row>
    <row r="83" spans="1:9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row>
    <row r="84" spans="1:9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row>
    <row r="85" spans="1:9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row>
    <row r="86" spans="1:9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row>
    <row r="87" spans="1:9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row>
    <row r="88" spans="1:9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row>
    <row r="89" spans="1:9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row>
    <row r="90" spans="1:9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row>
    <row r="91" spans="1:9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row>
    <row r="92" spans="1:9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row>
    <row r="93" spans="1:9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row>
    <row r="94" spans="1:9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row>
    <row r="95" spans="1:9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row>
    <row r="96" spans="1:9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row>
    <row r="97" spans="1:9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row>
    <row r="98" spans="1:9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row>
    <row r="99" spans="1:9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row>
    <row r="100" spans="1:9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row>
    <row r="101" spans="1:9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row>
    <row r="102" spans="1:9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row>
    <row r="103" spans="1:9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row>
    <row r="104" spans="1:9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row>
    <row r="105" spans="1:9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row>
    <row r="106" spans="1:9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row>
    <row r="107" spans="1:9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row>
    <row r="108" spans="1:9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row>
    <row r="109" spans="1:9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row>
    <row r="110" spans="1:9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row>
    <row r="111" spans="1:9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row>
    <row r="112" spans="1:9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row>
    <row r="113" spans="1:9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row>
    <row r="114" spans="1:9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row>
    <row r="115" spans="1:9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row>
    <row r="116" spans="1:9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row>
    <row r="117" spans="1:9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row>
    <row r="118" spans="1:9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row>
    <row r="119" spans="1:9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row>
    <row r="120" spans="1:9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row>
    <row r="121" spans="1:9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row>
    <row r="122" spans="1:9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row>
    <row r="123" spans="1:9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row>
    <row r="124" spans="1:9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row>
    <row r="125" spans="1:9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row>
    <row r="126" spans="1:9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row>
    <row r="127" spans="1:9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row>
    <row r="128" spans="1:9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row>
    <row r="129" spans="1:9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row>
    <row r="130" spans="1:9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row>
    <row r="131" spans="1:9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row>
    <row r="132" spans="1:9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row>
    <row r="133" spans="1:9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row>
    <row r="134" spans="1:9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row>
    <row r="135" spans="1:9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row>
    <row r="136" spans="1:9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row>
    <row r="137" spans="1:9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row>
    <row r="138" spans="1:9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row>
    <row r="139" spans="1:9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row>
    <row r="140" spans="1:9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row>
    <row r="141" spans="1:9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row>
    <row r="142" spans="1:9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row>
    <row r="143" spans="1:9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row>
    <row r="144" spans="1:9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row>
    <row r="145" spans="1:9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row>
    <row r="146" spans="1:9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row>
    <row r="147" spans="1:9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row>
    <row r="148" spans="1:9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row>
    <row r="149" spans="1:9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row>
    <row r="150" spans="1:9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row>
    <row r="151" spans="1:9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row>
    <row r="152" spans="1:9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row>
    <row r="153" spans="1:9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row>
    <row r="154" spans="1:9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row>
    <row r="155" spans="1:9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row>
    <row r="156" spans="1:9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row>
    <row r="157" spans="1:9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row>
    <row r="158" spans="1:9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row>
    <row r="159" spans="1:9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row>
    <row r="160" spans="1:9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row>
    <row r="161" spans="1:9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row>
    <row r="162" spans="1:9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row>
    <row r="163" spans="1:9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row>
    <row r="164" spans="1:9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row>
    <row r="165" spans="1:9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row>
    <row r="166" spans="1:9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row>
    <row r="167" spans="1:9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row>
    <row r="168" spans="1:9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row>
    <row r="169" spans="1:9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row>
    <row r="170" spans="1:9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row>
    <row r="171" spans="1:9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row>
    <row r="172" spans="1:9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row>
    <row r="173" spans="1:9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row>
    <row r="174" spans="1:9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row>
    <row r="175" spans="1:9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row>
    <row r="176" spans="1:9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row>
    <row r="177" spans="1:9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row>
    <row r="178" spans="1:9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row>
    <row r="179" spans="1:9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row>
    <row r="180" spans="1:9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row>
    <row r="181" spans="1:9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row>
    <row r="182" spans="1:9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row>
    <row r="183" spans="1:9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row>
    <row r="184" spans="1:9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row>
    <row r="185" spans="1:9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row>
    <row r="186" spans="1:9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row>
    <row r="187" spans="1:9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row>
    <row r="188" spans="1:9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row>
    <row r="189" spans="1:9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row>
    <row r="190" spans="1:9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row>
    <row r="191" spans="1:9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row>
    <row r="192" spans="1:9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row>
    <row r="193" spans="1:9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row>
    <row r="194" spans="1:9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row>
    <row r="195" spans="1:9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row>
    <row r="196" spans="1:9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row>
    <row r="197" spans="1:9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row>
    <row r="198" spans="1:9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row>
    <row r="199" spans="1:9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row>
    <row r="200" spans="1:9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row>
    <row r="201" spans="1:9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row>
    <row r="202" spans="1:9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row>
    <row r="203" spans="1:9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row>
    <row r="204" spans="1:9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row>
    <row r="205" spans="1:9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row>
    <row r="206" spans="1:9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row>
    <row r="207" spans="1:9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row>
    <row r="208" spans="1:9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row>
    <row r="209" spans="1:9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row>
    <row r="210" spans="1:9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row>
    <row r="211" spans="1:9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row>
    <row r="212" spans="1:9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row>
    <row r="213" spans="1:9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row>
    <row r="214" spans="1:9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row>
    <row r="215" spans="1:9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row>
    <row r="216" spans="1:9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row>
    <row r="217" spans="1:9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row>
    <row r="218" spans="1:9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row>
    <row r="219" spans="1:9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row>
    <row r="220" spans="1:9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row>
    <row r="221" spans="1:9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row>
    <row r="222" spans="1:9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row>
    <row r="223" spans="1:9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row>
    <row r="224" spans="1:9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row>
    <row r="225" spans="1:9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row>
    <row r="226" spans="1:9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row>
    <row r="227" spans="1:9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row>
    <row r="228" spans="1:9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row>
    <row r="229" spans="1:9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row>
    <row r="230" spans="1:9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row>
    <row r="231" spans="1:9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row>
    <row r="232" spans="1:9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row>
    <row r="233" spans="1:9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row>
    <row r="234" spans="1:9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row>
    <row r="235" spans="1:9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row>
    <row r="236" spans="1:9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row>
    <row r="237" spans="1:9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row>
    <row r="238" spans="1:9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row>
    <row r="239" spans="1:9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row>
    <row r="240" spans="1:9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row>
    <row r="241" spans="1:9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row>
    <row r="242" spans="1:9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row>
    <row r="243" spans="1:9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row>
    <row r="244" spans="1:9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row>
    <row r="245" spans="1:9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row>
    <row r="246" spans="1:9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row>
    <row r="247" spans="1:9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row>
    <row r="248" spans="1:9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row>
    <row r="249" spans="1:9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row>
    <row r="250" spans="1:9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row>
    <row r="251" spans="1:9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row>
    <row r="252" spans="1:9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row>
    <row r="253" spans="1:9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row>
    <row r="254" spans="1:9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row>
    <row r="255" spans="1:9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row>
    <row r="256" spans="1:9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row>
    <row r="257" spans="1:9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row>
    <row r="258" spans="1:9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row>
    <row r="259" spans="1:9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row>
    <row r="260" spans="1:9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row>
    <row r="261" spans="1:9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row>
    <row r="262" spans="1:9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row>
    <row r="263" spans="1:9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row>
    <row r="264" spans="1:9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row>
    <row r="265" spans="1:9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row>
    <row r="266" spans="1:9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row>
    <row r="267" spans="1:9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row>
    <row r="268" spans="1:9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row>
    <row r="269" spans="1:9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row>
    <row r="270" spans="1:9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row>
    <row r="271" spans="1:9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row>
    <row r="272" spans="1:9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row>
    <row r="273" spans="1:9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row>
    <row r="274" spans="1:9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row>
    <row r="275" spans="1:9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row>
    <row r="276" spans="1:9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row>
    <row r="277" spans="1:9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row>
    <row r="278" spans="1:9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row>
    <row r="279" spans="1:9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row>
    <row r="280" spans="1:9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row>
    <row r="281" spans="1:9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row>
    <row r="282" spans="1:9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row>
    <row r="283" spans="1:9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row>
    <row r="284" spans="1:9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row>
    <row r="285" spans="1:9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row>
    <row r="286" spans="1:9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row>
    <row r="287" spans="1:9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row>
    <row r="288" spans="1:9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row>
    <row r="289" spans="1:9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row>
    <row r="290" spans="1:9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row>
    <row r="291" spans="1:9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row>
    <row r="292" spans="1:9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row>
    <row r="293" spans="1:9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row>
    <row r="294" spans="1:9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row>
    <row r="295" spans="1:9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row>
    <row r="296" spans="1:9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row>
    <row r="297" spans="1:9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row>
    <row r="298" spans="1:9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row>
    <row r="299" spans="1:9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row>
    <row r="300" spans="1:9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row>
    <row r="301" spans="1:9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row>
    <row r="302" spans="1:9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row>
    <row r="303" spans="1:9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row>
    <row r="304" spans="1:9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row>
    <row r="305" spans="1:9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row>
    <row r="306" spans="1:9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row>
    <row r="307" spans="1:9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row>
    <row r="308" spans="1:9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row>
    <row r="309" spans="1:9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row>
    <row r="310" spans="1:9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row>
    <row r="311" spans="1:9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row>
    <row r="312" spans="1:9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row>
    <row r="313" spans="1:9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row>
    <row r="314" spans="1:9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row>
    <row r="315" spans="1:9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row>
    <row r="316" spans="1:9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row>
    <row r="317" spans="1:9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row>
    <row r="318" spans="1:9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row>
    <row r="319" spans="1:9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row>
    <row r="320" spans="1:9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row>
    <row r="321" spans="1:9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row>
    <row r="322" spans="1:9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row>
    <row r="323" spans="1:9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row>
    <row r="324" spans="1:9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row>
    <row r="325" spans="1:9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row>
    <row r="326" spans="1:9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row>
    <row r="327" spans="1:9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row>
    <row r="328" spans="1:9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row>
    <row r="329" spans="1:9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row>
    <row r="330" spans="1:9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row>
    <row r="331" spans="1:9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row>
    <row r="332" spans="1:9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row>
    <row r="333" spans="1:9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row>
    <row r="334" spans="1:9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row>
    <row r="335" spans="1:9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row>
    <row r="336" spans="1:9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row>
    <row r="337" spans="1:9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row>
    <row r="338" spans="1:9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row>
    <row r="339" spans="1:9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row>
    <row r="340" spans="1:9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row>
    <row r="341" spans="1:9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row>
    <row r="342" spans="1:9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row>
    <row r="343" spans="1:9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row>
    <row r="344" spans="1:9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row>
    <row r="345" spans="1:9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row>
    <row r="346" spans="1:9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row>
    <row r="347" spans="1:9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row>
    <row r="348" spans="1:9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row>
    <row r="349" spans="1:9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row>
    <row r="350" spans="1:9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row>
    <row r="351" spans="1:9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row>
    <row r="352" spans="1:9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row>
    <row r="353" spans="1:9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row>
    <row r="354" spans="1:9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row>
    <row r="355" spans="1:9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row>
    <row r="356" spans="1:9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row>
    <row r="357" spans="1:9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row>
    <row r="358" spans="1:9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row>
    <row r="359" spans="1:9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row>
    <row r="360" spans="1:9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row>
    <row r="361" spans="1:9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row>
    <row r="362" spans="1:9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row>
    <row r="363" spans="1:9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row>
    <row r="364" spans="1:9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row>
    <row r="365" spans="1:9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row>
    <row r="366" spans="1:9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row>
    <row r="367" spans="1:9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row>
    <row r="368" spans="1:9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row>
    <row r="369" spans="1:9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row>
    <row r="370" spans="1:9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row>
    <row r="371" spans="1:9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row>
    <row r="372" spans="1:9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row>
    <row r="373" spans="1:9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row>
    <row r="374" spans="1:9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row>
    <row r="375" spans="1:9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row>
    <row r="376" spans="1:9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row>
    <row r="377" spans="1:9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row>
    <row r="378" spans="1:9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row>
  </sheetData>
  <hyperlinks>
    <hyperlink ref="E1" location="innehåll!A1" display="Tillbaka till innehållsförteckning"/>
  </hyperlinks>
  <pageMargins left="0.7" right="0.7" top="0.75" bottom="0.75" header="0.3" footer="0.3"/>
  <legacy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5"/>
  <sheetViews>
    <sheetView workbookViewId="0"/>
  </sheetViews>
  <sheetFormatPr defaultRowHeight="15"/>
  <cols>
    <col min="2" max="2" width="12.140625" customWidth="1"/>
    <col min="3" max="3" width="18" customWidth="1"/>
  </cols>
  <sheetData>
    <row r="1" spans="1:29" s="400" customFormat="1">
      <c r="A1" s="1"/>
      <c r="B1" s="1"/>
      <c r="C1" s="1"/>
      <c r="D1" s="1"/>
      <c r="E1" s="1"/>
      <c r="F1" s="1"/>
      <c r="G1" s="1"/>
      <c r="H1" s="1" t="s">
        <v>173</v>
      </c>
      <c r="I1" s="1"/>
      <c r="J1" s="1"/>
      <c r="K1" s="1"/>
      <c r="L1" s="1"/>
      <c r="M1" s="1"/>
      <c r="N1" s="1"/>
      <c r="O1" s="1"/>
      <c r="P1" s="1"/>
      <c r="Q1" s="1"/>
      <c r="R1" s="1"/>
      <c r="S1" s="1"/>
      <c r="T1" s="1"/>
      <c r="U1" s="1"/>
      <c r="V1" s="1"/>
      <c r="W1" s="1"/>
      <c r="X1" s="1"/>
      <c r="Y1" s="1"/>
      <c r="Z1" s="1"/>
      <c r="AA1" s="1"/>
      <c r="AB1" s="1"/>
      <c r="AC1" s="1"/>
    </row>
    <row r="2" spans="1:29" s="400" customFormat="1">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s="400" customFormat="1">
      <c r="A3" s="1"/>
      <c r="B3" s="1"/>
      <c r="C3" s="1"/>
      <c r="D3" s="1"/>
      <c r="E3" s="1"/>
      <c r="F3" s="1"/>
      <c r="G3" s="1"/>
      <c r="H3" s="1"/>
      <c r="I3" s="1"/>
      <c r="J3" s="1"/>
      <c r="K3" s="1"/>
      <c r="L3" s="1"/>
      <c r="M3" s="1"/>
      <c r="N3" s="1"/>
      <c r="O3" s="1"/>
      <c r="P3" s="1"/>
      <c r="Q3" s="1"/>
      <c r="R3" s="1"/>
      <c r="S3" s="1"/>
      <c r="T3" s="1"/>
      <c r="U3" s="1"/>
      <c r="V3" s="1"/>
      <c r="W3" s="1"/>
      <c r="X3" s="1"/>
      <c r="Y3" s="1"/>
      <c r="Z3" s="1"/>
      <c r="AA3" s="1"/>
      <c r="AB3" s="1"/>
      <c r="AC3" s="1"/>
    </row>
    <row r="4" spans="1:29" s="400" customFormat="1">
      <c r="A4" s="1"/>
      <c r="B4" s="1"/>
      <c r="C4" s="44" t="s">
        <v>1281</v>
      </c>
      <c r="D4" s="44"/>
      <c r="E4" s="1"/>
      <c r="F4" s="1"/>
      <c r="G4" s="1"/>
      <c r="H4" s="1"/>
      <c r="I4" s="1"/>
      <c r="J4" s="778"/>
      <c r="K4" s="1"/>
      <c r="L4" s="1"/>
      <c r="M4" s="1"/>
      <c r="N4" s="1"/>
      <c r="O4" s="1"/>
      <c r="P4" s="1"/>
      <c r="Q4" s="1"/>
      <c r="R4" s="1"/>
      <c r="S4" s="1"/>
      <c r="T4" s="1"/>
      <c r="U4" s="1"/>
      <c r="V4" s="1"/>
      <c r="W4" s="1"/>
      <c r="X4" s="1"/>
      <c r="Y4" s="1"/>
      <c r="Z4" s="1"/>
      <c r="AA4" s="1"/>
      <c r="AB4" s="1"/>
      <c r="AC4" s="1"/>
    </row>
    <row r="5" spans="1:29" s="400" customFormat="1">
      <c r="A5" s="1"/>
      <c r="B5" s="1"/>
      <c r="C5" s="1"/>
      <c r="D5" s="1"/>
      <c r="E5" s="1"/>
      <c r="F5" s="1"/>
      <c r="G5" s="1"/>
      <c r="H5" s="1"/>
      <c r="I5" s="1"/>
      <c r="J5" s="1"/>
      <c r="K5" s="1"/>
      <c r="L5" s="1"/>
      <c r="M5" s="1"/>
      <c r="N5" s="1"/>
      <c r="O5" s="1"/>
      <c r="P5" s="1"/>
      <c r="Q5" s="1"/>
      <c r="R5" s="1"/>
      <c r="S5" s="1"/>
      <c r="T5" s="1"/>
      <c r="U5" s="1"/>
      <c r="V5" s="1"/>
      <c r="W5" s="1"/>
      <c r="X5" s="1"/>
      <c r="Y5" s="1"/>
      <c r="Z5" s="1"/>
      <c r="AA5" s="1"/>
      <c r="AB5" s="1"/>
      <c r="AC5" s="1"/>
    </row>
    <row r="6" spans="1:29" s="400" customFormat="1">
      <c r="A6" s="1"/>
      <c r="B6" s="1"/>
      <c r="C6" s="1"/>
      <c r="D6" s="44">
        <v>2019</v>
      </c>
      <c r="E6" s="44">
        <v>2020</v>
      </c>
      <c r="F6" s="44">
        <v>2021</v>
      </c>
      <c r="G6" s="44">
        <v>2022</v>
      </c>
      <c r="H6" s="44">
        <v>2023</v>
      </c>
      <c r="I6" s="1"/>
      <c r="J6" s="1"/>
      <c r="K6" s="1"/>
      <c r="L6" s="1"/>
      <c r="M6" s="1"/>
      <c r="N6" s="1"/>
      <c r="O6" s="1"/>
      <c r="P6" s="1"/>
      <c r="Q6" s="1"/>
      <c r="R6" s="1"/>
      <c r="S6" s="1"/>
      <c r="T6" s="1"/>
      <c r="U6" s="1"/>
      <c r="V6" s="1"/>
      <c r="W6" s="1"/>
      <c r="X6" s="1"/>
      <c r="Y6" s="1"/>
      <c r="Z6" s="1"/>
      <c r="AA6" s="1"/>
      <c r="AB6" s="1"/>
      <c r="AC6" s="1"/>
    </row>
    <row r="7" spans="1:29" s="400" customFormat="1">
      <c r="A7" s="1"/>
      <c r="B7" s="1"/>
      <c r="C7" s="436" t="s">
        <v>329</v>
      </c>
      <c r="D7" s="436">
        <v>2295</v>
      </c>
      <c r="E7" s="436">
        <v>2452</v>
      </c>
      <c r="F7" s="436">
        <v>2264</v>
      </c>
      <c r="G7" s="436">
        <v>2566</v>
      </c>
      <c r="H7" s="436">
        <v>2817</v>
      </c>
      <c r="I7" s="1"/>
      <c r="J7" s="1"/>
      <c r="K7" s="1"/>
      <c r="L7" s="1"/>
      <c r="M7" s="1"/>
      <c r="N7" s="1"/>
      <c r="O7" s="1"/>
      <c r="P7" s="1"/>
      <c r="Q7" s="1"/>
      <c r="R7" s="1"/>
      <c r="S7" s="1"/>
      <c r="T7" s="1"/>
      <c r="U7" s="1"/>
      <c r="V7" s="1"/>
      <c r="W7" s="1"/>
      <c r="X7" s="1"/>
      <c r="Y7" s="1"/>
      <c r="Z7" s="1"/>
      <c r="AA7" s="1"/>
      <c r="AB7" s="1"/>
      <c r="AC7" s="1"/>
    </row>
    <row r="8" spans="1:29" s="400" customFormat="1">
      <c r="A8" s="1"/>
      <c r="B8" s="1"/>
      <c r="C8" s="436" t="s">
        <v>61</v>
      </c>
      <c r="D8" s="436">
        <v>1070</v>
      </c>
      <c r="E8" s="436">
        <v>1187</v>
      </c>
      <c r="F8" s="436">
        <v>1131</v>
      </c>
      <c r="G8" s="436">
        <v>1165</v>
      </c>
      <c r="H8" s="436">
        <v>1277</v>
      </c>
      <c r="I8" s="1"/>
      <c r="J8" s="1"/>
      <c r="K8" s="1"/>
      <c r="L8" s="1"/>
      <c r="M8" s="1"/>
      <c r="N8" s="1"/>
      <c r="O8" s="1"/>
      <c r="P8" s="1"/>
      <c r="Q8" s="1"/>
      <c r="R8" s="1"/>
      <c r="S8" s="1"/>
      <c r="T8" s="1"/>
      <c r="U8" s="1"/>
      <c r="V8" s="1"/>
      <c r="W8" s="1"/>
      <c r="X8" s="1"/>
      <c r="Y8" s="1"/>
      <c r="Z8" s="1"/>
      <c r="AA8" s="1"/>
      <c r="AB8" s="1"/>
      <c r="AC8" s="1"/>
    </row>
    <row r="9" spans="1:29">
      <c r="A9" s="1"/>
      <c r="B9" s="1"/>
      <c r="C9" s="436" t="s">
        <v>188</v>
      </c>
      <c r="D9" s="436">
        <v>1225</v>
      </c>
      <c r="E9" s="436">
        <v>1265</v>
      </c>
      <c r="F9" s="436">
        <v>1133</v>
      </c>
      <c r="G9" s="436">
        <v>1401</v>
      </c>
      <c r="H9" s="436">
        <v>1540</v>
      </c>
      <c r="I9" s="1"/>
      <c r="J9" s="1"/>
      <c r="K9" s="1"/>
      <c r="L9" s="1"/>
      <c r="M9" s="1"/>
      <c r="N9" s="1"/>
      <c r="O9" s="1"/>
      <c r="P9" s="1"/>
      <c r="Q9" s="1"/>
      <c r="R9" s="1"/>
      <c r="S9" s="1"/>
      <c r="T9" s="1"/>
      <c r="U9" s="1"/>
      <c r="V9" s="1"/>
      <c r="W9" s="1"/>
      <c r="X9" s="1"/>
      <c r="Y9" s="1"/>
      <c r="Z9" s="1"/>
      <c r="AA9" s="1"/>
      <c r="AB9" s="1"/>
      <c r="AC9" s="1"/>
    </row>
    <row r="10" spans="1:2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1:29">
      <c r="A11" s="1"/>
      <c r="B11" s="1"/>
      <c r="C11" s="76" t="s">
        <v>1282</v>
      </c>
      <c r="D11" s="76"/>
      <c r="E11" s="1"/>
      <c r="F11" s="1"/>
      <c r="G11" s="1"/>
      <c r="H11" s="1"/>
      <c r="I11" s="1"/>
      <c r="J11" s="1"/>
      <c r="K11" s="1"/>
      <c r="L11" s="1"/>
      <c r="M11" s="1"/>
      <c r="N11" s="1"/>
      <c r="O11" s="1"/>
      <c r="P11" s="1"/>
      <c r="Q11" s="1"/>
      <c r="R11" s="1"/>
      <c r="S11" s="1"/>
      <c r="T11" s="1"/>
      <c r="U11" s="1"/>
      <c r="V11" s="1"/>
      <c r="W11" s="1"/>
      <c r="X11" s="1"/>
      <c r="Y11" s="1"/>
      <c r="Z11" s="1"/>
      <c r="AA11" s="1"/>
      <c r="AB11" s="1"/>
      <c r="AC11" s="1"/>
    </row>
    <row r="12" spans="1:29" s="400" customFormat="1">
      <c r="A12" s="1"/>
      <c r="B12" s="1"/>
      <c r="C12" s="76"/>
      <c r="D12" s="76"/>
      <c r="E12" s="1"/>
      <c r="F12" s="1"/>
      <c r="G12" s="1"/>
      <c r="H12" s="1"/>
      <c r="I12" s="1"/>
      <c r="J12" s="1"/>
      <c r="K12" s="1"/>
      <c r="L12" s="1"/>
      <c r="M12" s="1"/>
      <c r="N12" s="1"/>
      <c r="O12" s="1"/>
      <c r="P12" s="1"/>
      <c r="Q12" s="1"/>
      <c r="R12" s="1"/>
      <c r="S12" s="1"/>
      <c r="T12" s="1"/>
      <c r="U12" s="1"/>
      <c r="V12" s="1"/>
      <c r="W12" s="1"/>
      <c r="X12" s="1"/>
      <c r="Y12" s="1"/>
      <c r="Z12" s="1"/>
      <c r="AA12" s="1"/>
      <c r="AB12" s="1"/>
      <c r="AC12" s="1"/>
    </row>
    <row r="13" spans="1:29">
      <c r="A13" s="1"/>
      <c r="B13" s="1"/>
      <c r="C13" s="44" t="s">
        <v>1283</v>
      </c>
      <c r="D13" s="44"/>
      <c r="E13" s="1"/>
      <c r="F13" s="1"/>
      <c r="G13" s="1"/>
      <c r="H13" s="1"/>
      <c r="I13" s="1"/>
      <c r="J13" s="1"/>
      <c r="K13" s="1"/>
      <c r="L13" s="1"/>
      <c r="M13" s="1"/>
      <c r="N13" s="1"/>
      <c r="O13" s="1"/>
      <c r="P13" s="1"/>
      <c r="Q13" s="1"/>
      <c r="R13" s="1"/>
      <c r="S13" s="1"/>
      <c r="T13" s="1"/>
      <c r="U13" s="1"/>
      <c r="V13" s="1"/>
      <c r="W13" s="1"/>
      <c r="X13" s="1"/>
      <c r="Y13" s="1"/>
      <c r="Z13" s="1"/>
      <c r="AA13" s="1"/>
      <c r="AB13" s="1"/>
      <c r="AC13" s="1"/>
    </row>
    <row r="14" spans="1:2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c r="A15" s="1"/>
      <c r="B15" s="1"/>
      <c r="C15" s="1"/>
      <c r="D15" s="44">
        <v>2019</v>
      </c>
      <c r="E15" s="44">
        <v>2020</v>
      </c>
      <c r="F15" s="44">
        <v>2021</v>
      </c>
      <c r="G15" s="44">
        <v>2022</v>
      </c>
      <c r="H15" s="44">
        <v>2023</v>
      </c>
      <c r="I15" s="1"/>
      <c r="J15" s="1"/>
      <c r="K15" s="1"/>
      <c r="L15" s="1"/>
      <c r="M15" s="1"/>
      <c r="N15" s="1"/>
      <c r="O15" s="1"/>
      <c r="P15" s="1"/>
      <c r="Q15" s="1"/>
      <c r="R15" s="1"/>
      <c r="S15" s="1"/>
      <c r="T15" s="1"/>
      <c r="U15" s="1"/>
      <c r="V15" s="1"/>
      <c r="W15" s="1"/>
      <c r="X15" s="1"/>
      <c r="Y15" s="1"/>
      <c r="Z15" s="1"/>
      <c r="AA15" s="1"/>
      <c r="AB15" s="1"/>
      <c r="AC15" s="1"/>
    </row>
    <row r="16" spans="1:29">
      <c r="A16" s="1"/>
      <c r="B16" s="1"/>
      <c r="C16" s="436" t="s">
        <v>1284</v>
      </c>
      <c r="D16" s="436">
        <v>84</v>
      </c>
      <c r="E16" s="436">
        <v>63</v>
      </c>
      <c r="F16" s="436">
        <v>83</v>
      </c>
      <c r="G16" s="436">
        <v>118</v>
      </c>
      <c r="H16" s="815" t="s">
        <v>1517</v>
      </c>
      <c r="I16" s="1"/>
      <c r="J16" s="1"/>
      <c r="K16" s="1"/>
      <c r="L16" s="1"/>
      <c r="M16" s="1"/>
      <c r="N16" s="1"/>
      <c r="O16" s="1"/>
      <c r="P16" s="1"/>
      <c r="Q16" s="1"/>
      <c r="R16" s="1"/>
      <c r="S16" s="1"/>
      <c r="T16" s="1"/>
      <c r="U16" s="1"/>
      <c r="V16" s="1"/>
      <c r="W16" s="1"/>
      <c r="X16" s="1"/>
      <c r="Y16" s="1"/>
      <c r="Z16" s="1"/>
      <c r="AA16" s="1"/>
      <c r="AB16" s="1"/>
      <c r="AC16" s="1"/>
    </row>
    <row r="17" spans="1:29">
      <c r="A17" s="1"/>
      <c r="B17" s="1"/>
      <c r="C17" s="436" t="s">
        <v>1285</v>
      </c>
      <c r="D17" s="436">
        <v>129</v>
      </c>
      <c r="E17" s="436">
        <v>99</v>
      </c>
      <c r="F17" s="436">
        <v>115</v>
      </c>
      <c r="G17" s="436">
        <v>92</v>
      </c>
      <c r="H17" s="436" t="s">
        <v>1508</v>
      </c>
      <c r="I17" s="1"/>
      <c r="J17" s="1"/>
      <c r="K17" s="1"/>
      <c r="L17" s="1"/>
      <c r="M17" s="1"/>
      <c r="N17" s="1"/>
      <c r="O17" s="1"/>
      <c r="P17" s="1"/>
      <c r="Q17" s="1"/>
      <c r="R17" s="1"/>
      <c r="S17" s="1"/>
      <c r="T17" s="1"/>
      <c r="U17" s="1"/>
      <c r="V17" s="1"/>
      <c r="W17" s="1"/>
      <c r="X17" s="1"/>
      <c r="Y17" s="1"/>
      <c r="Z17" s="1"/>
      <c r="AA17" s="1"/>
      <c r="AB17" s="1"/>
      <c r="AC17" s="1"/>
    </row>
    <row r="18" spans="1:29">
      <c r="A18" s="1"/>
      <c r="B18" s="1"/>
      <c r="C18" s="436" t="s">
        <v>1286</v>
      </c>
      <c r="D18" s="436">
        <v>240</v>
      </c>
      <c r="E18" s="436">
        <v>313</v>
      </c>
      <c r="F18" s="436">
        <v>377</v>
      </c>
      <c r="G18" s="436">
        <v>429</v>
      </c>
      <c r="H18" s="436" t="s">
        <v>1509</v>
      </c>
      <c r="I18" s="1"/>
      <c r="J18" s="1"/>
      <c r="K18" s="1"/>
      <c r="L18" s="1"/>
      <c r="M18" s="1"/>
      <c r="N18" s="1"/>
      <c r="O18" s="1"/>
      <c r="P18" s="1"/>
      <c r="Q18" s="1"/>
      <c r="R18" s="1"/>
      <c r="S18" s="1"/>
      <c r="T18" s="1"/>
      <c r="U18" s="1"/>
      <c r="V18" s="1"/>
      <c r="W18" s="1"/>
      <c r="X18" s="1"/>
      <c r="Y18" s="1"/>
      <c r="Z18" s="1"/>
      <c r="AA18" s="1"/>
      <c r="AB18" s="1"/>
      <c r="AC18" s="1"/>
    </row>
    <row r="19" spans="1:29">
      <c r="A19" s="1"/>
      <c r="B19" s="1"/>
      <c r="C19" s="436" t="s">
        <v>1287</v>
      </c>
      <c r="D19" s="436">
        <v>1068</v>
      </c>
      <c r="E19" s="436">
        <v>1073</v>
      </c>
      <c r="F19" s="436">
        <v>972</v>
      </c>
      <c r="G19" s="436">
        <v>1079</v>
      </c>
      <c r="H19" s="436" t="s">
        <v>1510</v>
      </c>
      <c r="I19" s="1"/>
      <c r="J19" s="1"/>
      <c r="K19" s="1"/>
      <c r="L19" s="1"/>
      <c r="M19" s="1"/>
      <c r="N19" s="1"/>
      <c r="O19" s="1"/>
      <c r="P19" s="1"/>
      <c r="Q19" s="1"/>
      <c r="R19" s="1"/>
      <c r="S19" s="1"/>
      <c r="T19" s="1"/>
      <c r="U19" s="1"/>
      <c r="V19" s="1"/>
      <c r="W19" s="1"/>
      <c r="X19" s="1"/>
      <c r="Y19" s="1"/>
      <c r="Z19" s="1"/>
      <c r="AA19" s="1"/>
      <c r="AB19" s="1"/>
      <c r="AC19" s="1"/>
    </row>
    <row r="20" spans="1:29">
      <c r="A20" s="1"/>
      <c r="B20" s="1"/>
      <c r="C20" s="436" t="s">
        <v>1288</v>
      </c>
      <c r="D20" s="436">
        <v>218</v>
      </c>
      <c r="E20" s="436">
        <v>299</v>
      </c>
      <c r="F20" s="436">
        <v>196</v>
      </c>
      <c r="G20" s="436">
        <v>227</v>
      </c>
      <c r="H20" s="436" t="s">
        <v>1511</v>
      </c>
      <c r="I20" s="1"/>
      <c r="J20" s="1"/>
      <c r="K20" s="1"/>
      <c r="L20" s="1"/>
      <c r="M20" s="1"/>
      <c r="N20" s="1"/>
      <c r="O20" s="1"/>
      <c r="P20" s="1"/>
      <c r="Q20" s="1"/>
      <c r="R20" s="1"/>
      <c r="S20" s="1"/>
      <c r="T20" s="1"/>
      <c r="U20" s="1"/>
      <c r="V20" s="1"/>
      <c r="W20" s="1"/>
      <c r="X20" s="1"/>
      <c r="Y20" s="1"/>
      <c r="Z20" s="1"/>
      <c r="AA20" s="1"/>
      <c r="AB20" s="1"/>
      <c r="AC20" s="1"/>
    </row>
    <row r="21" spans="1:29">
      <c r="A21" s="1"/>
      <c r="B21" s="1"/>
      <c r="C21" s="436" t="s">
        <v>1289</v>
      </c>
      <c r="D21" s="436">
        <v>54</v>
      </c>
      <c r="E21" s="436">
        <v>51</v>
      </c>
      <c r="F21" s="436">
        <v>53</v>
      </c>
      <c r="G21" s="436">
        <v>48</v>
      </c>
      <c r="H21" s="436" t="s">
        <v>1512</v>
      </c>
      <c r="I21" s="1"/>
      <c r="J21" s="1"/>
      <c r="K21" s="1"/>
      <c r="L21" s="1"/>
      <c r="M21" s="1"/>
      <c r="N21" s="1"/>
      <c r="O21" s="1"/>
      <c r="P21" s="1"/>
      <c r="Q21" s="1"/>
      <c r="R21" s="1"/>
      <c r="S21" s="1"/>
      <c r="T21" s="1"/>
      <c r="U21" s="1"/>
      <c r="V21" s="1"/>
      <c r="W21" s="1"/>
      <c r="X21" s="1"/>
      <c r="Y21" s="1"/>
      <c r="Z21" s="1"/>
      <c r="AA21" s="1"/>
      <c r="AB21" s="1"/>
      <c r="AC21" s="1"/>
    </row>
    <row r="22" spans="1:29">
      <c r="A22" s="1"/>
      <c r="B22" s="1"/>
      <c r="C22" s="436" t="s">
        <v>1290</v>
      </c>
      <c r="D22" s="436">
        <v>307</v>
      </c>
      <c r="E22" s="436">
        <v>314</v>
      </c>
      <c r="F22" s="436">
        <v>302</v>
      </c>
      <c r="G22" s="436">
        <v>343</v>
      </c>
      <c r="H22" s="436" t="s">
        <v>1513</v>
      </c>
      <c r="I22" s="1"/>
      <c r="J22" s="1"/>
      <c r="K22" s="1"/>
      <c r="L22" s="1"/>
      <c r="M22" s="1"/>
      <c r="N22" s="1"/>
      <c r="O22" s="1"/>
      <c r="P22" s="1"/>
      <c r="Q22" s="1"/>
      <c r="R22" s="1"/>
      <c r="S22" s="1"/>
      <c r="T22" s="1"/>
      <c r="U22" s="1"/>
      <c r="V22" s="1"/>
      <c r="W22" s="1"/>
      <c r="X22" s="1"/>
      <c r="Y22" s="1"/>
      <c r="Z22" s="1"/>
      <c r="AA22" s="1"/>
      <c r="AB22" s="1"/>
      <c r="AC22" s="1"/>
    </row>
    <row r="23" spans="1:29">
      <c r="A23" s="1"/>
      <c r="B23" s="1"/>
      <c r="C23" s="436" t="s">
        <v>1291</v>
      </c>
      <c r="D23" s="436">
        <v>195</v>
      </c>
      <c r="E23" s="436">
        <v>240</v>
      </c>
      <c r="F23" s="436">
        <v>166</v>
      </c>
      <c r="G23" s="436">
        <v>230</v>
      </c>
      <c r="H23" s="436" t="s">
        <v>1514</v>
      </c>
      <c r="I23" s="1"/>
      <c r="J23" s="1"/>
      <c r="K23" s="1"/>
      <c r="L23" s="1"/>
      <c r="M23" s="1"/>
      <c r="N23" s="1"/>
      <c r="O23" s="1"/>
      <c r="P23" s="1"/>
      <c r="Q23" s="1"/>
      <c r="R23" s="1"/>
      <c r="S23" s="1"/>
      <c r="T23" s="1"/>
      <c r="U23" s="1"/>
      <c r="V23" s="1"/>
      <c r="W23" s="1"/>
      <c r="X23" s="1"/>
      <c r="Y23" s="1"/>
      <c r="Z23" s="1"/>
      <c r="AA23" s="1"/>
      <c r="AB23" s="1"/>
      <c r="AC23" s="1"/>
    </row>
    <row r="24" spans="1:29">
      <c r="A24" s="1"/>
      <c r="B24" s="1"/>
      <c r="C24" s="76"/>
      <c r="D24" s="76"/>
      <c r="E24" s="1"/>
      <c r="F24" s="1"/>
      <c r="G24" s="1"/>
      <c r="H24" s="1"/>
      <c r="I24" s="1"/>
      <c r="J24" s="1"/>
      <c r="K24" s="1"/>
      <c r="L24" s="1"/>
      <c r="M24" s="1"/>
      <c r="N24" s="1"/>
      <c r="O24" s="1"/>
      <c r="P24" s="1"/>
      <c r="Q24" s="1"/>
      <c r="R24" s="1"/>
      <c r="S24" s="1"/>
      <c r="T24" s="1"/>
      <c r="U24" s="1"/>
      <c r="V24" s="1"/>
      <c r="W24" s="1"/>
      <c r="X24" s="1"/>
      <c r="Y24" s="1"/>
      <c r="Z24" s="1"/>
      <c r="AA24" s="1"/>
      <c r="AB24" s="1"/>
      <c r="AC24" s="1"/>
    </row>
    <row r="25" spans="1:29">
      <c r="A25" s="1"/>
      <c r="B25" s="1"/>
      <c r="C25" s="76" t="s">
        <v>1282</v>
      </c>
      <c r="D25" s="76"/>
      <c r="E25" s="1"/>
      <c r="F25" s="1"/>
      <c r="G25" s="1"/>
      <c r="H25" s="1"/>
      <c r="I25" s="1"/>
      <c r="J25" s="1"/>
      <c r="K25" s="1"/>
      <c r="L25" s="1"/>
      <c r="M25" s="1"/>
      <c r="N25" s="1"/>
      <c r="O25" s="1"/>
      <c r="P25" s="1"/>
      <c r="Q25" s="1"/>
      <c r="R25" s="1"/>
      <c r="S25" s="1"/>
      <c r="T25" s="1"/>
      <c r="U25" s="1"/>
      <c r="V25" s="1"/>
      <c r="W25" s="1"/>
      <c r="X25" s="1"/>
      <c r="Y25" s="1"/>
      <c r="Z25" s="1"/>
      <c r="AA25" s="1"/>
      <c r="AB25" s="1"/>
      <c r="AC25" s="1"/>
    </row>
    <row r="26" spans="1:2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A27" s="1"/>
      <c r="B27" s="1"/>
      <c r="C27" s="44" t="s">
        <v>1292</v>
      </c>
      <c r="D27" s="44"/>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A29" s="1"/>
      <c r="B29" s="1"/>
      <c r="C29" s="1"/>
      <c r="D29" s="44">
        <v>2019</v>
      </c>
      <c r="E29" s="44">
        <v>2020</v>
      </c>
      <c r="F29" s="44">
        <v>2021</v>
      </c>
      <c r="G29" s="44">
        <v>2022</v>
      </c>
      <c r="H29" s="44">
        <v>2023</v>
      </c>
      <c r="I29" s="1"/>
      <c r="J29" s="1"/>
      <c r="K29" s="1"/>
      <c r="L29" s="1"/>
      <c r="M29" s="1"/>
      <c r="N29" s="1"/>
      <c r="O29" s="1"/>
      <c r="P29" s="1"/>
      <c r="Q29" s="1"/>
      <c r="R29" s="1"/>
      <c r="S29" s="1"/>
      <c r="T29" s="1"/>
      <c r="U29" s="1"/>
      <c r="V29" s="1"/>
      <c r="W29" s="1"/>
      <c r="X29" s="1"/>
      <c r="Y29" s="1"/>
      <c r="Z29" s="1"/>
      <c r="AA29" s="1"/>
      <c r="AB29" s="1"/>
      <c r="AC29" s="1"/>
    </row>
    <row r="30" spans="1:29">
      <c r="A30" s="1"/>
      <c r="B30" s="1"/>
      <c r="C30" s="436" t="s">
        <v>329</v>
      </c>
      <c r="D30" s="436">
        <v>1091</v>
      </c>
      <c r="E30" s="436">
        <v>1238</v>
      </c>
      <c r="F30" s="436">
        <v>1209</v>
      </c>
      <c r="G30" s="436">
        <v>1232</v>
      </c>
      <c r="H30" s="436">
        <v>1266</v>
      </c>
      <c r="I30" s="1"/>
      <c r="J30" s="1"/>
      <c r="K30" s="1"/>
      <c r="L30" s="1"/>
      <c r="M30" s="1"/>
      <c r="N30" s="1"/>
      <c r="O30" s="1"/>
      <c r="P30" s="1"/>
      <c r="Q30" s="1"/>
      <c r="R30" s="1"/>
      <c r="S30" s="1"/>
      <c r="T30" s="1"/>
      <c r="U30" s="1"/>
      <c r="V30" s="1"/>
      <c r="W30" s="1"/>
      <c r="X30" s="1"/>
      <c r="Y30" s="1"/>
      <c r="Z30" s="1"/>
      <c r="AA30" s="1"/>
      <c r="AB30" s="1"/>
      <c r="AC30" s="1"/>
    </row>
    <row r="31" spans="1:29">
      <c r="A31" s="1"/>
      <c r="B31" s="1"/>
      <c r="C31" s="436" t="s">
        <v>61</v>
      </c>
      <c r="D31" s="436">
        <v>526</v>
      </c>
      <c r="E31" s="436">
        <v>595</v>
      </c>
      <c r="F31" s="436">
        <v>601</v>
      </c>
      <c r="G31" s="436">
        <v>581</v>
      </c>
      <c r="H31" s="436" t="s">
        <v>1515</v>
      </c>
      <c r="I31" s="1"/>
      <c r="J31" s="1"/>
      <c r="K31" s="1"/>
      <c r="L31" s="1"/>
      <c r="M31" s="1"/>
      <c r="N31" s="1"/>
      <c r="O31" s="1"/>
      <c r="P31" s="1"/>
      <c r="Q31" s="1"/>
      <c r="R31" s="1"/>
      <c r="S31" s="1"/>
      <c r="T31" s="1"/>
      <c r="U31" s="1"/>
      <c r="V31" s="1"/>
      <c r="W31" s="1"/>
      <c r="X31" s="1"/>
      <c r="Y31" s="1"/>
      <c r="Z31" s="1"/>
      <c r="AA31" s="1"/>
      <c r="AB31" s="1"/>
      <c r="AC31" s="1"/>
    </row>
    <row r="32" spans="1:29">
      <c r="A32" s="1"/>
      <c r="B32" s="1"/>
      <c r="C32" s="436" t="s">
        <v>188</v>
      </c>
      <c r="D32" s="436">
        <v>656</v>
      </c>
      <c r="E32" s="436">
        <v>643</v>
      </c>
      <c r="F32" s="436">
        <v>608</v>
      </c>
      <c r="G32" s="436">
        <v>651</v>
      </c>
      <c r="H32" s="436" t="s">
        <v>1516</v>
      </c>
      <c r="I32" s="1"/>
      <c r="J32" s="1"/>
      <c r="K32" s="1"/>
      <c r="L32" s="1"/>
      <c r="M32" s="1"/>
      <c r="N32" s="1"/>
      <c r="O32" s="1"/>
      <c r="P32" s="1"/>
      <c r="Q32" s="1"/>
      <c r="R32" s="1"/>
      <c r="S32" s="1"/>
      <c r="T32" s="1"/>
      <c r="U32" s="1"/>
      <c r="V32" s="1"/>
      <c r="W32" s="1"/>
      <c r="X32" s="1"/>
      <c r="Y32" s="1"/>
      <c r="Z32" s="1"/>
      <c r="AA32" s="1"/>
      <c r="AB32" s="1"/>
      <c r="AC32" s="1"/>
    </row>
    <row r="33" spans="1:2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c r="A34" s="1"/>
      <c r="B34" s="1"/>
      <c r="C34" s="76" t="s">
        <v>1282</v>
      </c>
      <c r="D34" s="76"/>
      <c r="E34" s="1"/>
      <c r="F34" s="1"/>
      <c r="G34" s="1"/>
      <c r="H34" s="1"/>
      <c r="I34" s="1"/>
      <c r="J34" s="1"/>
      <c r="K34" s="1"/>
      <c r="L34" s="1"/>
      <c r="M34" s="1"/>
      <c r="N34" s="1"/>
      <c r="O34" s="1"/>
      <c r="P34" s="1"/>
      <c r="Q34" s="1"/>
      <c r="R34" s="1"/>
      <c r="S34" s="1"/>
      <c r="T34" s="1"/>
      <c r="U34" s="1"/>
      <c r="V34" s="1"/>
      <c r="W34" s="1"/>
      <c r="X34" s="1"/>
      <c r="Y34" s="1"/>
      <c r="Z34" s="1"/>
      <c r="AA34" s="1"/>
      <c r="AB34" s="1"/>
      <c r="AC34" s="1"/>
    </row>
    <row r="35" spans="1:2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c r="A45" s="1"/>
      <c r="B45" s="1"/>
      <c r="C45" s="1"/>
      <c r="D45" s="1"/>
      <c r="E45" s="1"/>
      <c r="F45" s="1"/>
      <c r="G45" s="1"/>
      <c r="H45" s="1"/>
      <c r="I45" s="1"/>
      <c r="J45" s="1"/>
      <c r="K45" s="1"/>
      <c r="L45" s="1"/>
      <c r="M45" s="1"/>
      <c r="N45" s="1"/>
      <c r="O45" s="1"/>
    </row>
  </sheetData>
  <hyperlinks>
    <hyperlink ref="H1" location="innehåll!A1" display="Tillbaka till innehållsförteckning"/>
  </hyperlink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2"/>
  <sheetViews>
    <sheetView zoomScaleNormal="100" workbookViewId="0">
      <selection activeCell="M1" sqref="M1"/>
    </sheetView>
  </sheetViews>
  <sheetFormatPr defaultRowHeight="15"/>
  <cols>
    <col min="1" max="1" width="6.42578125" customWidth="1"/>
    <col min="2" max="2" width="17.7109375" customWidth="1"/>
    <col min="3" max="3" width="18.85546875" customWidth="1"/>
    <col min="4" max="4" width="9.28515625" customWidth="1"/>
    <col min="14" max="14" width="24.42578125" customWidth="1"/>
    <col min="15" max="15" width="20.85546875" customWidth="1"/>
  </cols>
  <sheetData>
    <row r="1" spans="1:25">
      <c r="A1" s="1"/>
      <c r="B1" s="1"/>
      <c r="C1" s="1"/>
      <c r="D1" s="1"/>
      <c r="E1" s="1"/>
      <c r="F1" s="1"/>
      <c r="G1" s="1"/>
      <c r="H1" s="1"/>
      <c r="I1" s="1"/>
      <c r="J1" s="1"/>
      <c r="K1" s="1"/>
      <c r="L1" s="1"/>
      <c r="M1" s="70" t="s">
        <v>173</v>
      </c>
      <c r="N1" s="1"/>
      <c r="O1" s="1"/>
      <c r="P1" s="1"/>
      <c r="Q1" s="1"/>
      <c r="R1" s="1"/>
      <c r="S1" s="1"/>
      <c r="T1" s="1"/>
      <c r="U1" s="1"/>
      <c r="V1" s="1"/>
      <c r="W1" s="1"/>
      <c r="X1" s="1"/>
      <c r="Y1" s="1"/>
    </row>
    <row r="2" spans="1:25">
      <c r="A2" s="1"/>
      <c r="B2" s="1"/>
      <c r="C2" s="1"/>
      <c r="D2" s="1"/>
      <c r="E2" s="1"/>
      <c r="F2" s="1"/>
      <c r="G2" s="1"/>
      <c r="H2" s="1"/>
      <c r="I2" s="1"/>
      <c r="J2" s="1"/>
      <c r="K2" s="1"/>
      <c r="L2" s="1"/>
      <c r="M2" s="1"/>
      <c r="N2" s="1"/>
      <c r="O2" s="1"/>
      <c r="P2" s="1"/>
      <c r="Q2" s="1"/>
      <c r="R2" s="1"/>
      <c r="S2" s="1"/>
      <c r="T2" s="1"/>
      <c r="U2" s="1"/>
      <c r="V2" s="1"/>
      <c r="W2" s="1"/>
      <c r="X2" s="1"/>
      <c r="Y2" s="1"/>
    </row>
    <row r="3" spans="1:25">
      <c r="A3" s="11"/>
      <c r="B3" s="72" t="s">
        <v>432</v>
      </c>
      <c r="C3" s="72"/>
      <c r="D3" s="72"/>
      <c r="E3" s="72"/>
      <c r="F3" s="72"/>
      <c r="G3" s="72"/>
      <c r="H3" s="72"/>
      <c r="I3" s="72"/>
      <c r="J3" s="82"/>
      <c r="K3" s="82"/>
      <c r="L3" s="82"/>
      <c r="M3" s="82"/>
      <c r="N3" s="82"/>
      <c r="O3" s="11"/>
      <c r="P3" s="1"/>
      <c r="Q3" s="1"/>
      <c r="R3" s="1"/>
      <c r="S3" s="1"/>
      <c r="T3" s="1"/>
      <c r="U3" s="1"/>
      <c r="V3" s="1"/>
      <c r="W3" s="1"/>
      <c r="X3" s="1"/>
      <c r="Y3" s="1"/>
    </row>
    <row r="4" spans="1:25">
      <c r="A4" s="11"/>
      <c r="B4" s="72"/>
      <c r="C4" s="58"/>
      <c r="D4" s="82"/>
      <c r="E4" s="82"/>
      <c r="F4" s="82"/>
      <c r="G4" s="194"/>
      <c r="H4" s="194"/>
      <c r="I4" s="194"/>
      <c r="J4" s="82"/>
      <c r="K4" s="82"/>
      <c r="L4" s="82"/>
      <c r="M4" s="82"/>
      <c r="N4" s="82"/>
      <c r="O4" s="11"/>
      <c r="P4" s="1"/>
      <c r="Q4" s="1"/>
      <c r="R4" s="1"/>
      <c r="S4" s="1"/>
      <c r="T4" s="1"/>
      <c r="U4" s="1"/>
      <c r="V4" s="1"/>
      <c r="W4" s="1"/>
      <c r="X4" s="1"/>
      <c r="Y4" s="1"/>
    </row>
    <row r="5" spans="1:25">
      <c r="A5" s="11"/>
      <c r="B5" s="10"/>
      <c r="C5" s="1"/>
      <c r="D5" s="11"/>
      <c r="E5" s="1"/>
      <c r="F5" s="1"/>
      <c r="G5" s="1"/>
      <c r="H5" s="1"/>
      <c r="I5" s="1"/>
      <c r="J5" s="1"/>
      <c r="K5" s="1"/>
      <c r="L5" s="1"/>
      <c r="M5" s="1"/>
      <c r="N5" s="1"/>
      <c r="O5" s="1"/>
      <c r="P5" s="1"/>
      <c r="Q5" s="1"/>
      <c r="R5" s="1"/>
      <c r="S5" s="1"/>
      <c r="T5" s="1"/>
      <c r="U5" s="1"/>
      <c r="V5" s="1"/>
      <c r="W5" s="1"/>
      <c r="X5" s="1"/>
      <c r="Y5" s="1"/>
    </row>
    <row r="6" spans="1:25">
      <c r="A6" s="11"/>
      <c r="B6" s="142"/>
      <c r="C6" s="143" t="s">
        <v>205</v>
      </c>
      <c r="D6" s="11"/>
      <c r="E6" s="742" t="s">
        <v>1171</v>
      </c>
      <c r="F6" s="740"/>
      <c r="G6" s="740"/>
      <c r="H6" s="740"/>
      <c r="I6" s="740"/>
      <c r="J6" s="740"/>
      <c r="K6" s="740"/>
      <c r="L6" s="740"/>
      <c r="M6" s="740"/>
      <c r="N6" s="1"/>
      <c r="O6" s="1"/>
      <c r="P6" s="1"/>
      <c r="Q6" s="1"/>
      <c r="R6" s="1"/>
      <c r="S6" s="1"/>
      <c r="T6" s="1"/>
      <c r="U6" s="1"/>
      <c r="V6" s="1"/>
      <c r="W6" s="1"/>
      <c r="X6" s="1"/>
      <c r="Y6" s="1"/>
    </row>
    <row r="7" spans="1:25">
      <c r="A7" s="11"/>
      <c r="B7" s="203" t="s">
        <v>354</v>
      </c>
      <c r="C7" s="204">
        <v>21</v>
      </c>
      <c r="D7" s="11"/>
      <c r="E7" s="740" t="s">
        <v>1293</v>
      </c>
      <c r="F7" s="740"/>
      <c r="G7" s="740"/>
      <c r="H7" s="740"/>
      <c r="I7" s="740"/>
      <c r="J7" s="740"/>
      <c r="K7" s="740"/>
      <c r="L7" s="740"/>
      <c r="M7" s="740"/>
      <c r="N7" s="1"/>
      <c r="O7" s="1"/>
      <c r="P7" s="1"/>
      <c r="Q7" s="1"/>
      <c r="R7" s="1"/>
      <c r="S7" s="1"/>
      <c r="T7" s="1"/>
      <c r="U7" s="1"/>
      <c r="V7" s="1"/>
      <c r="W7" s="1"/>
      <c r="X7" s="1"/>
      <c r="Y7" s="1"/>
    </row>
    <row r="8" spans="1:25">
      <c r="A8" s="11"/>
      <c r="B8" s="143" t="s">
        <v>8</v>
      </c>
      <c r="C8" s="143">
        <v>33</v>
      </c>
      <c r="D8" s="11"/>
      <c r="E8" s="740"/>
      <c r="F8" s="740"/>
      <c r="G8" s="740"/>
      <c r="H8" s="740"/>
      <c r="I8" s="740"/>
      <c r="J8" s="740"/>
      <c r="K8" s="740"/>
      <c r="L8" s="740"/>
      <c r="M8" s="740"/>
      <c r="N8" s="1"/>
      <c r="O8" s="1"/>
      <c r="P8" s="1"/>
      <c r="Q8" s="1"/>
      <c r="R8" s="1"/>
      <c r="S8" s="1"/>
      <c r="T8" s="1"/>
      <c r="U8" s="1"/>
      <c r="V8" s="1"/>
      <c r="W8" s="1"/>
      <c r="X8" s="1"/>
      <c r="Y8" s="1"/>
    </row>
    <row r="9" spans="1:25">
      <c r="A9" s="11"/>
      <c r="B9" s="203" t="s">
        <v>10</v>
      </c>
      <c r="C9" s="204">
        <v>8</v>
      </c>
      <c r="D9" s="11"/>
      <c r="E9" s="1" t="s">
        <v>1159</v>
      </c>
      <c r="F9" s="1"/>
      <c r="G9" s="1"/>
      <c r="H9" s="1"/>
      <c r="I9" s="1"/>
      <c r="J9" s="1"/>
      <c r="K9" s="1"/>
      <c r="L9" s="1"/>
      <c r="M9" s="1"/>
      <c r="N9" s="1"/>
      <c r="O9" s="1"/>
      <c r="P9" s="1"/>
      <c r="Q9" s="1"/>
      <c r="R9" s="1"/>
      <c r="S9" s="1"/>
      <c r="T9" s="1"/>
      <c r="U9" s="1"/>
      <c r="V9" s="1"/>
      <c r="W9" s="1"/>
      <c r="X9" s="1"/>
      <c r="Y9" s="1"/>
    </row>
    <row r="10" spans="1:25">
      <c r="A10" s="11"/>
      <c r="B10" s="1"/>
      <c r="C10" s="1"/>
      <c r="D10" s="1"/>
      <c r="E10" s="1" t="s">
        <v>1166</v>
      </c>
      <c r="F10" s="1"/>
      <c r="G10" s="1"/>
      <c r="H10" s="1"/>
      <c r="I10" s="1"/>
      <c r="J10" s="1"/>
      <c r="K10" s="1"/>
      <c r="L10" s="1"/>
      <c r="M10" s="1"/>
      <c r="N10" s="1"/>
      <c r="O10" s="1"/>
      <c r="P10" s="1"/>
      <c r="Q10" s="1"/>
      <c r="R10" s="1"/>
      <c r="S10" s="1"/>
      <c r="T10" s="1"/>
      <c r="U10" s="1"/>
      <c r="V10" s="1"/>
      <c r="W10" s="1"/>
      <c r="X10" s="1"/>
      <c r="Y10" s="1"/>
    </row>
    <row r="11" spans="1:25">
      <c r="A11" s="11"/>
      <c r="B11" s="1"/>
      <c r="C11" s="1"/>
      <c r="D11" s="1"/>
      <c r="E11" s="1"/>
      <c r="F11" s="1"/>
      <c r="G11" s="1"/>
      <c r="H11" s="1"/>
      <c r="I11" s="1"/>
      <c r="J11" s="1"/>
      <c r="K11" s="1"/>
      <c r="L11" s="1"/>
      <c r="M11" s="1"/>
      <c r="N11" s="1"/>
      <c r="O11" s="1"/>
      <c r="P11" s="1"/>
      <c r="Q11" s="1"/>
      <c r="R11" s="1"/>
      <c r="S11" s="1"/>
      <c r="T11" s="1"/>
      <c r="U11" s="1"/>
      <c r="V11" s="1"/>
      <c r="W11" s="1"/>
      <c r="X11" s="1"/>
      <c r="Y11" s="1"/>
    </row>
    <row r="12" spans="1:25">
      <c r="A12" s="11"/>
      <c r="B12" s="1"/>
      <c r="C12" s="1"/>
      <c r="D12" s="1"/>
      <c r="E12" s="1"/>
      <c r="F12" s="1"/>
      <c r="G12" s="1"/>
      <c r="H12" s="1"/>
      <c r="I12" s="1"/>
      <c r="J12" s="1"/>
      <c r="K12" s="1"/>
      <c r="L12" s="1"/>
      <c r="M12" s="1"/>
      <c r="N12" s="1"/>
      <c r="O12" s="1"/>
      <c r="P12" s="1"/>
      <c r="Q12" s="1"/>
      <c r="R12" s="1"/>
      <c r="S12" s="1"/>
      <c r="T12" s="1"/>
      <c r="U12" s="1"/>
      <c r="V12" s="1"/>
      <c r="W12" s="1"/>
      <c r="X12" s="1"/>
      <c r="Y12" s="1"/>
    </row>
    <row r="13" spans="1:25">
      <c r="A13" s="11"/>
      <c r="B13" s="31"/>
      <c r="C13" s="92"/>
      <c r="D13" s="11"/>
      <c r="E13" s="1"/>
      <c r="F13" s="1"/>
      <c r="G13" s="1"/>
      <c r="H13" s="1"/>
      <c r="I13" s="1"/>
      <c r="J13" s="1"/>
      <c r="K13" s="1"/>
      <c r="L13" s="1"/>
      <c r="M13" s="1"/>
      <c r="N13" s="1"/>
      <c r="O13" s="1"/>
      <c r="P13" s="1"/>
      <c r="Q13" s="1"/>
      <c r="R13" s="1"/>
      <c r="S13" s="1"/>
      <c r="T13" s="1"/>
      <c r="U13" s="1"/>
      <c r="V13" s="1"/>
      <c r="W13" s="1"/>
      <c r="X13" s="1"/>
      <c r="Y13" s="1"/>
    </row>
    <row r="14" spans="1:25">
      <c r="A14" s="11"/>
      <c r="B14" s="121" t="s">
        <v>917</v>
      </c>
      <c r="C14" s="76"/>
      <c r="D14" s="1"/>
      <c r="F14" s="11"/>
      <c r="G14" s="11"/>
      <c r="H14" s="11"/>
      <c r="I14" s="1"/>
      <c r="J14" s="1"/>
      <c r="K14" s="1"/>
      <c r="L14" s="1"/>
      <c r="M14" s="1"/>
      <c r="N14" s="1"/>
      <c r="O14" s="1"/>
      <c r="P14" s="1"/>
      <c r="Q14" s="1"/>
      <c r="R14" s="1"/>
      <c r="S14" s="1"/>
      <c r="T14" s="1"/>
      <c r="U14" s="1"/>
      <c r="V14" s="1"/>
      <c r="W14" s="1"/>
      <c r="X14" s="1"/>
      <c r="Y14" s="1"/>
    </row>
    <row r="15" spans="1:25">
      <c r="A15" s="11"/>
      <c r="C15" s="1"/>
      <c r="D15" s="1"/>
      <c r="E15" s="1"/>
      <c r="F15" s="1"/>
      <c r="G15" s="1"/>
      <c r="H15" s="1"/>
      <c r="I15" s="1"/>
      <c r="J15" s="1"/>
      <c r="K15" s="1"/>
      <c r="L15" s="1"/>
      <c r="M15" s="1"/>
      <c r="N15" s="1"/>
      <c r="O15" s="1"/>
      <c r="P15" s="1"/>
      <c r="Q15" s="1"/>
      <c r="R15" s="1"/>
      <c r="S15" s="1"/>
      <c r="T15" s="1"/>
      <c r="U15" s="1"/>
      <c r="V15" s="1"/>
      <c r="W15" s="1"/>
      <c r="X15" s="1"/>
      <c r="Y15" s="1"/>
    </row>
    <row r="16" spans="1:25" ht="15.75">
      <c r="A16" s="1"/>
      <c r="B16" s="197" t="s">
        <v>1294</v>
      </c>
      <c r="C16" s="198"/>
      <c r="D16" s="198"/>
      <c r="E16" s="198"/>
      <c r="F16" s="197"/>
      <c r="G16" s="1"/>
      <c r="H16" s="1"/>
      <c r="I16" s="1"/>
      <c r="J16" s="1"/>
      <c r="K16" s="1"/>
      <c r="L16" s="1"/>
      <c r="M16" s="1"/>
      <c r="N16" s="1"/>
      <c r="O16" s="1"/>
      <c r="P16" s="1"/>
      <c r="Q16" s="1"/>
      <c r="R16" s="1"/>
      <c r="S16" s="1"/>
      <c r="T16" s="1"/>
      <c r="U16" s="1"/>
      <c r="V16" s="1"/>
      <c r="W16" s="1"/>
      <c r="X16" s="1"/>
      <c r="Y16" s="1"/>
    </row>
    <row r="17" spans="1:25" ht="15.75">
      <c r="A17" s="1"/>
      <c r="B17" s="200" t="s">
        <v>369</v>
      </c>
      <c r="C17" s="198"/>
      <c r="D17" s="198"/>
      <c r="E17" s="198"/>
      <c r="F17" s="200"/>
      <c r="G17" s="1"/>
      <c r="H17" s="1"/>
      <c r="I17" s="1"/>
      <c r="J17" s="1"/>
      <c r="K17" s="1"/>
      <c r="L17" s="1"/>
      <c r="M17" s="1"/>
      <c r="N17" s="1"/>
      <c r="O17" s="1"/>
      <c r="P17" s="1"/>
      <c r="Q17" s="1"/>
      <c r="R17" s="1"/>
      <c r="S17" s="1"/>
      <c r="T17" s="1"/>
      <c r="U17" s="1"/>
      <c r="V17" s="1"/>
      <c r="W17" s="1"/>
      <c r="X17" s="1"/>
      <c r="Y17" s="1"/>
    </row>
    <row r="18" spans="1:25" ht="15.75">
      <c r="A18" s="1"/>
      <c r="B18" s="199"/>
      <c r="C18" s="313"/>
      <c r="D18" s="198"/>
      <c r="E18" s="198"/>
      <c r="F18" s="198"/>
      <c r="G18" s="1"/>
      <c r="H18" s="1"/>
      <c r="I18" s="1"/>
      <c r="J18" s="1"/>
      <c r="K18" s="1"/>
      <c r="L18" s="1"/>
      <c r="M18" s="1"/>
      <c r="N18" s="1"/>
      <c r="O18" s="1"/>
      <c r="P18" s="1"/>
      <c r="Q18" s="1"/>
      <c r="R18" s="1"/>
      <c r="S18" s="1"/>
      <c r="T18" s="1"/>
      <c r="U18" s="1"/>
      <c r="V18" s="1"/>
      <c r="W18" s="1"/>
      <c r="X18" s="1"/>
      <c r="Y18" s="1"/>
    </row>
    <row r="19" spans="1:25">
      <c r="A19" s="1"/>
      <c r="C19" s="44"/>
      <c r="D19" s="44"/>
      <c r="E19" s="44"/>
      <c r="G19" s="44"/>
      <c r="I19" s="44"/>
      <c r="J19" s="44"/>
      <c r="K19" s="44"/>
      <c r="L19" s="44"/>
      <c r="M19" s="44"/>
      <c r="N19" s="44"/>
      <c r="O19" s="1"/>
      <c r="P19" s="1"/>
      <c r="Q19" s="1"/>
      <c r="R19" s="1"/>
      <c r="S19" s="1"/>
      <c r="T19" s="1"/>
      <c r="U19" s="1"/>
      <c r="V19" s="1"/>
      <c r="W19" s="1"/>
      <c r="X19" s="1"/>
      <c r="Y19" s="1"/>
    </row>
    <row r="20" spans="1:25">
      <c r="A20" s="1"/>
      <c r="B20" s="44"/>
      <c r="C20" s="44"/>
      <c r="D20" s="44"/>
      <c r="E20" s="44"/>
      <c r="F20" s="44"/>
      <c r="G20" s="44"/>
      <c r="H20" s="44"/>
      <c r="I20" s="44"/>
      <c r="J20" s="44"/>
      <c r="K20" s="44"/>
      <c r="L20" s="44"/>
      <c r="M20" s="44"/>
      <c r="N20" s="44"/>
      <c r="O20" s="1"/>
      <c r="P20" s="1"/>
      <c r="Q20" s="1"/>
      <c r="R20" s="1"/>
      <c r="S20" s="1"/>
      <c r="T20" s="1"/>
      <c r="U20" s="1"/>
      <c r="V20" s="1"/>
      <c r="W20" s="1"/>
      <c r="X20" s="1"/>
      <c r="Y20" s="1"/>
    </row>
    <row r="21" spans="1:25">
      <c r="A21" s="1"/>
      <c r="B21" s="1"/>
      <c r="C21" s="1"/>
      <c r="D21" s="1"/>
      <c r="E21" s="1"/>
      <c r="F21" s="1"/>
      <c r="G21" s="1"/>
      <c r="H21" s="1"/>
      <c r="I21" s="1"/>
      <c r="J21" s="1"/>
      <c r="K21" s="1"/>
      <c r="L21" s="1"/>
      <c r="M21" s="1"/>
      <c r="N21" s="1"/>
      <c r="O21" s="1"/>
      <c r="P21" s="1"/>
      <c r="Q21" s="1"/>
      <c r="R21" s="1"/>
      <c r="S21" s="1"/>
      <c r="T21" s="1"/>
      <c r="U21" s="1"/>
      <c r="V21" s="1"/>
      <c r="W21" s="1"/>
      <c r="X21" s="1"/>
      <c r="Y21" s="1"/>
    </row>
    <row r="22" spans="1:25">
      <c r="A22" s="1"/>
      <c r="B22" s="1"/>
      <c r="C22" s="1"/>
      <c r="D22" s="1"/>
      <c r="E22" s="1"/>
      <c r="F22" s="1"/>
      <c r="G22" s="1"/>
      <c r="H22" s="1"/>
      <c r="I22" s="1"/>
      <c r="J22" s="1"/>
      <c r="K22" s="1"/>
      <c r="L22" s="1"/>
      <c r="M22" s="1"/>
      <c r="N22" s="1"/>
      <c r="O22" s="1"/>
      <c r="P22" s="1"/>
      <c r="Q22" s="1"/>
      <c r="R22" s="1"/>
      <c r="S22" s="1"/>
      <c r="T22" s="1"/>
      <c r="U22" s="1"/>
      <c r="V22" s="1"/>
      <c r="W22" s="1"/>
      <c r="X22" s="1"/>
      <c r="Y22" s="1"/>
    </row>
    <row r="23" spans="1:25">
      <c r="A23" s="1"/>
      <c r="B23" s="1"/>
      <c r="C23" s="1"/>
      <c r="D23" s="1"/>
      <c r="E23" s="1"/>
      <c r="F23" s="1"/>
      <c r="G23" s="1"/>
      <c r="H23" s="1"/>
      <c r="I23" s="1"/>
      <c r="J23" s="1"/>
      <c r="K23" s="1"/>
      <c r="L23" s="1"/>
      <c r="M23" s="1"/>
      <c r="N23" s="1"/>
      <c r="O23" s="1"/>
      <c r="P23" s="1"/>
      <c r="Q23" s="1"/>
      <c r="R23" s="1"/>
      <c r="S23" s="1"/>
      <c r="T23" s="1"/>
      <c r="U23" s="1"/>
      <c r="V23" s="1"/>
      <c r="W23" s="1"/>
      <c r="X23" s="1"/>
      <c r="Y23" s="1"/>
    </row>
    <row r="24" spans="1:25">
      <c r="A24" s="1"/>
      <c r="B24" s="1"/>
      <c r="C24" s="1"/>
      <c r="D24" s="1"/>
      <c r="E24" s="1"/>
      <c r="F24" s="1"/>
      <c r="G24" s="1"/>
      <c r="H24" s="1"/>
      <c r="I24" s="1"/>
      <c r="J24" s="1"/>
      <c r="K24" s="1"/>
      <c r="L24" s="1"/>
      <c r="M24" s="1"/>
      <c r="N24" s="1"/>
      <c r="O24" s="1"/>
      <c r="P24" s="1"/>
      <c r="Q24" s="1"/>
      <c r="R24" s="1"/>
      <c r="S24" s="1"/>
      <c r="T24" s="1"/>
      <c r="U24" s="1"/>
      <c r="V24" s="1"/>
      <c r="W24" s="1"/>
      <c r="X24" s="1"/>
      <c r="Y24" s="1"/>
    </row>
    <row r="25" spans="1:25">
      <c r="A25" s="1"/>
      <c r="B25" s="1"/>
      <c r="C25" s="1"/>
      <c r="D25" s="1"/>
      <c r="E25" s="1"/>
      <c r="F25" s="1"/>
      <c r="G25" s="1"/>
      <c r="H25" s="1"/>
      <c r="I25" s="1"/>
      <c r="J25" s="1"/>
      <c r="K25" s="1"/>
      <c r="L25" s="1"/>
      <c r="M25" s="1"/>
      <c r="N25" s="1"/>
      <c r="O25" s="1"/>
      <c r="P25" s="1"/>
      <c r="Q25" s="1"/>
      <c r="R25" s="1"/>
      <c r="S25" s="1"/>
      <c r="T25" s="1"/>
      <c r="U25" s="1"/>
      <c r="V25" s="1"/>
      <c r="W25" s="1"/>
      <c r="X25" s="1"/>
      <c r="Y25" s="1"/>
    </row>
    <row r="26" spans="1:25">
      <c r="A26" s="1"/>
      <c r="B26" s="1"/>
      <c r="C26" s="1"/>
      <c r="D26" s="1"/>
      <c r="E26" s="1"/>
      <c r="F26" s="1"/>
      <c r="G26" s="1"/>
      <c r="H26" s="1"/>
      <c r="I26" s="1"/>
      <c r="J26" s="1"/>
      <c r="K26" s="1"/>
      <c r="L26" s="1"/>
      <c r="M26" s="1"/>
      <c r="N26" s="1"/>
      <c r="O26" s="1"/>
      <c r="P26" s="1"/>
      <c r="Q26" s="1"/>
      <c r="R26" s="1"/>
      <c r="S26" s="1"/>
      <c r="T26" s="1"/>
      <c r="U26" s="1"/>
      <c r="V26" s="1"/>
      <c r="W26" s="1"/>
      <c r="X26" s="1"/>
      <c r="Y26" s="1"/>
    </row>
    <row r="27" spans="1:25">
      <c r="A27" s="1"/>
      <c r="B27" s="1"/>
      <c r="C27" s="1"/>
      <c r="D27" s="1"/>
      <c r="E27" s="1"/>
      <c r="F27" s="1"/>
      <c r="G27" s="1"/>
      <c r="H27" s="1"/>
      <c r="I27" s="1"/>
      <c r="J27" s="1"/>
      <c r="K27" s="1"/>
      <c r="L27" s="1"/>
      <c r="M27" s="1"/>
      <c r="N27" s="1"/>
      <c r="O27" s="1"/>
      <c r="P27" s="1"/>
      <c r="Q27" s="1"/>
      <c r="R27" s="1"/>
      <c r="S27" s="1"/>
      <c r="T27" s="1"/>
      <c r="U27" s="1"/>
      <c r="V27" s="1"/>
      <c r="W27" s="1"/>
      <c r="X27" s="1"/>
      <c r="Y27" s="1"/>
    </row>
    <row r="28" spans="1:25">
      <c r="A28" s="1"/>
      <c r="B28" s="1"/>
      <c r="C28" s="1"/>
      <c r="D28" s="1"/>
      <c r="E28" s="1"/>
      <c r="F28" s="1"/>
      <c r="G28" s="1"/>
      <c r="H28" s="1"/>
      <c r="I28" s="1"/>
      <c r="J28" s="1"/>
      <c r="K28" s="1"/>
      <c r="L28" s="1"/>
      <c r="M28" s="1"/>
      <c r="N28" s="1"/>
      <c r="O28" s="1"/>
      <c r="P28" s="1"/>
      <c r="Q28" s="1"/>
      <c r="R28" s="1"/>
      <c r="S28" s="1"/>
      <c r="T28" s="1"/>
      <c r="U28" s="1"/>
      <c r="V28" s="1"/>
      <c r="W28" s="1"/>
      <c r="X28" s="1"/>
      <c r="Y28" s="1"/>
    </row>
    <row r="29" spans="1:25">
      <c r="A29" s="1"/>
      <c r="B29" s="1"/>
      <c r="C29" s="1"/>
      <c r="D29" s="1"/>
      <c r="E29" s="1"/>
      <c r="F29" s="1"/>
      <c r="G29" s="1"/>
      <c r="H29" s="1"/>
      <c r="I29" s="1"/>
      <c r="J29" s="1"/>
      <c r="K29" s="1"/>
      <c r="L29" s="1"/>
      <c r="M29" s="1"/>
      <c r="N29" s="1"/>
      <c r="O29" s="1"/>
      <c r="P29" s="1"/>
      <c r="Q29" s="1"/>
      <c r="R29" s="1"/>
      <c r="S29" s="1"/>
      <c r="T29" s="1"/>
      <c r="U29" s="1"/>
      <c r="V29" s="1"/>
      <c r="W29" s="1"/>
      <c r="X29" s="1"/>
      <c r="Y29" s="1"/>
    </row>
    <row r="30" spans="1:25">
      <c r="A30" s="1"/>
      <c r="B30" s="1"/>
      <c r="C30" s="1"/>
      <c r="D30" s="1"/>
      <c r="E30" s="1"/>
      <c r="F30" s="1"/>
      <c r="G30" s="1"/>
      <c r="H30" s="1"/>
      <c r="I30" s="1"/>
      <c r="J30" s="1"/>
      <c r="K30" s="1"/>
      <c r="L30" s="1"/>
      <c r="M30" s="1"/>
      <c r="N30" s="1"/>
      <c r="O30" s="1"/>
      <c r="P30" s="1"/>
      <c r="Q30" s="1"/>
      <c r="R30" s="1"/>
      <c r="S30" s="1"/>
      <c r="T30" s="1"/>
      <c r="U30" s="1"/>
      <c r="V30" s="1"/>
      <c r="W30" s="1"/>
      <c r="X30" s="1"/>
      <c r="Y30" s="1"/>
    </row>
    <row r="31" spans="1:25">
      <c r="A31" s="1"/>
      <c r="B31" s="1"/>
      <c r="C31" s="1"/>
      <c r="D31" s="1"/>
      <c r="E31" s="1"/>
      <c r="F31" s="1"/>
      <c r="G31" s="1"/>
      <c r="H31" s="1"/>
      <c r="I31" s="1"/>
      <c r="J31" s="1"/>
      <c r="K31" s="1"/>
      <c r="L31" s="1"/>
      <c r="M31" s="1"/>
      <c r="N31" s="1"/>
      <c r="O31" s="1"/>
      <c r="P31" s="1"/>
      <c r="Q31" s="1"/>
      <c r="R31" s="1"/>
      <c r="S31" s="1"/>
      <c r="T31" s="1"/>
      <c r="U31" s="1"/>
      <c r="V31" s="1"/>
      <c r="W31" s="1"/>
      <c r="X31" s="1"/>
      <c r="Y31" s="1"/>
    </row>
    <row r="32" spans="1:25">
      <c r="A32" s="1"/>
      <c r="B32" s="1"/>
      <c r="C32" s="1"/>
      <c r="D32" s="1"/>
      <c r="E32" s="1"/>
      <c r="F32" s="1"/>
      <c r="G32" s="1"/>
      <c r="H32" s="1"/>
      <c r="I32" s="1"/>
      <c r="J32" s="1"/>
      <c r="K32" s="1"/>
      <c r="L32" s="1"/>
      <c r="M32" s="1"/>
      <c r="N32" s="1"/>
      <c r="O32" s="1"/>
      <c r="P32" s="1"/>
      <c r="Q32" s="1"/>
      <c r="R32" s="1"/>
      <c r="S32" s="1"/>
      <c r="T32" s="1"/>
      <c r="U32" s="1"/>
      <c r="V32" s="1"/>
      <c r="W32" s="1"/>
      <c r="X32" s="1"/>
      <c r="Y32" s="1"/>
    </row>
    <row r="33" spans="1:25">
      <c r="A33" s="1"/>
      <c r="B33" s="1"/>
      <c r="C33" s="1"/>
      <c r="D33" s="1"/>
      <c r="E33" s="1"/>
      <c r="F33" s="1"/>
      <c r="G33" s="1"/>
      <c r="H33" s="1"/>
      <c r="I33" s="1"/>
      <c r="J33" s="1"/>
      <c r="K33" s="1"/>
      <c r="L33" s="1"/>
      <c r="M33" s="1"/>
      <c r="N33" s="1"/>
      <c r="O33" s="1"/>
      <c r="P33" s="1"/>
      <c r="Q33" s="1"/>
      <c r="R33" s="1"/>
      <c r="S33" s="1"/>
      <c r="T33" s="1"/>
      <c r="U33" s="1"/>
      <c r="V33" s="1"/>
      <c r="W33" s="1"/>
      <c r="X33" s="1"/>
      <c r="Y33" s="1"/>
    </row>
    <row r="34" spans="1:25">
      <c r="A34" s="1"/>
      <c r="B34" s="1"/>
      <c r="C34" s="1"/>
      <c r="D34" s="1"/>
      <c r="E34" s="1"/>
      <c r="F34" s="1"/>
      <c r="G34" s="1"/>
      <c r="H34" s="1"/>
      <c r="I34" s="1"/>
      <c r="J34" s="1"/>
      <c r="K34" s="1"/>
      <c r="L34" s="1"/>
      <c r="M34" s="1"/>
      <c r="N34" s="1"/>
      <c r="O34" s="1"/>
      <c r="P34" s="1"/>
      <c r="Q34" s="1"/>
      <c r="R34" s="1"/>
      <c r="S34" s="1"/>
      <c r="T34" s="1"/>
      <c r="U34" s="1"/>
      <c r="V34" s="1"/>
      <c r="W34" s="1"/>
      <c r="X34" s="1"/>
      <c r="Y34" s="1"/>
    </row>
    <row r="35" spans="1:25">
      <c r="A35" s="1"/>
      <c r="B35" s="1"/>
      <c r="C35" s="1"/>
      <c r="D35" s="1"/>
      <c r="E35" s="1"/>
      <c r="F35" s="1"/>
      <c r="G35" s="1"/>
      <c r="H35" s="1"/>
      <c r="I35" s="1"/>
      <c r="J35" s="1"/>
      <c r="K35" s="1"/>
      <c r="L35" s="1"/>
      <c r="M35" s="1"/>
      <c r="N35" s="1"/>
      <c r="O35" s="1"/>
      <c r="P35" s="1"/>
      <c r="Q35" s="1"/>
      <c r="R35" s="1"/>
      <c r="S35" s="1"/>
      <c r="T35" s="1"/>
      <c r="U35" s="1"/>
      <c r="V35" s="1"/>
      <c r="W35" s="1"/>
      <c r="X35" s="1"/>
      <c r="Y35" s="1"/>
    </row>
    <row r="36" spans="1:25">
      <c r="A36" s="1"/>
      <c r="B36" s="1"/>
      <c r="C36" s="1"/>
      <c r="D36" s="1"/>
      <c r="E36" s="1"/>
      <c r="F36" s="1"/>
      <c r="G36" s="1"/>
      <c r="H36" s="1"/>
      <c r="I36" s="1"/>
      <c r="J36" s="1"/>
      <c r="K36" s="1"/>
      <c r="L36" s="1"/>
      <c r="M36" s="1"/>
      <c r="N36" s="1"/>
      <c r="O36" s="1"/>
      <c r="P36" s="1"/>
      <c r="Q36" s="1"/>
      <c r="R36" s="1"/>
      <c r="S36" s="1"/>
      <c r="T36" s="1"/>
      <c r="U36" s="1"/>
      <c r="V36" s="1"/>
      <c r="W36" s="1"/>
      <c r="X36" s="1"/>
      <c r="Y36" s="1"/>
    </row>
    <row r="37" spans="1:25">
      <c r="A37" s="1"/>
      <c r="B37" s="1"/>
      <c r="C37" s="1"/>
      <c r="D37" s="1"/>
      <c r="E37" s="1"/>
      <c r="F37" s="1"/>
      <c r="G37" s="1"/>
      <c r="H37" s="1"/>
      <c r="I37" s="1"/>
      <c r="J37" s="1"/>
      <c r="K37" s="1"/>
      <c r="L37" s="1"/>
      <c r="M37" s="1"/>
      <c r="N37" s="1"/>
      <c r="O37" s="1"/>
      <c r="P37" s="1"/>
      <c r="Q37" s="1"/>
      <c r="R37" s="1"/>
      <c r="S37" s="1"/>
      <c r="T37" s="1"/>
      <c r="U37" s="1"/>
      <c r="V37" s="1"/>
      <c r="W37" s="1"/>
      <c r="X37" s="1"/>
      <c r="Y37" s="1"/>
    </row>
    <row r="38" spans="1:25">
      <c r="A38" s="1"/>
      <c r="B38" s="1"/>
      <c r="C38" s="1"/>
      <c r="D38" s="1"/>
      <c r="E38" s="1"/>
      <c r="F38" s="1"/>
      <c r="G38" s="1"/>
      <c r="H38" s="1"/>
      <c r="I38" s="1"/>
      <c r="J38" s="1"/>
      <c r="K38" s="1"/>
      <c r="L38" s="1"/>
      <c r="M38" s="1"/>
      <c r="N38" s="1"/>
      <c r="O38" s="1"/>
      <c r="P38" s="1"/>
      <c r="Q38" s="1"/>
      <c r="R38" s="1"/>
      <c r="S38" s="1"/>
      <c r="T38" s="1"/>
      <c r="U38" s="1"/>
      <c r="V38" s="1"/>
      <c r="W38" s="1"/>
      <c r="X38" s="1"/>
      <c r="Y38" s="1"/>
    </row>
    <row r="39" spans="1:25">
      <c r="A39" s="1"/>
      <c r="B39" s="1"/>
      <c r="C39" s="1"/>
      <c r="D39" s="1"/>
      <c r="E39" s="1"/>
      <c r="F39" s="1"/>
      <c r="G39" s="1"/>
      <c r="H39" s="1"/>
      <c r="I39" s="1"/>
      <c r="J39" s="1"/>
      <c r="K39" s="1"/>
      <c r="L39" s="1"/>
      <c r="M39" s="1"/>
      <c r="N39" s="1"/>
      <c r="O39" s="1"/>
      <c r="P39" s="1"/>
      <c r="Q39" s="1"/>
      <c r="R39" s="1"/>
      <c r="S39" s="1"/>
      <c r="T39" s="1"/>
      <c r="U39" s="1"/>
      <c r="V39" s="1"/>
      <c r="W39" s="1"/>
      <c r="X39" s="1"/>
      <c r="Y39" s="1"/>
    </row>
    <row r="40" spans="1:25">
      <c r="A40" s="1"/>
      <c r="B40" s="1"/>
      <c r="C40" s="1"/>
      <c r="D40" s="1"/>
      <c r="E40" s="1"/>
      <c r="F40" s="1"/>
      <c r="G40" s="1"/>
      <c r="H40" s="1"/>
      <c r="I40" s="1"/>
      <c r="J40" s="1"/>
      <c r="K40" s="1"/>
      <c r="L40" s="1"/>
      <c r="M40" s="1"/>
      <c r="N40" s="1"/>
      <c r="O40" s="1"/>
      <c r="P40" s="1"/>
      <c r="Q40" s="1"/>
      <c r="R40" s="1"/>
      <c r="S40" s="1"/>
      <c r="T40" s="1"/>
      <c r="U40" s="1"/>
      <c r="V40" s="1"/>
      <c r="W40" s="1"/>
      <c r="X40" s="1"/>
      <c r="Y40" s="1"/>
    </row>
    <row r="41" spans="1:25">
      <c r="A41" s="1"/>
      <c r="B41" s="1"/>
      <c r="C41" s="1"/>
      <c r="D41" s="1"/>
      <c r="E41" s="1"/>
      <c r="F41" s="1"/>
      <c r="G41" s="1"/>
      <c r="H41" s="1"/>
      <c r="I41" s="1"/>
      <c r="J41" s="1"/>
      <c r="K41" s="1"/>
      <c r="L41" s="1"/>
      <c r="M41" s="1"/>
      <c r="N41" s="1"/>
      <c r="O41" s="1"/>
      <c r="P41" s="1"/>
      <c r="Q41" s="1"/>
      <c r="R41" s="1"/>
      <c r="S41" s="1"/>
      <c r="T41" s="1"/>
      <c r="U41" s="1"/>
      <c r="V41" s="1"/>
      <c r="W41" s="1"/>
      <c r="X41" s="1"/>
      <c r="Y41" s="1"/>
    </row>
    <row r="42" spans="1:25">
      <c r="A42" s="1"/>
      <c r="B42" s="1"/>
      <c r="C42" s="1"/>
      <c r="D42" s="1"/>
      <c r="E42" s="1"/>
      <c r="F42" s="1"/>
      <c r="G42" s="1"/>
      <c r="H42" s="1"/>
      <c r="I42" s="1"/>
      <c r="J42" s="1"/>
      <c r="K42" s="1"/>
      <c r="L42" s="1"/>
      <c r="M42" s="1"/>
      <c r="N42" s="1"/>
      <c r="O42" s="1"/>
      <c r="P42" s="1"/>
      <c r="Q42" s="1"/>
      <c r="R42" s="1"/>
      <c r="S42" s="1"/>
      <c r="T42" s="1"/>
      <c r="U42" s="1"/>
      <c r="V42" s="1"/>
      <c r="W42" s="1"/>
      <c r="X42" s="1"/>
      <c r="Y42" s="1"/>
    </row>
    <row r="43" spans="1:25">
      <c r="A43" s="1"/>
      <c r="B43" s="1"/>
      <c r="C43" s="1"/>
      <c r="D43" s="1"/>
      <c r="E43" s="1"/>
      <c r="F43" s="1"/>
      <c r="G43" s="1"/>
      <c r="H43" s="1"/>
      <c r="I43" s="1"/>
      <c r="J43" s="1"/>
      <c r="K43" s="1"/>
      <c r="L43" s="1"/>
      <c r="M43" s="1"/>
      <c r="N43" s="1"/>
      <c r="O43" s="1"/>
      <c r="P43" s="1"/>
      <c r="Q43" s="1"/>
      <c r="R43" s="1"/>
      <c r="S43" s="1"/>
      <c r="T43" s="1"/>
      <c r="U43" s="1"/>
      <c r="V43" s="1"/>
      <c r="W43" s="1"/>
      <c r="X43" s="1"/>
      <c r="Y43" s="1"/>
    </row>
    <row r="44" spans="1:25">
      <c r="A44" s="1"/>
      <c r="B44" s="1"/>
      <c r="C44" s="1"/>
      <c r="D44" s="1"/>
      <c r="E44" s="1"/>
      <c r="F44" s="1"/>
      <c r="G44" s="1"/>
      <c r="H44" s="1"/>
      <c r="I44" s="1"/>
      <c r="J44" s="1"/>
      <c r="K44" s="1"/>
      <c r="L44" s="1"/>
      <c r="M44" s="1"/>
      <c r="N44" s="1"/>
      <c r="O44" s="1"/>
      <c r="P44" s="1"/>
      <c r="Q44" s="1"/>
      <c r="R44" s="1"/>
      <c r="S44" s="1"/>
      <c r="T44" s="1"/>
      <c r="U44" s="1"/>
      <c r="V44" s="1"/>
      <c r="W44" s="1"/>
      <c r="X44" s="1"/>
      <c r="Y44" s="1"/>
    </row>
    <row r="45" spans="1:25">
      <c r="A45" s="1"/>
      <c r="B45" s="1"/>
      <c r="C45" s="1"/>
      <c r="D45" s="1"/>
      <c r="E45" s="1"/>
      <c r="F45" s="1"/>
      <c r="G45" s="1"/>
      <c r="H45" s="1"/>
      <c r="I45" s="1"/>
      <c r="J45" s="1"/>
      <c r="K45" s="1"/>
      <c r="L45" s="1"/>
      <c r="M45" s="1"/>
      <c r="N45" s="1"/>
      <c r="O45" s="1"/>
      <c r="P45" s="1"/>
      <c r="Q45" s="1"/>
      <c r="R45" s="1"/>
      <c r="S45" s="1"/>
      <c r="T45" s="1"/>
      <c r="U45" s="1"/>
      <c r="V45" s="1"/>
      <c r="W45" s="1"/>
      <c r="X45" s="1"/>
      <c r="Y45" s="1"/>
    </row>
    <row r="46" spans="1:25">
      <c r="A46" s="1"/>
      <c r="B46" s="1"/>
      <c r="C46" s="1"/>
      <c r="D46" s="1"/>
      <c r="E46" s="1"/>
      <c r="F46" s="1"/>
      <c r="G46" s="1"/>
      <c r="H46" s="1"/>
      <c r="I46" s="1"/>
      <c r="J46" s="1"/>
      <c r="K46" s="1"/>
      <c r="L46" s="1"/>
      <c r="M46" s="1"/>
      <c r="N46" s="1"/>
      <c r="O46" s="1"/>
      <c r="P46" s="1"/>
      <c r="Q46" s="1"/>
      <c r="R46" s="1"/>
      <c r="S46" s="1"/>
      <c r="T46" s="1"/>
      <c r="U46" s="1"/>
      <c r="V46" s="1"/>
      <c r="W46" s="1"/>
      <c r="X46" s="1"/>
      <c r="Y46" s="1"/>
    </row>
    <row r="47" spans="1:25">
      <c r="A47" s="1"/>
      <c r="B47" s="1"/>
      <c r="C47" s="1"/>
      <c r="D47" s="1"/>
      <c r="E47" s="1"/>
      <c r="F47" s="1"/>
      <c r="G47" s="1"/>
      <c r="H47" s="1"/>
      <c r="I47" s="1"/>
      <c r="J47" s="1"/>
      <c r="K47" s="1"/>
      <c r="L47" s="1"/>
      <c r="M47" s="1"/>
      <c r="N47" s="1"/>
      <c r="O47" s="1"/>
      <c r="P47" s="1"/>
      <c r="Q47" s="1"/>
      <c r="R47" s="1"/>
      <c r="S47" s="1"/>
      <c r="T47" s="1"/>
      <c r="U47" s="1"/>
      <c r="V47" s="1"/>
      <c r="W47" s="1"/>
      <c r="X47" s="1"/>
      <c r="Y47" s="1"/>
    </row>
    <row r="48" spans="1:25">
      <c r="A48" s="1"/>
      <c r="B48" s="1"/>
      <c r="C48" s="1"/>
      <c r="D48" s="1"/>
      <c r="E48" s="1"/>
      <c r="F48" s="1"/>
      <c r="G48" s="1"/>
      <c r="H48" s="1"/>
      <c r="I48" s="1"/>
      <c r="J48" s="1"/>
      <c r="K48" s="1"/>
      <c r="L48" s="1"/>
      <c r="M48" s="1"/>
      <c r="N48" s="1"/>
      <c r="O48" s="1"/>
      <c r="P48" s="1"/>
      <c r="Q48" s="1"/>
      <c r="R48" s="1"/>
      <c r="S48" s="1"/>
      <c r="T48" s="1"/>
      <c r="U48" s="1"/>
      <c r="V48" s="1"/>
      <c r="W48" s="1"/>
      <c r="X48" s="1"/>
      <c r="Y48" s="1"/>
    </row>
    <row r="49" spans="1:25">
      <c r="A49" s="1"/>
      <c r="B49" s="1"/>
      <c r="C49" s="1"/>
      <c r="D49" s="1"/>
      <c r="E49" s="1"/>
      <c r="F49" s="1"/>
      <c r="G49" s="1"/>
      <c r="H49" s="1"/>
      <c r="I49" s="1"/>
      <c r="J49" s="1"/>
      <c r="K49" s="1"/>
      <c r="L49" s="1"/>
      <c r="M49" s="1"/>
      <c r="N49" s="1"/>
      <c r="O49" s="1"/>
      <c r="P49" s="1"/>
      <c r="Q49" s="1"/>
      <c r="R49" s="1"/>
      <c r="S49" s="1"/>
      <c r="T49" s="1"/>
      <c r="U49" s="1"/>
      <c r="V49" s="1"/>
      <c r="W49" s="1"/>
      <c r="X49" s="1"/>
      <c r="Y49" s="1"/>
    </row>
    <row r="50" spans="1:25">
      <c r="A50" s="1"/>
      <c r="B50" s="1"/>
      <c r="C50" s="1"/>
      <c r="D50" s="1"/>
      <c r="E50" s="1"/>
      <c r="F50" s="1"/>
      <c r="G50" s="1"/>
      <c r="H50" s="1"/>
      <c r="I50" s="1"/>
      <c r="J50" s="1"/>
      <c r="K50" s="1"/>
      <c r="L50" s="1"/>
      <c r="M50" s="1"/>
      <c r="N50" s="1"/>
      <c r="O50" s="1"/>
      <c r="P50" s="1"/>
      <c r="Q50" s="1"/>
      <c r="R50" s="1"/>
      <c r="S50" s="1"/>
      <c r="T50" s="1"/>
      <c r="U50" s="1"/>
      <c r="V50" s="1"/>
      <c r="W50" s="1"/>
      <c r="X50" s="1"/>
      <c r="Y50" s="1"/>
    </row>
    <row r="51" spans="1:25">
      <c r="A51" s="1"/>
      <c r="B51" s="1"/>
      <c r="C51" s="1"/>
      <c r="D51" s="1"/>
      <c r="E51" s="1"/>
      <c r="F51" s="1"/>
      <c r="G51" s="1"/>
      <c r="H51" s="1"/>
      <c r="I51" s="1"/>
      <c r="J51" s="1"/>
      <c r="K51" s="1"/>
      <c r="L51" s="1"/>
      <c r="M51" s="1"/>
      <c r="N51" s="1"/>
      <c r="O51" s="1"/>
      <c r="P51" s="1"/>
      <c r="Q51" s="1"/>
      <c r="R51" s="1"/>
      <c r="S51" s="1"/>
      <c r="T51" s="1"/>
      <c r="U51" s="1"/>
      <c r="V51" s="1"/>
      <c r="W51" s="1"/>
      <c r="X51" s="1"/>
      <c r="Y51" s="1"/>
    </row>
    <row r="52" spans="1:25">
      <c r="A52" s="1"/>
      <c r="B52" s="1"/>
      <c r="C52" s="1"/>
      <c r="D52" s="1"/>
      <c r="E52" s="1"/>
      <c r="F52" s="1"/>
      <c r="G52" s="1"/>
      <c r="H52" s="1"/>
      <c r="I52" s="1"/>
      <c r="J52" s="1"/>
      <c r="K52" s="1"/>
      <c r="L52" s="1"/>
      <c r="M52" s="1"/>
      <c r="N52" s="1"/>
      <c r="O52" s="1"/>
      <c r="P52" s="1"/>
      <c r="Q52" s="1"/>
      <c r="R52" s="1"/>
      <c r="S52" s="1"/>
      <c r="T52" s="1"/>
      <c r="U52" s="1"/>
      <c r="V52" s="1"/>
      <c r="W52" s="1"/>
      <c r="X52" s="1"/>
      <c r="Y52" s="1"/>
    </row>
    <row r="53" spans="1:25">
      <c r="A53" s="1"/>
      <c r="B53" s="1"/>
      <c r="C53" s="1"/>
      <c r="D53" s="1"/>
      <c r="E53" s="1"/>
      <c r="F53" s="1"/>
      <c r="G53" s="1"/>
      <c r="H53" s="1"/>
      <c r="I53" s="1"/>
      <c r="J53" s="1"/>
      <c r="K53" s="1"/>
      <c r="L53" s="1"/>
      <c r="M53" s="1"/>
      <c r="N53" s="1"/>
      <c r="O53" s="1"/>
      <c r="P53" s="1"/>
      <c r="Q53" s="1"/>
      <c r="R53" s="1"/>
      <c r="S53" s="1"/>
      <c r="T53" s="1"/>
      <c r="U53" s="1"/>
      <c r="V53" s="1"/>
      <c r="W53" s="1"/>
      <c r="X53" s="1"/>
      <c r="Y53" s="1"/>
    </row>
    <row r="54" spans="1:25">
      <c r="A54" s="1"/>
      <c r="B54" s="1"/>
      <c r="C54" s="1"/>
      <c r="D54" s="1"/>
      <c r="E54" s="1"/>
      <c r="F54" s="1"/>
      <c r="G54" s="1"/>
      <c r="H54" s="1"/>
      <c r="I54" s="1"/>
      <c r="J54" s="1"/>
      <c r="K54" s="1"/>
      <c r="L54" s="1"/>
      <c r="M54" s="1"/>
      <c r="N54" s="1"/>
      <c r="O54" s="1"/>
      <c r="P54" s="1"/>
      <c r="Q54" s="1"/>
      <c r="R54" s="1"/>
      <c r="S54" s="1"/>
      <c r="T54" s="1"/>
      <c r="U54" s="1"/>
      <c r="V54" s="1"/>
      <c r="W54" s="1"/>
      <c r="X54" s="1"/>
      <c r="Y54" s="1"/>
    </row>
    <row r="55" spans="1:25">
      <c r="A55" s="1"/>
      <c r="B55" s="1"/>
      <c r="C55" s="1"/>
      <c r="D55" s="1"/>
      <c r="E55" s="1"/>
      <c r="F55" s="1"/>
      <c r="G55" s="1"/>
      <c r="H55" s="1"/>
      <c r="I55" s="1"/>
      <c r="J55" s="1"/>
      <c r="K55" s="1"/>
      <c r="L55" s="1"/>
      <c r="M55" s="1"/>
      <c r="N55" s="1"/>
      <c r="O55" s="1"/>
      <c r="P55" s="1"/>
      <c r="Q55" s="1"/>
      <c r="R55" s="1"/>
      <c r="S55" s="1"/>
      <c r="T55" s="1"/>
      <c r="U55" s="1"/>
      <c r="V55" s="1"/>
      <c r="W55" s="1"/>
      <c r="X55" s="1"/>
      <c r="Y55" s="1"/>
    </row>
    <row r="56" spans="1:25">
      <c r="A56" s="1"/>
      <c r="B56" s="1"/>
      <c r="C56" s="1"/>
      <c r="D56" s="1"/>
      <c r="E56" s="1"/>
      <c r="F56" s="1"/>
      <c r="G56" s="1"/>
      <c r="H56" s="1"/>
      <c r="I56" s="1"/>
      <c r="J56" s="1"/>
      <c r="K56" s="1"/>
      <c r="L56" s="1"/>
      <c r="M56" s="1"/>
      <c r="N56" s="1"/>
      <c r="O56" s="1"/>
      <c r="P56" s="1"/>
      <c r="Q56" s="1"/>
      <c r="R56" s="1"/>
      <c r="S56" s="1"/>
      <c r="T56" s="1"/>
      <c r="U56" s="1"/>
      <c r="V56" s="1"/>
      <c r="W56" s="1"/>
      <c r="X56" s="1"/>
      <c r="Y56" s="1"/>
    </row>
    <row r="57" spans="1:25">
      <c r="A57" s="1"/>
      <c r="B57" s="1"/>
      <c r="C57" s="1"/>
      <c r="D57" s="1"/>
      <c r="E57" s="1"/>
      <c r="F57" s="1"/>
      <c r="G57" s="1"/>
      <c r="H57" s="1"/>
      <c r="I57" s="1"/>
      <c r="J57" s="1"/>
      <c r="K57" s="1"/>
      <c r="L57" s="1"/>
      <c r="M57" s="1"/>
      <c r="N57" s="1"/>
      <c r="O57" s="1"/>
      <c r="P57" s="1"/>
      <c r="Q57" s="1"/>
      <c r="R57" s="1"/>
      <c r="S57" s="1"/>
      <c r="T57" s="1"/>
      <c r="U57" s="1"/>
      <c r="V57" s="1"/>
      <c r="W57" s="1"/>
      <c r="X57" s="1"/>
      <c r="Y57" s="1"/>
    </row>
    <row r="58" spans="1:25">
      <c r="A58" s="1"/>
      <c r="B58" s="1"/>
      <c r="C58" s="1"/>
      <c r="D58" s="1"/>
      <c r="E58" s="1"/>
      <c r="F58" s="1"/>
      <c r="G58" s="1"/>
      <c r="H58" s="1"/>
      <c r="I58" s="1"/>
      <c r="J58" s="1"/>
      <c r="K58" s="1"/>
      <c r="L58" s="1"/>
      <c r="M58" s="1"/>
      <c r="N58" s="1"/>
      <c r="O58" s="1"/>
      <c r="P58" s="1"/>
      <c r="Q58" s="1"/>
      <c r="R58" s="1"/>
      <c r="S58" s="1"/>
      <c r="T58" s="1"/>
      <c r="U58" s="1"/>
      <c r="V58" s="1"/>
      <c r="W58" s="1"/>
      <c r="X58" s="1"/>
      <c r="Y58" s="1"/>
    </row>
    <row r="59" spans="1:25">
      <c r="A59" s="1"/>
      <c r="B59" s="1"/>
      <c r="C59" s="1"/>
      <c r="D59" s="1"/>
      <c r="E59" s="1"/>
      <c r="F59" s="1"/>
      <c r="G59" s="1"/>
      <c r="H59" s="1"/>
      <c r="I59" s="1"/>
      <c r="J59" s="1"/>
      <c r="K59" s="1"/>
      <c r="L59" s="1"/>
      <c r="M59" s="1"/>
      <c r="N59" s="1"/>
      <c r="O59" s="1"/>
      <c r="P59" s="1"/>
      <c r="Q59" s="1"/>
      <c r="R59" s="1"/>
      <c r="S59" s="1"/>
      <c r="T59" s="1"/>
      <c r="U59" s="1"/>
      <c r="V59" s="1"/>
      <c r="W59" s="1"/>
      <c r="X59" s="1"/>
      <c r="Y59" s="1"/>
    </row>
    <row r="60" spans="1:25">
      <c r="A60" s="1"/>
      <c r="B60" s="1"/>
      <c r="C60" s="1"/>
      <c r="D60" s="1"/>
      <c r="E60" s="1"/>
      <c r="F60" s="1"/>
      <c r="G60" s="1"/>
      <c r="H60" s="1"/>
      <c r="I60" s="1"/>
      <c r="J60" s="1"/>
      <c r="K60" s="1"/>
      <c r="L60" s="1"/>
      <c r="M60" s="1"/>
      <c r="N60" s="1"/>
      <c r="O60" s="1"/>
      <c r="P60" s="1"/>
      <c r="Q60" s="1"/>
      <c r="R60" s="1"/>
      <c r="S60" s="1"/>
      <c r="T60" s="1"/>
      <c r="U60" s="1"/>
      <c r="V60" s="1"/>
      <c r="W60" s="1"/>
      <c r="X60" s="1"/>
      <c r="Y60" s="1"/>
    </row>
    <row r="61" spans="1:25">
      <c r="A61" s="1"/>
      <c r="B61" s="1"/>
      <c r="C61" s="1"/>
      <c r="D61" s="1"/>
      <c r="E61" s="1"/>
      <c r="F61" s="1"/>
      <c r="G61" s="1"/>
      <c r="H61" s="1"/>
      <c r="I61" s="1"/>
      <c r="J61" s="1"/>
      <c r="K61" s="1"/>
      <c r="L61" s="1"/>
      <c r="M61" s="1"/>
      <c r="N61" s="1"/>
      <c r="O61" s="1"/>
      <c r="P61" s="1"/>
      <c r="Q61" s="1"/>
      <c r="R61" s="1"/>
      <c r="S61" s="1"/>
      <c r="T61" s="1"/>
      <c r="U61" s="1"/>
      <c r="V61" s="1"/>
      <c r="W61" s="1"/>
      <c r="X61" s="1"/>
      <c r="Y61" s="1"/>
    </row>
    <row r="62" spans="1:25">
      <c r="A62" s="1"/>
      <c r="B62" s="1"/>
      <c r="C62" s="1"/>
      <c r="D62" s="1"/>
      <c r="E62" s="1"/>
      <c r="F62" s="1"/>
      <c r="G62" s="1"/>
      <c r="H62" s="1"/>
      <c r="I62" s="1"/>
      <c r="J62" s="1"/>
      <c r="K62" s="1"/>
      <c r="L62" s="1"/>
      <c r="M62" s="1"/>
      <c r="N62" s="1"/>
      <c r="O62" s="1"/>
      <c r="P62" s="1"/>
      <c r="Q62" s="1"/>
      <c r="R62" s="1"/>
      <c r="S62" s="1"/>
      <c r="T62" s="1"/>
      <c r="U62" s="1"/>
      <c r="V62" s="1"/>
      <c r="W62" s="1"/>
      <c r="X62" s="1"/>
      <c r="Y62" s="1"/>
    </row>
    <row r="63" spans="1:25">
      <c r="A63" s="1"/>
      <c r="B63" s="1"/>
      <c r="C63" s="1"/>
      <c r="D63" s="1"/>
      <c r="E63" s="1"/>
      <c r="F63" s="1"/>
      <c r="G63" s="1"/>
      <c r="H63" s="1"/>
      <c r="I63" s="1"/>
      <c r="J63" s="1"/>
      <c r="K63" s="1"/>
      <c r="L63" s="1"/>
      <c r="M63" s="1"/>
      <c r="N63" s="1"/>
      <c r="O63" s="1"/>
      <c r="P63" s="1"/>
      <c r="Q63" s="1"/>
      <c r="R63" s="1"/>
      <c r="S63" s="1"/>
      <c r="T63" s="1"/>
      <c r="U63" s="1"/>
      <c r="V63" s="1"/>
      <c r="W63" s="1"/>
      <c r="X63" s="1"/>
      <c r="Y63" s="1"/>
    </row>
    <row r="64" spans="1:25">
      <c r="A64" s="1"/>
      <c r="B64" s="1"/>
      <c r="C64" s="1"/>
      <c r="D64" s="1"/>
      <c r="E64" s="1"/>
      <c r="F64" s="1"/>
      <c r="G64" s="1"/>
      <c r="H64" s="1"/>
      <c r="I64" s="1"/>
      <c r="J64" s="1"/>
      <c r="K64" s="1"/>
      <c r="L64" s="1"/>
      <c r="M64" s="1"/>
      <c r="N64" s="1"/>
      <c r="O64" s="1"/>
      <c r="P64" s="1"/>
      <c r="Q64" s="1"/>
      <c r="R64" s="1"/>
      <c r="S64" s="1"/>
      <c r="T64" s="1"/>
      <c r="U64" s="1"/>
      <c r="V64" s="1"/>
      <c r="W64" s="1"/>
      <c r="X64" s="1"/>
      <c r="Y64" s="1"/>
    </row>
    <row r="65" spans="1:25">
      <c r="A65" s="1"/>
      <c r="B65" s="1"/>
      <c r="C65" s="1"/>
      <c r="D65" s="1"/>
      <c r="E65" s="1"/>
      <c r="F65" s="1"/>
      <c r="G65" s="1"/>
      <c r="H65" s="1"/>
      <c r="I65" s="1"/>
      <c r="J65" s="1"/>
      <c r="K65" s="1"/>
      <c r="L65" s="1"/>
      <c r="M65" s="1"/>
      <c r="N65" s="1"/>
      <c r="O65" s="1"/>
      <c r="P65" s="1"/>
      <c r="Q65" s="1"/>
      <c r="R65" s="1"/>
      <c r="S65" s="1"/>
      <c r="T65" s="1"/>
      <c r="U65" s="1"/>
      <c r="V65" s="1"/>
      <c r="W65" s="1"/>
      <c r="X65" s="1"/>
      <c r="Y65" s="1"/>
    </row>
    <row r="66" spans="1:25">
      <c r="A66" s="1"/>
      <c r="B66" s="1"/>
      <c r="C66" s="1"/>
      <c r="D66" s="1"/>
      <c r="E66" s="1"/>
      <c r="F66" s="1"/>
      <c r="G66" s="1"/>
      <c r="H66" s="1"/>
      <c r="I66" s="1"/>
      <c r="J66" s="1"/>
      <c r="K66" s="1"/>
      <c r="L66" s="1"/>
      <c r="M66" s="1"/>
      <c r="N66" s="1"/>
      <c r="O66" s="1"/>
      <c r="P66" s="1"/>
      <c r="Q66" s="1"/>
      <c r="R66" s="1"/>
      <c r="S66" s="1"/>
      <c r="T66" s="1"/>
      <c r="U66" s="1"/>
      <c r="V66" s="1"/>
      <c r="W66" s="1"/>
      <c r="X66" s="1"/>
      <c r="Y66" s="1"/>
    </row>
    <row r="67" spans="1:25">
      <c r="A67" s="1"/>
      <c r="B67" s="1"/>
      <c r="C67" s="1"/>
      <c r="D67" s="1"/>
      <c r="E67" s="1"/>
      <c r="F67" s="1"/>
      <c r="G67" s="1"/>
      <c r="H67" s="1"/>
      <c r="I67" s="1"/>
      <c r="J67" s="1"/>
      <c r="K67" s="1"/>
      <c r="L67" s="1"/>
      <c r="M67" s="1"/>
      <c r="N67" s="1"/>
      <c r="O67" s="1"/>
      <c r="P67" s="1"/>
      <c r="Q67" s="1"/>
      <c r="R67" s="1"/>
      <c r="S67" s="1"/>
      <c r="T67" s="1"/>
      <c r="U67" s="1"/>
      <c r="V67" s="1"/>
      <c r="W67" s="1"/>
      <c r="X67" s="1"/>
      <c r="Y67" s="1"/>
    </row>
    <row r="68" spans="1:25">
      <c r="A68" s="1"/>
      <c r="B68" s="1"/>
      <c r="C68" s="1"/>
      <c r="D68" s="1"/>
      <c r="E68" s="1"/>
      <c r="F68" s="1"/>
      <c r="G68" s="1"/>
      <c r="H68" s="1"/>
      <c r="I68" s="1"/>
      <c r="J68" s="1"/>
      <c r="K68" s="1"/>
      <c r="L68" s="1"/>
      <c r="M68" s="1"/>
      <c r="N68" s="1"/>
      <c r="O68" s="1"/>
      <c r="P68" s="1"/>
      <c r="Q68" s="1"/>
      <c r="R68" s="1"/>
      <c r="S68" s="1"/>
      <c r="T68" s="1"/>
      <c r="U68" s="1"/>
      <c r="V68" s="1"/>
      <c r="W68" s="1"/>
      <c r="X68" s="1"/>
      <c r="Y68" s="1"/>
    </row>
    <row r="69" spans="1:25">
      <c r="A69" s="1"/>
      <c r="B69" s="1"/>
      <c r="C69" s="1"/>
      <c r="D69" s="1"/>
      <c r="E69" s="1"/>
      <c r="F69" s="1"/>
      <c r="G69" s="1"/>
      <c r="H69" s="1"/>
      <c r="I69" s="1"/>
      <c r="J69" s="1"/>
      <c r="K69" s="1"/>
      <c r="L69" s="1"/>
      <c r="M69" s="1"/>
      <c r="N69" s="1"/>
      <c r="O69" s="1"/>
      <c r="P69" s="1"/>
      <c r="Q69" s="1"/>
      <c r="R69" s="1"/>
      <c r="S69" s="1"/>
      <c r="T69" s="1"/>
      <c r="U69" s="1"/>
      <c r="V69" s="1"/>
      <c r="W69" s="1"/>
      <c r="X69" s="1"/>
      <c r="Y69" s="1"/>
    </row>
    <row r="70" spans="1:25">
      <c r="A70" s="1"/>
      <c r="B70" s="1"/>
      <c r="C70" s="1"/>
      <c r="D70" s="1"/>
      <c r="E70" s="1"/>
      <c r="F70" s="1"/>
      <c r="G70" s="1"/>
      <c r="H70" s="1"/>
      <c r="I70" s="1"/>
      <c r="J70" s="1"/>
      <c r="K70" s="1"/>
      <c r="L70" s="1"/>
      <c r="M70" s="1"/>
      <c r="N70" s="1"/>
      <c r="O70" s="1"/>
      <c r="P70" s="1"/>
      <c r="Q70" s="1"/>
      <c r="R70" s="1"/>
      <c r="S70" s="1"/>
      <c r="T70" s="1"/>
      <c r="U70" s="1"/>
      <c r="V70" s="1"/>
      <c r="W70" s="1"/>
      <c r="X70" s="1"/>
      <c r="Y70" s="1"/>
    </row>
    <row r="71" spans="1:25">
      <c r="A71" s="1"/>
      <c r="B71" s="1"/>
      <c r="C71" s="1"/>
      <c r="D71" s="1"/>
      <c r="E71" s="1"/>
      <c r="F71" s="1"/>
      <c r="G71" s="1"/>
      <c r="H71" s="1"/>
      <c r="I71" s="1"/>
      <c r="J71" s="1"/>
      <c r="K71" s="1"/>
      <c r="L71" s="1"/>
      <c r="M71" s="1"/>
      <c r="N71" s="1"/>
      <c r="O71" s="1"/>
      <c r="P71" s="1"/>
      <c r="Q71" s="1"/>
      <c r="R71" s="1"/>
      <c r="S71" s="1"/>
      <c r="T71" s="1"/>
      <c r="U71" s="1"/>
      <c r="V71" s="1"/>
      <c r="W71" s="1"/>
      <c r="X71" s="1"/>
      <c r="Y71" s="1"/>
    </row>
    <row r="72" spans="1:25">
      <c r="A72" s="1"/>
      <c r="B72" s="1"/>
      <c r="C72" s="1"/>
      <c r="D72" s="1"/>
      <c r="E72" s="1"/>
      <c r="F72" s="1"/>
      <c r="G72" s="1"/>
      <c r="H72" s="1"/>
      <c r="I72" s="1"/>
      <c r="J72" s="1"/>
      <c r="K72" s="1"/>
      <c r="L72" s="1"/>
      <c r="M72" s="1"/>
      <c r="N72" s="1"/>
      <c r="O72" s="1"/>
      <c r="P72" s="1"/>
      <c r="Q72" s="1"/>
      <c r="R72" s="1"/>
      <c r="S72" s="1"/>
      <c r="T72" s="1"/>
      <c r="U72" s="1"/>
      <c r="V72" s="1"/>
      <c r="W72" s="1"/>
      <c r="X72" s="1"/>
      <c r="Y72" s="1"/>
    </row>
    <row r="73" spans="1:25">
      <c r="A73" s="1"/>
      <c r="B73" s="1"/>
      <c r="C73" s="1"/>
      <c r="D73" s="1"/>
      <c r="E73" s="1"/>
      <c r="F73" s="1"/>
      <c r="G73" s="1"/>
      <c r="H73" s="1"/>
      <c r="I73" s="1"/>
      <c r="J73" s="1"/>
      <c r="K73" s="1"/>
      <c r="L73" s="1"/>
      <c r="M73" s="1"/>
      <c r="N73" s="1"/>
      <c r="O73" s="1"/>
      <c r="P73" s="1"/>
      <c r="Q73" s="1"/>
      <c r="R73" s="1"/>
      <c r="S73" s="1"/>
      <c r="T73" s="1"/>
      <c r="U73" s="1"/>
      <c r="V73" s="1"/>
      <c r="W73" s="1"/>
      <c r="X73" s="1"/>
      <c r="Y73" s="1"/>
    </row>
    <row r="74" spans="1:25">
      <c r="A74" s="1"/>
      <c r="B74" s="1"/>
      <c r="C74" s="1"/>
      <c r="D74" s="1"/>
      <c r="E74" s="1"/>
      <c r="F74" s="1"/>
      <c r="G74" s="1"/>
      <c r="H74" s="1"/>
      <c r="I74" s="1"/>
      <c r="J74" s="1"/>
      <c r="K74" s="1"/>
      <c r="L74" s="1"/>
      <c r="M74" s="1"/>
      <c r="N74" s="1"/>
      <c r="O74" s="1"/>
      <c r="P74" s="1"/>
      <c r="Q74" s="1"/>
      <c r="R74" s="1"/>
      <c r="S74" s="1"/>
      <c r="T74" s="1"/>
      <c r="U74" s="1"/>
      <c r="V74" s="1"/>
      <c r="W74" s="1"/>
      <c r="X74" s="1"/>
      <c r="Y74" s="1"/>
    </row>
    <row r="75" spans="1:25">
      <c r="A75" s="1"/>
      <c r="B75" s="1"/>
      <c r="C75" s="1"/>
      <c r="D75" s="1"/>
      <c r="E75" s="1"/>
      <c r="F75" s="1"/>
      <c r="G75" s="1"/>
      <c r="H75" s="1"/>
      <c r="I75" s="1"/>
      <c r="J75" s="1"/>
      <c r="K75" s="1"/>
      <c r="L75" s="1"/>
      <c r="M75" s="1"/>
      <c r="N75" s="1"/>
      <c r="O75" s="1"/>
      <c r="P75" s="1"/>
      <c r="Q75" s="1"/>
      <c r="R75" s="1"/>
      <c r="S75" s="1"/>
      <c r="T75" s="1"/>
      <c r="U75" s="1"/>
      <c r="V75" s="1"/>
      <c r="W75" s="1"/>
      <c r="X75" s="1"/>
      <c r="Y75" s="1"/>
    </row>
    <row r="76" spans="1:25">
      <c r="A76" s="1"/>
      <c r="B76" s="1"/>
      <c r="C76" s="1"/>
      <c r="D76" s="1"/>
      <c r="E76" s="1"/>
      <c r="F76" s="1"/>
      <c r="G76" s="1"/>
      <c r="H76" s="1"/>
      <c r="I76" s="1"/>
      <c r="J76" s="1"/>
      <c r="K76" s="1"/>
      <c r="L76" s="1"/>
      <c r="M76" s="1"/>
      <c r="N76" s="1"/>
      <c r="O76" s="1"/>
      <c r="P76" s="1"/>
      <c r="Q76" s="1"/>
      <c r="R76" s="1"/>
      <c r="S76" s="1"/>
      <c r="T76" s="1"/>
      <c r="U76" s="1"/>
      <c r="V76" s="1"/>
      <c r="W76" s="1"/>
      <c r="X76" s="1"/>
      <c r="Y76" s="1"/>
    </row>
    <row r="77" spans="1:25">
      <c r="A77" s="1"/>
      <c r="B77" s="1"/>
      <c r="C77" s="1"/>
      <c r="D77" s="1"/>
      <c r="E77" s="1"/>
      <c r="F77" s="1"/>
      <c r="G77" s="1"/>
      <c r="H77" s="1"/>
      <c r="I77" s="1"/>
      <c r="J77" s="1"/>
      <c r="K77" s="1"/>
      <c r="L77" s="1"/>
      <c r="M77" s="1"/>
      <c r="N77" s="1"/>
      <c r="O77" s="1"/>
      <c r="P77" s="1"/>
      <c r="Q77" s="1"/>
      <c r="R77" s="1"/>
      <c r="S77" s="1"/>
      <c r="T77" s="1"/>
      <c r="U77" s="1"/>
      <c r="V77" s="1"/>
      <c r="W77" s="1"/>
      <c r="X77" s="1"/>
      <c r="Y77" s="1"/>
    </row>
    <row r="78" spans="1:25">
      <c r="A78" s="1"/>
      <c r="B78" s="1"/>
      <c r="C78" s="1"/>
      <c r="D78" s="1"/>
      <c r="E78" s="1"/>
      <c r="F78" s="1"/>
      <c r="G78" s="1"/>
      <c r="H78" s="1"/>
      <c r="I78" s="1"/>
      <c r="J78" s="1"/>
      <c r="K78" s="1"/>
      <c r="L78" s="1"/>
      <c r="M78" s="1"/>
      <c r="N78" s="1"/>
      <c r="O78" s="1"/>
      <c r="P78" s="1"/>
      <c r="Q78" s="1"/>
      <c r="R78" s="1"/>
      <c r="S78" s="1"/>
      <c r="T78" s="1"/>
      <c r="U78" s="1"/>
      <c r="V78" s="1"/>
      <c r="W78" s="1"/>
      <c r="X78" s="1"/>
      <c r="Y78" s="1"/>
    </row>
    <row r="79" spans="1:25">
      <c r="A79" s="1"/>
      <c r="B79" s="1"/>
      <c r="C79" s="1"/>
      <c r="D79" s="1"/>
      <c r="E79" s="1"/>
      <c r="F79" s="1"/>
      <c r="G79" s="1"/>
      <c r="H79" s="1"/>
      <c r="I79" s="1"/>
      <c r="J79" s="1"/>
      <c r="K79" s="1"/>
      <c r="L79" s="1"/>
      <c r="M79" s="1"/>
      <c r="N79" s="1"/>
      <c r="O79" s="1"/>
      <c r="P79" s="1"/>
      <c r="Q79" s="1"/>
      <c r="R79" s="1"/>
      <c r="S79" s="1"/>
      <c r="T79" s="1"/>
      <c r="U79" s="1"/>
      <c r="V79" s="1"/>
      <c r="W79" s="1"/>
      <c r="X79" s="1"/>
      <c r="Y79" s="1"/>
    </row>
    <row r="80" spans="1:25">
      <c r="A80" s="1"/>
      <c r="B80" s="1"/>
      <c r="C80" s="1"/>
      <c r="D80" s="1"/>
      <c r="E80" s="1"/>
      <c r="F80" s="1"/>
      <c r="G80" s="1"/>
      <c r="H80" s="1"/>
      <c r="I80" s="1"/>
      <c r="J80" s="1"/>
      <c r="K80" s="1"/>
      <c r="L80" s="1"/>
      <c r="M80" s="1"/>
      <c r="N80" s="1"/>
      <c r="O80" s="1"/>
      <c r="P80" s="1"/>
      <c r="Q80" s="1"/>
      <c r="R80" s="1"/>
      <c r="S80" s="1"/>
      <c r="T80" s="1"/>
      <c r="U80" s="1"/>
      <c r="V80" s="1"/>
      <c r="W80" s="1"/>
      <c r="X80" s="1"/>
      <c r="Y80" s="1"/>
    </row>
    <row r="81" spans="1:25">
      <c r="A81" s="1"/>
      <c r="B81" s="1"/>
      <c r="C81" s="1"/>
      <c r="D81" s="1"/>
      <c r="E81" s="1"/>
      <c r="F81" s="1"/>
      <c r="G81" s="1"/>
      <c r="H81" s="1"/>
      <c r="I81" s="1"/>
      <c r="J81" s="1"/>
      <c r="K81" s="1"/>
      <c r="L81" s="1"/>
      <c r="M81" s="1"/>
      <c r="N81" s="1"/>
      <c r="O81" s="1"/>
      <c r="P81" s="1"/>
      <c r="Q81" s="1"/>
      <c r="R81" s="1"/>
      <c r="S81" s="1"/>
      <c r="T81" s="1"/>
      <c r="U81" s="1"/>
      <c r="V81" s="1"/>
      <c r="W81" s="1"/>
      <c r="X81" s="1"/>
      <c r="Y81" s="1"/>
    </row>
    <row r="82" spans="1:25">
      <c r="A82" s="1"/>
      <c r="B82" s="1"/>
      <c r="C82" s="1"/>
      <c r="D82" s="1"/>
      <c r="E82" s="1"/>
      <c r="F82" s="1"/>
      <c r="G82" s="1"/>
      <c r="H82" s="1"/>
      <c r="I82" s="1"/>
      <c r="J82" s="1"/>
      <c r="K82" s="1"/>
      <c r="L82" s="1"/>
      <c r="M82" s="1"/>
      <c r="N82" s="1"/>
      <c r="O82" s="1"/>
      <c r="P82" s="1"/>
      <c r="Q82" s="1"/>
      <c r="R82" s="1"/>
      <c r="S82" s="1"/>
      <c r="T82" s="1"/>
      <c r="U82" s="1"/>
      <c r="V82" s="1"/>
      <c r="W82" s="1"/>
      <c r="X82" s="1"/>
      <c r="Y82" s="1"/>
    </row>
  </sheetData>
  <hyperlinks>
    <hyperlink ref="M1" location="innehåll!A1" display="Tillbaka till innehållsförteckning"/>
  </hyperlink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workbookViewId="0">
      <selection activeCell="B7" sqref="B7:C7"/>
    </sheetView>
  </sheetViews>
  <sheetFormatPr defaultRowHeight="15"/>
  <cols>
    <col min="1" max="1" width="5.140625" customWidth="1"/>
    <col min="2" max="2" width="32.28515625" customWidth="1"/>
    <col min="3" max="3" width="15.140625" customWidth="1"/>
    <col min="13" max="13" width="30.7109375" customWidth="1"/>
    <col min="14" max="14" width="11.7109375" customWidth="1"/>
  </cols>
  <sheetData>
    <row r="1" spans="1:23">
      <c r="A1" s="1"/>
      <c r="B1" s="1"/>
      <c r="C1" s="1"/>
      <c r="D1" s="1"/>
      <c r="E1" s="1"/>
      <c r="F1" s="1"/>
      <c r="G1" s="1"/>
      <c r="H1" s="1"/>
      <c r="I1" s="1"/>
      <c r="J1" s="1"/>
      <c r="K1" s="1"/>
      <c r="L1" s="70" t="s">
        <v>173</v>
      </c>
      <c r="M1" s="1"/>
      <c r="N1" s="1"/>
      <c r="O1" s="1"/>
      <c r="P1" s="1"/>
      <c r="Q1" s="1"/>
      <c r="R1" s="1"/>
      <c r="S1" s="1"/>
      <c r="T1" s="1"/>
      <c r="U1" s="1"/>
      <c r="V1" s="1"/>
      <c r="W1" s="1"/>
    </row>
    <row r="2" spans="1:23">
      <c r="A2" s="1"/>
      <c r="B2" s="1"/>
      <c r="C2" s="1"/>
      <c r="D2" s="1"/>
      <c r="E2" s="1"/>
      <c r="F2" s="1"/>
      <c r="G2" s="1"/>
      <c r="H2" s="1"/>
      <c r="I2" s="1"/>
      <c r="J2" s="1"/>
      <c r="K2" s="1"/>
      <c r="L2" s="1"/>
      <c r="M2" s="1"/>
      <c r="N2" s="1"/>
      <c r="O2" s="1"/>
      <c r="P2" s="1"/>
      <c r="Q2" s="1"/>
      <c r="R2" s="1"/>
      <c r="S2" s="1"/>
      <c r="T2" s="1"/>
      <c r="U2" s="1"/>
      <c r="V2" s="1"/>
      <c r="W2" s="1"/>
    </row>
    <row r="3" spans="1:23">
      <c r="A3" s="1"/>
      <c r="B3" s="367" t="s">
        <v>206</v>
      </c>
      <c r="C3" s="364"/>
      <c r="D3" s="364"/>
      <c r="E3" s="535"/>
      <c r="F3" s="535"/>
      <c r="G3" s="535"/>
      <c r="H3" s="535"/>
      <c r="I3" s="535"/>
      <c r="J3" s="535"/>
      <c r="K3" s="535"/>
      <c r="L3" s="535"/>
      <c r="M3" s="535"/>
      <c r="N3" s="1"/>
      <c r="O3" s="1"/>
      <c r="P3" s="1"/>
      <c r="Q3" s="1"/>
      <c r="R3" s="1"/>
      <c r="S3" s="1"/>
      <c r="T3" s="1"/>
      <c r="U3" s="1"/>
      <c r="V3" s="1"/>
      <c r="W3" s="1"/>
    </row>
    <row r="4" spans="1:23">
      <c r="A4" s="1"/>
      <c r="B4" s="368" t="s">
        <v>340</v>
      </c>
      <c r="C4" s="369"/>
      <c r="D4" s="369"/>
      <c r="E4" s="372"/>
      <c r="F4" s="372"/>
      <c r="G4" s="372"/>
      <c r="H4" s="372"/>
      <c r="I4" s="372"/>
      <c r="J4" s="372"/>
      <c r="K4" s="372"/>
      <c r="L4" s="372"/>
      <c r="M4" s="372"/>
      <c r="N4" s="1"/>
      <c r="O4" s="1"/>
      <c r="P4" s="1"/>
      <c r="Q4" s="1"/>
      <c r="R4" s="1"/>
      <c r="S4" s="1"/>
      <c r="T4" s="1"/>
      <c r="U4" s="1"/>
      <c r="V4" s="1"/>
      <c r="W4" s="1"/>
    </row>
    <row r="5" spans="1:23">
      <c r="A5" s="1"/>
      <c r="B5" s="306"/>
      <c r="C5" s="145" t="s">
        <v>208</v>
      </c>
      <c r="D5" s="1"/>
      <c r="E5" s="1"/>
      <c r="F5" s="1"/>
      <c r="G5" s="1"/>
      <c r="H5" s="1"/>
      <c r="I5" s="1"/>
      <c r="J5" s="1"/>
      <c r="K5" s="1"/>
      <c r="L5" s="1"/>
      <c r="M5" s="1"/>
      <c r="N5" s="1"/>
      <c r="O5" s="1"/>
      <c r="P5" s="1"/>
      <c r="Q5" s="1"/>
      <c r="R5" s="1"/>
      <c r="S5" s="1"/>
      <c r="T5" s="1"/>
      <c r="U5" s="1"/>
      <c r="V5" s="1"/>
      <c r="W5" s="1"/>
    </row>
    <row r="6" spans="1:23" ht="26.25">
      <c r="A6" s="1"/>
      <c r="B6" s="242" t="s">
        <v>194</v>
      </c>
      <c r="C6" s="242">
        <v>29</v>
      </c>
      <c r="D6" s="1"/>
      <c r="E6" s="742" t="s">
        <v>1295</v>
      </c>
      <c r="F6" s="740"/>
      <c r="G6" s="740"/>
      <c r="H6" s="740"/>
      <c r="I6" s="740"/>
      <c r="J6" s="740"/>
      <c r="K6" s="740"/>
      <c r="L6" s="740"/>
      <c r="M6" s="740"/>
      <c r="N6" s="1"/>
      <c r="O6" s="1"/>
      <c r="P6" s="1"/>
      <c r="Q6" s="1"/>
      <c r="R6" s="1"/>
      <c r="S6" s="1"/>
      <c r="T6" s="1"/>
      <c r="U6" s="1"/>
      <c r="V6" s="1"/>
      <c r="W6" s="1"/>
    </row>
    <row r="7" spans="1:23" ht="26.25">
      <c r="A7" s="1"/>
      <c r="B7" s="203" t="s">
        <v>195</v>
      </c>
      <c r="C7" s="204">
        <v>27</v>
      </c>
      <c r="D7" s="70"/>
      <c r="E7" s="740" t="s">
        <v>1298</v>
      </c>
      <c r="F7" s="740"/>
      <c r="G7" s="740"/>
      <c r="H7" s="740"/>
      <c r="I7" s="740"/>
      <c r="J7" s="740"/>
      <c r="K7" s="740"/>
      <c r="L7" s="740"/>
      <c r="M7" s="740"/>
      <c r="N7" s="1"/>
      <c r="O7" s="1"/>
      <c r="P7" s="1"/>
      <c r="Q7" s="1"/>
      <c r="R7" s="1"/>
      <c r="S7" s="1"/>
      <c r="T7" s="1"/>
      <c r="U7" s="1"/>
      <c r="V7" s="1"/>
      <c r="W7" s="1"/>
    </row>
    <row r="8" spans="1:23" ht="26.25">
      <c r="A8" s="1"/>
      <c r="B8" s="242" t="s">
        <v>189</v>
      </c>
      <c r="C8" s="242">
        <v>26</v>
      </c>
      <c r="D8" s="1"/>
      <c r="E8" s="1"/>
      <c r="F8" s="1"/>
      <c r="G8" s="1"/>
      <c r="H8" s="1"/>
      <c r="I8" s="1"/>
      <c r="J8" s="1"/>
      <c r="K8" s="1"/>
      <c r="L8" s="1"/>
      <c r="M8" s="1"/>
      <c r="N8" s="1"/>
      <c r="O8" s="1"/>
      <c r="P8" s="1"/>
      <c r="Q8" s="1"/>
      <c r="R8" s="1"/>
      <c r="S8" s="1"/>
      <c r="T8" s="1"/>
      <c r="U8" s="1"/>
      <c r="V8" s="1"/>
      <c r="W8" s="1"/>
    </row>
    <row r="9" spans="1:23" ht="26.25">
      <c r="A9" s="1"/>
      <c r="B9" s="203" t="s">
        <v>190</v>
      </c>
      <c r="C9" s="204">
        <v>25</v>
      </c>
      <c r="D9" s="1"/>
      <c r="E9" s="1" t="s">
        <v>1159</v>
      </c>
      <c r="F9" s="1"/>
      <c r="G9" s="1"/>
      <c r="H9" s="1"/>
      <c r="I9" s="1"/>
      <c r="J9" s="1"/>
      <c r="K9" s="1"/>
      <c r="L9" s="1"/>
      <c r="M9" s="1"/>
      <c r="N9" s="1"/>
      <c r="O9" s="1"/>
      <c r="P9" s="1"/>
      <c r="Q9" s="1"/>
      <c r="R9" s="1"/>
      <c r="S9" s="1"/>
      <c r="T9" s="1"/>
      <c r="U9" s="1"/>
      <c r="V9" s="1"/>
      <c r="W9" s="1"/>
    </row>
    <row r="10" spans="1:23" ht="26.25">
      <c r="A10" s="1"/>
      <c r="B10" s="242" t="s">
        <v>256</v>
      </c>
      <c r="C10" s="242">
        <v>27</v>
      </c>
      <c r="D10" s="75"/>
      <c r="E10" s="1" t="s">
        <v>1166</v>
      </c>
      <c r="F10" s="1"/>
      <c r="G10" s="1"/>
      <c r="H10" s="1"/>
      <c r="I10" s="1"/>
      <c r="J10" s="1"/>
      <c r="K10" s="1"/>
      <c r="L10" s="1"/>
      <c r="M10" s="1"/>
      <c r="N10" s="1"/>
      <c r="O10" s="1"/>
      <c r="P10" s="1"/>
      <c r="Q10" s="1"/>
      <c r="R10" s="1"/>
      <c r="S10" s="1"/>
      <c r="T10" s="1"/>
      <c r="U10" s="1"/>
      <c r="V10" s="1"/>
      <c r="W10" s="1"/>
    </row>
    <row r="11" spans="1:23" ht="26.25">
      <c r="A11" s="1"/>
      <c r="B11" s="203" t="s">
        <v>370</v>
      </c>
      <c r="C11" s="204">
        <v>31</v>
      </c>
      <c r="D11" s="1"/>
      <c r="E11" s="1" t="s">
        <v>1296</v>
      </c>
      <c r="F11" s="1"/>
      <c r="G11" s="1"/>
      <c r="H11" s="1"/>
      <c r="I11" s="1"/>
      <c r="J11" s="1"/>
      <c r="K11" s="1"/>
      <c r="L11" s="1"/>
      <c r="M11" s="1"/>
      <c r="N11" s="1"/>
      <c r="O11" s="1"/>
      <c r="P11" s="1"/>
      <c r="Q11" s="1"/>
      <c r="R11" s="1"/>
      <c r="S11" s="1"/>
      <c r="T11" s="1"/>
      <c r="U11" s="1"/>
      <c r="V11" s="1"/>
      <c r="W11" s="1"/>
    </row>
    <row r="12" spans="1:23" ht="39">
      <c r="A12" s="1"/>
      <c r="B12" s="242" t="s">
        <v>396</v>
      </c>
      <c r="C12" s="242">
        <v>34</v>
      </c>
      <c r="D12" s="1"/>
      <c r="E12" s="1" t="s">
        <v>1297</v>
      </c>
      <c r="F12" s="1"/>
      <c r="G12" s="1"/>
      <c r="H12" s="1"/>
      <c r="I12" s="1"/>
      <c r="J12" s="1"/>
      <c r="K12" s="1"/>
      <c r="L12" s="1"/>
      <c r="M12" s="1"/>
      <c r="N12" s="1"/>
      <c r="O12" s="1"/>
      <c r="P12" s="1"/>
      <c r="Q12" s="1"/>
      <c r="R12" s="1"/>
      <c r="S12" s="1"/>
      <c r="T12" s="1"/>
      <c r="U12" s="1"/>
      <c r="V12" s="1"/>
      <c r="W12" s="1"/>
    </row>
    <row r="13" spans="1:23" s="494" customFormat="1" ht="26.25">
      <c r="A13" s="1"/>
      <c r="B13" s="203" t="s">
        <v>919</v>
      </c>
      <c r="C13" s="204">
        <v>33</v>
      </c>
      <c r="D13" s="1"/>
      <c r="E13" s="1"/>
      <c r="F13" s="1"/>
      <c r="G13" s="1"/>
      <c r="H13" s="1"/>
      <c r="I13" s="1"/>
      <c r="J13" s="1"/>
      <c r="K13" s="1"/>
      <c r="L13" s="1"/>
      <c r="M13" s="1"/>
      <c r="N13" s="1"/>
      <c r="O13" s="1"/>
      <c r="P13" s="1"/>
      <c r="Q13" s="1"/>
      <c r="R13" s="1"/>
      <c r="S13" s="1"/>
      <c r="T13" s="1"/>
      <c r="U13" s="1"/>
      <c r="V13" s="1"/>
      <c r="W13" s="1"/>
    </row>
    <row r="14" spans="1:23" s="494" customFormat="1">
      <c r="A14" s="1"/>
      <c r="B14" s="582"/>
      <c r="C14" s="582"/>
      <c r="D14" s="1"/>
      <c r="E14" s="1"/>
      <c r="F14" s="1"/>
      <c r="G14" s="1"/>
      <c r="H14" s="1"/>
      <c r="I14" s="1"/>
      <c r="J14" s="1"/>
      <c r="K14" s="1"/>
      <c r="L14" s="1"/>
      <c r="M14" s="1"/>
      <c r="N14" s="1"/>
      <c r="O14" s="1"/>
      <c r="P14" s="1"/>
      <c r="Q14" s="1"/>
      <c r="R14" s="1"/>
      <c r="S14" s="1"/>
      <c r="T14" s="1"/>
      <c r="U14" s="1"/>
      <c r="V14" s="1"/>
      <c r="W14" s="1"/>
    </row>
    <row r="15" spans="1:23">
      <c r="A15" s="1"/>
      <c r="B15" s="121" t="s">
        <v>428</v>
      </c>
      <c r="C15" s="1"/>
      <c r="D15" s="1"/>
      <c r="E15" s="1"/>
      <c r="F15" s="1"/>
      <c r="G15" s="1"/>
      <c r="H15" s="1"/>
      <c r="I15" s="1"/>
      <c r="J15" s="1"/>
      <c r="K15" s="1"/>
      <c r="L15" s="1"/>
      <c r="M15" s="1"/>
      <c r="N15" s="1"/>
      <c r="O15" s="1"/>
      <c r="P15" s="1"/>
      <c r="Q15" s="1"/>
      <c r="R15" s="1"/>
      <c r="S15" s="1"/>
      <c r="T15" s="1"/>
      <c r="U15" s="1"/>
      <c r="V15" s="1"/>
      <c r="W15" s="1"/>
    </row>
    <row r="16" spans="1:23" s="494" customFormat="1">
      <c r="A16" s="1"/>
      <c r="B16" s="121"/>
      <c r="C16" s="1"/>
      <c r="D16" s="1"/>
      <c r="E16" s="1"/>
      <c r="F16" s="1"/>
      <c r="G16" s="1"/>
      <c r="H16" s="1"/>
      <c r="I16" s="1"/>
      <c r="J16" s="1"/>
      <c r="K16" s="1"/>
      <c r="L16" s="1"/>
      <c r="M16" s="1"/>
      <c r="N16" s="1"/>
      <c r="O16" s="1"/>
      <c r="P16" s="1"/>
      <c r="Q16" s="1"/>
      <c r="R16" s="1"/>
      <c r="S16" s="1"/>
      <c r="T16" s="1"/>
      <c r="U16" s="1"/>
      <c r="V16" s="1"/>
      <c r="W16" s="1"/>
    </row>
    <row r="17" spans="1:23" s="494" customFormat="1">
      <c r="A17" s="1"/>
      <c r="B17" s="121"/>
      <c r="C17" s="1"/>
      <c r="D17" s="1"/>
      <c r="E17" s="1"/>
      <c r="F17" s="1"/>
      <c r="G17" s="1"/>
      <c r="H17" s="1"/>
      <c r="I17" s="1"/>
      <c r="J17" s="1"/>
      <c r="K17" s="1"/>
      <c r="L17" s="1"/>
      <c r="M17" s="1"/>
      <c r="N17" s="1"/>
      <c r="O17" s="1"/>
      <c r="P17" s="1"/>
      <c r="Q17" s="1"/>
      <c r="R17" s="1"/>
      <c r="S17" s="1"/>
      <c r="T17" s="1"/>
      <c r="U17" s="1"/>
      <c r="V17" s="1"/>
      <c r="W17" s="1"/>
    </row>
    <row r="18" spans="1:23">
      <c r="A18" s="1"/>
      <c r="B18" s="364" t="s">
        <v>207</v>
      </c>
      <c r="C18" s="538"/>
      <c r="D18" s="538"/>
      <c r="E18" s="585"/>
      <c r="F18" s="585"/>
      <c r="G18" s="585"/>
      <c r="H18" s="585"/>
      <c r="I18" s="585"/>
      <c r="J18" s="585"/>
      <c r="K18" s="585"/>
      <c r="L18" s="585"/>
      <c r="M18" s="585"/>
      <c r="N18" s="1"/>
      <c r="O18" s="1"/>
      <c r="P18" s="1"/>
      <c r="Q18" s="1"/>
      <c r="R18" s="1"/>
      <c r="S18" s="1"/>
      <c r="T18" s="1"/>
      <c r="U18" s="1"/>
      <c r="V18" s="1"/>
      <c r="W18" s="1"/>
    </row>
    <row r="19" spans="1:23">
      <c r="A19" s="1"/>
      <c r="B19" s="366" t="s">
        <v>340</v>
      </c>
      <c r="C19" s="520"/>
      <c r="D19" s="520"/>
      <c r="E19" s="585"/>
      <c r="F19" s="585"/>
      <c r="G19" s="585"/>
      <c r="H19" s="585"/>
      <c r="I19" s="585"/>
      <c r="J19" s="585"/>
      <c r="K19" s="585"/>
      <c r="L19" s="585"/>
      <c r="M19" s="585"/>
      <c r="N19" s="1"/>
      <c r="O19" s="1"/>
      <c r="P19" s="1"/>
      <c r="Q19" s="1"/>
      <c r="R19" s="1"/>
      <c r="S19" s="1"/>
      <c r="T19" s="1"/>
      <c r="U19" s="1"/>
      <c r="V19" s="1"/>
      <c r="W19" s="1"/>
    </row>
    <row r="20" spans="1:23">
      <c r="A20" s="1"/>
      <c r="B20" s="220"/>
      <c r="C20" s="143" t="s">
        <v>208</v>
      </c>
      <c r="D20" s="1"/>
      <c r="E20" s="1"/>
      <c r="F20" s="1"/>
      <c r="G20" s="1"/>
      <c r="H20" s="1"/>
      <c r="I20" s="1"/>
      <c r="J20" s="1"/>
      <c r="K20" s="1"/>
      <c r="L20" s="1"/>
      <c r="M20" s="1"/>
      <c r="N20" s="1"/>
      <c r="O20" s="1"/>
      <c r="P20" s="1"/>
      <c r="Q20" s="1"/>
      <c r="R20" s="1"/>
      <c r="S20" s="1"/>
      <c r="T20" s="1"/>
      <c r="U20" s="1"/>
      <c r="V20" s="1"/>
      <c r="W20" s="1"/>
    </row>
    <row r="21" spans="1:23" ht="26.25">
      <c r="A21" s="1"/>
      <c r="B21" s="203" t="s">
        <v>196</v>
      </c>
      <c r="C21" s="204">
        <v>6</v>
      </c>
      <c r="D21" s="1"/>
      <c r="E21" s="742" t="s">
        <v>1295</v>
      </c>
      <c r="F21" s="740"/>
      <c r="G21" s="740"/>
      <c r="H21" s="740"/>
      <c r="I21" s="1"/>
      <c r="J21" s="1"/>
      <c r="K21" s="1"/>
      <c r="L21" s="1"/>
      <c r="M21" s="1"/>
      <c r="N21" s="1"/>
      <c r="O21" s="1"/>
      <c r="P21" s="1"/>
      <c r="Q21" s="1"/>
      <c r="R21" s="1"/>
      <c r="S21" s="1"/>
      <c r="T21" s="1"/>
      <c r="U21" s="1"/>
      <c r="V21" s="1"/>
      <c r="W21" s="1"/>
    </row>
    <row r="22" spans="1:23" ht="26.25">
      <c r="A22" s="1"/>
      <c r="B22" s="143" t="s">
        <v>197</v>
      </c>
      <c r="C22" s="205">
        <v>5</v>
      </c>
      <c r="E22" s="740" t="s">
        <v>1299</v>
      </c>
      <c r="F22" s="740"/>
      <c r="G22" s="740"/>
      <c r="H22" s="740"/>
      <c r="I22" s="1"/>
      <c r="J22" s="1"/>
      <c r="K22" s="1"/>
      <c r="L22" s="1"/>
      <c r="M22" s="1"/>
      <c r="N22" s="1"/>
      <c r="O22" s="1"/>
      <c r="P22" s="1"/>
      <c r="Q22" s="1"/>
      <c r="R22" s="1"/>
      <c r="S22" s="1"/>
      <c r="T22" s="1"/>
      <c r="U22" s="1"/>
      <c r="V22" s="1"/>
      <c r="W22" s="1"/>
    </row>
    <row r="23" spans="1:23" ht="26.25">
      <c r="A23" s="1"/>
      <c r="B23" s="203" t="s">
        <v>191</v>
      </c>
      <c r="C23" s="204">
        <v>4</v>
      </c>
      <c r="D23" s="1"/>
      <c r="E23" s="1"/>
      <c r="F23" s="1"/>
      <c r="G23" s="1"/>
      <c r="H23" s="1"/>
      <c r="I23" s="1"/>
      <c r="J23" s="1"/>
      <c r="K23" s="1"/>
      <c r="L23" s="1"/>
      <c r="M23" s="1"/>
      <c r="N23" s="1"/>
      <c r="O23" s="1"/>
      <c r="P23" s="1"/>
      <c r="Q23" s="1"/>
      <c r="R23" s="1"/>
      <c r="S23" s="1"/>
      <c r="T23" s="1"/>
      <c r="U23" s="1"/>
      <c r="V23" s="1"/>
      <c r="W23" s="1"/>
    </row>
    <row r="24" spans="1:23" ht="26.25">
      <c r="A24" s="1"/>
      <c r="B24" s="143" t="s">
        <v>192</v>
      </c>
      <c r="C24" s="205">
        <v>5</v>
      </c>
      <c r="D24" s="1"/>
      <c r="E24" s="1" t="s">
        <v>1159</v>
      </c>
      <c r="F24" s="1"/>
      <c r="G24" s="1"/>
      <c r="H24" s="1"/>
      <c r="I24" s="1"/>
      <c r="J24" s="1"/>
      <c r="K24" s="1"/>
      <c r="L24" s="1"/>
      <c r="M24" s="1"/>
      <c r="N24" s="1"/>
      <c r="O24" s="1"/>
      <c r="P24" s="1"/>
      <c r="Q24" s="1"/>
      <c r="R24" s="1"/>
      <c r="S24" s="1"/>
      <c r="T24" s="1"/>
      <c r="U24" s="1"/>
      <c r="V24" s="1"/>
      <c r="W24" s="1"/>
    </row>
    <row r="25" spans="1:23" ht="26.25">
      <c r="A25" s="1"/>
      <c r="B25" s="203" t="s">
        <v>258</v>
      </c>
      <c r="C25" s="204">
        <v>6</v>
      </c>
      <c r="D25" s="1"/>
      <c r="E25" s="1" t="s">
        <v>1166</v>
      </c>
      <c r="F25" s="1"/>
      <c r="G25" s="1"/>
      <c r="H25" s="1"/>
      <c r="I25" s="1"/>
      <c r="J25" s="1"/>
      <c r="K25" s="1"/>
      <c r="L25" s="1"/>
      <c r="M25" s="1"/>
      <c r="N25" s="1"/>
      <c r="O25" s="1"/>
      <c r="P25" s="1"/>
      <c r="Q25" s="1"/>
      <c r="R25" s="1"/>
      <c r="S25" s="1"/>
      <c r="T25" s="1"/>
      <c r="U25" s="1"/>
      <c r="V25" s="1"/>
      <c r="W25" s="1"/>
    </row>
    <row r="26" spans="1:23" ht="26.25">
      <c r="A26" s="1"/>
      <c r="B26" s="242" t="s">
        <v>337</v>
      </c>
      <c r="C26" s="242">
        <v>7</v>
      </c>
      <c r="D26" s="1"/>
      <c r="E26" s="1" t="s">
        <v>1296</v>
      </c>
      <c r="F26" s="1"/>
      <c r="G26" s="1"/>
      <c r="H26" s="1"/>
      <c r="I26" s="1"/>
      <c r="J26" s="1"/>
      <c r="K26" s="1"/>
      <c r="L26" s="1"/>
      <c r="M26" s="1"/>
      <c r="N26" s="1"/>
      <c r="O26" s="1"/>
      <c r="P26" s="1"/>
      <c r="Q26" s="1"/>
      <c r="R26" s="1"/>
      <c r="S26" s="1"/>
      <c r="T26" s="1"/>
      <c r="U26" s="1"/>
      <c r="V26" s="1"/>
      <c r="W26" s="1"/>
    </row>
    <row r="27" spans="1:23" ht="26.25">
      <c r="A27" s="1"/>
      <c r="B27" s="203" t="s">
        <v>397</v>
      </c>
      <c r="C27" s="204">
        <v>7</v>
      </c>
      <c r="D27" s="1"/>
      <c r="E27" s="1" t="s">
        <v>1297</v>
      </c>
      <c r="F27" s="1"/>
      <c r="G27" s="1"/>
      <c r="H27" s="1"/>
      <c r="I27" s="1"/>
      <c r="J27" s="1"/>
      <c r="K27" s="1"/>
      <c r="L27" s="1"/>
      <c r="M27" s="1"/>
      <c r="N27" s="1"/>
      <c r="O27" s="1"/>
      <c r="P27" s="1"/>
      <c r="Q27" s="1"/>
      <c r="R27" s="1"/>
      <c r="S27" s="1"/>
      <c r="T27" s="1"/>
      <c r="U27" s="1"/>
      <c r="V27" s="1"/>
      <c r="W27" s="1"/>
    </row>
    <row r="28" spans="1:23" ht="26.25">
      <c r="A28" s="1"/>
      <c r="B28" s="242" t="s">
        <v>427</v>
      </c>
      <c r="C28" s="242">
        <v>7</v>
      </c>
      <c r="D28" s="1"/>
      <c r="E28" s="1"/>
      <c r="F28" s="1"/>
      <c r="G28" s="1"/>
      <c r="H28" s="1"/>
      <c r="I28" s="1"/>
      <c r="J28" s="1"/>
      <c r="K28" s="1"/>
      <c r="L28" s="1"/>
      <c r="M28" s="1"/>
      <c r="N28" s="1"/>
      <c r="O28" s="1"/>
      <c r="P28" s="1"/>
      <c r="Q28" s="1"/>
      <c r="R28" s="1"/>
      <c r="S28" s="1"/>
      <c r="T28" s="1"/>
      <c r="U28" s="1"/>
      <c r="V28" s="1"/>
      <c r="W28" s="1"/>
    </row>
    <row r="29" spans="1:23" ht="26.25">
      <c r="A29" s="1"/>
      <c r="B29" s="203" t="s">
        <v>923</v>
      </c>
      <c r="C29" s="583">
        <v>8</v>
      </c>
      <c r="D29" s="1"/>
      <c r="F29" s="1"/>
      <c r="G29" s="1"/>
      <c r="H29" s="1"/>
      <c r="I29" s="1"/>
      <c r="J29" s="1"/>
      <c r="K29" s="1"/>
      <c r="L29" s="1"/>
      <c r="M29" s="1"/>
      <c r="N29" s="1"/>
      <c r="O29" s="1"/>
      <c r="P29" s="1"/>
      <c r="Q29" s="1"/>
      <c r="R29" s="1"/>
      <c r="S29" s="1"/>
      <c r="T29" s="1"/>
      <c r="U29" s="1"/>
      <c r="V29" s="1"/>
      <c r="W29" s="1"/>
    </row>
    <row r="30" spans="1:23">
      <c r="A30" s="1"/>
      <c r="C30" s="1"/>
      <c r="D30" s="1"/>
      <c r="E30" s="779"/>
      <c r="F30" s="1"/>
      <c r="G30" s="1"/>
      <c r="H30" s="1"/>
      <c r="I30" s="1"/>
      <c r="J30" s="1"/>
      <c r="K30" s="1"/>
      <c r="L30" s="1"/>
      <c r="M30" s="1"/>
      <c r="N30" s="1"/>
      <c r="O30" s="1"/>
      <c r="P30" s="1"/>
      <c r="Q30" s="1"/>
      <c r="R30" s="1"/>
      <c r="S30" s="1"/>
      <c r="T30" s="1"/>
      <c r="U30" s="1"/>
      <c r="V30" s="1"/>
      <c r="W30" s="1"/>
    </row>
    <row r="31" spans="1:23" s="494" customFormat="1">
      <c r="A31" s="1"/>
      <c r="B31" s="121" t="s">
        <v>428</v>
      </c>
      <c r="C31" s="1"/>
      <c r="D31" s="1"/>
      <c r="E31" s="779"/>
      <c r="F31" s="1"/>
      <c r="G31" s="1"/>
      <c r="H31" s="1"/>
      <c r="I31" s="1"/>
      <c r="J31" s="1"/>
      <c r="K31" s="1"/>
      <c r="L31" s="1"/>
      <c r="M31" s="1"/>
      <c r="N31" s="1"/>
      <c r="O31" s="1"/>
      <c r="P31" s="1"/>
      <c r="Q31" s="1"/>
      <c r="R31" s="1"/>
      <c r="S31" s="1"/>
      <c r="T31" s="1"/>
      <c r="U31" s="1"/>
      <c r="V31" s="1"/>
      <c r="W31" s="1"/>
    </row>
    <row r="32" spans="1:23">
      <c r="A32" s="1"/>
      <c r="B32" s="1"/>
      <c r="C32" s="1"/>
      <c r="D32" s="1"/>
      <c r="E32" s="779"/>
      <c r="F32" s="1"/>
      <c r="G32" s="1"/>
      <c r="H32" s="1"/>
      <c r="I32" s="1"/>
      <c r="J32" s="1"/>
      <c r="K32" s="1"/>
      <c r="L32" s="1"/>
      <c r="M32" s="1"/>
      <c r="N32" s="1"/>
      <c r="O32" s="1"/>
      <c r="P32" s="1"/>
      <c r="Q32" s="1"/>
      <c r="R32" s="1"/>
      <c r="S32" s="1"/>
      <c r="T32" s="1"/>
      <c r="U32" s="1"/>
      <c r="V32" s="1"/>
      <c r="W32" s="1"/>
    </row>
    <row r="33" spans="1:23">
      <c r="A33" s="1"/>
      <c r="B33" s="1"/>
      <c r="C33" s="1"/>
      <c r="D33" s="1"/>
      <c r="E33" s="779"/>
      <c r="F33" s="1"/>
      <c r="G33" s="1"/>
      <c r="H33" s="1"/>
      <c r="I33" s="1"/>
      <c r="J33" s="1"/>
      <c r="K33" s="1"/>
      <c r="L33" s="1"/>
      <c r="M33" s="1"/>
      <c r="N33" s="1"/>
      <c r="O33" s="1"/>
      <c r="P33" s="1"/>
      <c r="Q33" s="1"/>
      <c r="R33" s="1"/>
      <c r="S33" s="1"/>
      <c r="T33" s="1"/>
      <c r="U33" s="1"/>
      <c r="V33" s="1"/>
      <c r="W33" s="1"/>
    </row>
    <row r="34" spans="1:23">
      <c r="A34" s="1"/>
      <c r="B34" s="1"/>
      <c r="C34" s="1"/>
      <c r="D34" s="1"/>
      <c r="E34" s="779"/>
      <c r="F34" s="1"/>
      <c r="G34" s="1"/>
      <c r="H34" s="1"/>
      <c r="I34" s="1"/>
      <c r="J34" s="1"/>
      <c r="K34" s="1"/>
      <c r="L34" s="1"/>
      <c r="M34" s="1"/>
      <c r="N34" s="1"/>
      <c r="O34" s="1"/>
      <c r="P34" s="1"/>
      <c r="Q34" s="1"/>
      <c r="R34" s="1"/>
      <c r="S34" s="1"/>
      <c r="T34" s="1"/>
      <c r="U34" s="1"/>
      <c r="V34" s="1"/>
      <c r="W34" s="1"/>
    </row>
  </sheetData>
  <hyperlinks>
    <hyperlink ref="L1" location="innehåll!A1" display="Tillbaka till innehållsförteckning"/>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1"/>
  <sheetViews>
    <sheetView workbookViewId="0">
      <selection activeCell="T7" sqref="T7:T9"/>
    </sheetView>
  </sheetViews>
  <sheetFormatPr defaultColWidth="9.140625" defaultRowHeight="15"/>
  <cols>
    <col min="1" max="1" width="4.85546875" style="425" customWidth="1"/>
    <col min="2" max="2" width="9.140625" style="425"/>
    <col min="3" max="3" width="16.28515625" style="425" customWidth="1"/>
    <col min="4" max="4" width="18.42578125" style="425" customWidth="1"/>
    <col min="5" max="5" width="16.5703125" style="425" customWidth="1"/>
    <col min="6" max="6" width="14.140625" style="425" customWidth="1"/>
    <col min="7" max="9" width="9.140625" style="425"/>
    <col min="10" max="10" width="9.5703125" style="425" customWidth="1"/>
    <col min="11" max="11" width="17.28515625" style="425" customWidth="1"/>
    <col min="12" max="12" width="16.28515625" style="425" customWidth="1"/>
    <col min="13" max="13" width="13.85546875" style="425" customWidth="1"/>
    <col min="14" max="14" width="14.28515625" style="425" customWidth="1"/>
    <col min="15" max="15" width="9.140625" style="425"/>
    <col min="16" max="16" width="11.140625" style="425" customWidth="1"/>
    <col min="17" max="18" width="9.140625" style="425"/>
    <col min="19" max="19" width="13.85546875" style="425" customWidth="1"/>
    <col min="20" max="20" width="15.42578125" style="425" customWidth="1"/>
    <col min="21" max="21" width="16.42578125" style="425" customWidth="1"/>
    <col min="22" max="16384" width="9.140625" style="425"/>
  </cols>
  <sheetData>
    <row r="1" spans="1:29">
      <c r="A1" s="1"/>
      <c r="B1" s="1"/>
      <c r="C1" s="1"/>
      <c r="D1" s="1"/>
      <c r="E1" s="1"/>
      <c r="F1" s="1"/>
      <c r="G1" s="1"/>
      <c r="H1" s="1"/>
      <c r="I1" s="1"/>
      <c r="J1" s="1"/>
      <c r="K1" s="1"/>
      <c r="L1" s="1"/>
      <c r="M1" s="1"/>
      <c r="N1" s="70" t="s">
        <v>173</v>
      </c>
      <c r="O1" s="1"/>
      <c r="P1" s="1"/>
      <c r="Q1" s="1"/>
      <c r="R1" s="1"/>
      <c r="S1" s="1"/>
      <c r="T1" s="1"/>
      <c r="U1" s="1"/>
      <c r="V1" s="1"/>
      <c r="W1" s="1"/>
      <c r="X1" s="1"/>
      <c r="Y1" s="1"/>
      <c r="Z1" s="1"/>
      <c r="AA1" s="1"/>
      <c r="AB1" s="1"/>
      <c r="AC1" s="1"/>
    </row>
    <row r="2" spans="1:29">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509" t="s">
        <v>366</v>
      </c>
      <c r="C3" s="511"/>
      <c r="D3" s="510"/>
      <c r="E3" s="510"/>
      <c r="F3" s="510"/>
      <c r="G3" s="510"/>
      <c r="H3" s="510"/>
      <c r="I3" s="1"/>
      <c r="J3" s="509" t="s">
        <v>368</v>
      </c>
      <c r="K3" s="511"/>
      <c r="L3" s="510"/>
      <c r="M3" s="510"/>
      <c r="N3" s="510"/>
      <c r="O3" s="510"/>
      <c r="P3" s="510"/>
      <c r="Q3" s="1"/>
      <c r="R3" s="509" t="s">
        <v>888</v>
      </c>
      <c r="S3" s="511"/>
      <c r="T3" s="510"/>
      <c r="U3" s="510"/>
      <c r="V3" s="510"/>
      <c r="W3" s="510"/>
      <c r="X3" s="510"/>
      <c r="Y3" s="1"/>
      <c r="Z3" s="1"/>
      <c r="AA3" s="1"/>
      <c r="AB3" s="1"/>
    </row>
    <row r="4" spans="1:29">
      <c r="A4" s="1"/>
      <c r="B4" s="368" t="s">
        <v>662</v>
      </c>
      <c r="C4" s="369"/>
      <c r="D4" s="369"/>
      <c r="E4" s="369"/>
      <c r="F4" s="369"/>
      <c r="G4" s="369"/>
      <c r="H4" s="369"/>
      <c r="I4" s="1"/>
      <c r="J4" s="368" t="s">
        <v>662</v>
      </c>
      <c r="K4" s="369"/>
      <c r="L4" s="369"/>
      <c r="M4" s="369"/>
      <c r="N4" s="369"/>
      <c r="O4" s="369"/>
      <c r="P4" s="369"/>
      <c r="Q4" s="1"/>
      <c r="R4" s="368" t="s">
        <v>662</v>
      </c>
      <c r="S4" s="369"/>
      <c r="T4" s="369"/>
      <c r="U4" s="369"/>
      <c r="V4" s="369"/>
      <c r="W4" s="369"/>
      <c r="X4" s="369"/>
      <c r="Y4" s="1"/>
      <c r="Z4" s="1"/>
      <c r="AA4" s="1"/>
      <c r="AB4" s="1"/>
    </row>
    <row r="5" spans="1:29">
      <c r="A5" s="1"/>
      <c r="B5" s="1"/>
      <c r="C5" s="1"/>
      <c r="D5" s="1"/>
      <c r="E5" s="1"/>
      <c r="F5" s="1"/>
      <c r="G5" s="1"/>
      <c r="H5" s="1"/>
      <c r="I5" s="1"/>
      <c r="J5" s="1"/>
      <c r="K5" s="1"/>
      <c r="L5" s="1"/>
      <c r="M5" s="1"/>
      <c r="N5" s="1"/>
      <c r="O5" s="1"/>
      <c r="P5" s="1"/>
      <c r="Q5" s="1"/>
      <c r="R5" s="1"/>
      <c r="S5" s="1"/>
      <c r="T5" s="1"/>
      <c r="U5" s="1"/>
      <c r="V5" s="1"/>
      <c r="W5" s="1"/>
      <c r="X5" s="1"/>
      <c r="Y5" s="1"/>
      <c r="Z5" s="1"/>
      <c r="AA5" s="1"/>
      <c r="AB5" s="1"/>
    </row>
    <row r="6" spans="1:29">
      <c r="A6" s="1"/>
      <c r="B6" s="171"/>
      <c r="C6" s="215" t="s">
        <v>660</v>
      </c>
      <c r="D6" s="215" t="s">
        <v>661</v>
      </c>
      <c r="E6" s="215" t="s">
        <v>889</v>
      </c>
      <c r="F6" s="215" t="s">
        <v>1471</v>
      </c>
      <c r="G6" s="1"/>
      <c r="H6" s="1"/>
      <c r="I6" s="1"/>
      <c r="J6" s="214"/>
      <c r="K6" s="158" t="s">
        <v>660</v>
      </c>
      <c r="L6" s="215" t="s">
        <v>661</v>
      </c>
      <c r="M6" s="215" t="s">
        <v>889</v>
      </c>
      <c r="N6" s="215" t="s">
        <v>1471</v>
      </c>
      <c r="O6" s="1"/>
      <c r="P6" s="1"/>
      <c r="Q6" s="1"/>
      <c r="R6" s="214"/>
      <c r="S6" s="215" t="s">
        <v>889</v>
      </c>
      <c r="T6" s="215" t="s">
        <v>1471</v>
      </c>
      <c r="U6" s="1"/>
      <c r="V6" s="1"/>
      <c r="W6" s="1"/>
      <c r="X6" s="1"/>
      <c r="Y6" s="1"/>
      <c r="Z6" s="1"/>
      <c r="AA6" s="1"/>
      <c r="AB6" s="1"/>
    </row>
    <row r="7" spans="1:29">
      <c r="A7" s="1"/>
      <c r="B7" s="127" t="s">
        <v>178</v>
      </c>
      <c r="C7" s="107">
        <v>80</v>
      </c>
      <c r="D7" s="107">
        <v>81</v>
      </c>
      <c r="E7" s="107">
        <v>88</v>
      </c>
      <c r="F7" s="107">
        <v>88</v>
      </c>
      <c r="G7" s="1"/>
      <c r="H7" s="1"/>
      <c r="I7" s="1"/>
      <c r="J7" s="127" t="s">
        <v>178</v>
      </c>
      <c r="K7" s="797">
        <v>65</v>
      </c>
      <c r="L7" s="797">
        <v>67</v>
      </c>
      <c r="M7" s="797">
        <v>60</v>
      </c>
      <c r="N7" s="797">
        <v>51</v>
      </c>
      <c r="O7" s="1"/>
      <c r="P7" s="1"/>
      <c r="Q7" s="1"/>
      <c r="R7" s="127" t="s">
        <v>178</v>
      </c>
      <c r="S7" s="797">
        <v>57</v>
      </c>
      <c r="T7" s="797">
        <v>57</v>
      </c>
      <c r="U7" s="1"/>
      <c r="V7" s="1"/>
      <c r="W7" s="1"/>
      <c r="X7" s="1"/>
      <c r="Y7" s="1"/>
      <c r="Z7" s="1"/>
      <c r="AA7" s="1"/>
      <c r="AB7" s="1"/>
    </row>
    <row r="8" spans="1:29">
      <c r="A8" s="1"/>
      <c r="B8" s="138" t="s">
        <v>181</v>
      </c>
      <c r="C8" s="108">
        <v>87</v>
      </c>
      <c r="D8" s="108">
        <v>91</v>
      </c>
      <c r="E8" s="108">
        <v>91</v>
      </c>
      <c r="F8" s="108">
        <v>87</v>
      </c>
      <c r="G8" s="1"/>
      <c r="H8" s="1"/>
      <c r="I8" s="1"/>
      <c r="J8" s="138" t="s">
        <v>181</v>
      </c>
      <c r="K8" s="138">
        <v>88</v>
      </c>
      <c r="L8" s="138">
        <v>82</v>
      </c>
      <c r="M8" s="138">
        <v>84</v>
      </c>
      <c r="N8" s="138">
        <v>83</v>
      </c>
      <c r="O8" s="1"/>
      <c r="P8" s="1"/>
      <c r="Q8" s="1"/>
      <c r="R8" s="138" t="s">
        <v>181</v>
      </c>
      <c r="S8" s="138">
        <v>83</v>
      </c>
      <c r="T8" s="138">
        <v>79</v>
      </c>
      <c r="U8" s="1"/>
      <c r="V8" s="1"/>
      <c r="W8" s="1"/>
      <c r="X8" s="1"/>
      <c r="Y8" s="1"/>
      <c r="Z8" s="1"/>
      <c r="AA8" s="1"/>
      <c r="AB8" s="1"/>
    </row>
    <row r="9" spans="1:29">
      <c r="A9" s="1"/>
      <c r="B9" s="127" t="s">
        <v>329</v>
      </c>
      <c r="C9" s="107">
        <v>87</v>
      </c>
      <c r="D9" s="107">
        <v>91</v>
      </c>
      <c r="E9" s="107">
        <v>91</v>
      </c>
      <c r="F9" s="107">
        <v>87</v>
      </c>
      <c r="G9" s="1"/>
      <c r="H9" s="1"/>
      <c r="I9" s="1"/>
      <c r="J9" s="127" t="s">
        <v>329</v>
      </c>
      <c r="K9" s="797">
        <v>76</v>
      </c>
      <c r="L9" s="797">
        <v>74</v>
      </c>
      <c r="M9" s="797">
        <v>73</v>
      </c>
      <c r="N9" s="797">
        <v>67</v>
      </c>
      <c r="O9" s="1"/>
      <c r="P9" s="1"/>
      <c r="Q9" s="1"/>
      <c r="R9" s="127" t="s">
        <v>329</v>
      </c>
      <c r="S9" s="797">
        <v>71</v>
      </c>
      <c r="T9" s="797">
        <v>68</v>
      </c>
      <c r="U9" s="1"/>
      <c r="V9" s="1"/>
      <c r="W9" s="1"/>
      <c r="X9" s="1"/>
      <c r="Y9" s="1"/>
      <c r="Z9" s="1"/>
      <c r="AA9" s="1"/>
      <c r="AB9" s="1"/>
    </row>
    <row r="10" spans="1:29">
      <c r="A10" s="1"/>
      <c r="B10" s="1"/>
      <c r="C10" s="1"/>
      <c r="D10" s="1"/>
      <c r="F10" s="1"/>
      <c r="G10" s="1"/>
      <c r="H10" s="1"/>
      <c r="I10" s="1"/>
      <c r="J10" s="1"/>
      <c r="K10" s="1"/>
      <c r="L10" s="1"/>
      <c r="M10" s="1"/>
      <c r="N10" s="1"/>
      <c r="O10" s="1"/>
      <c r="P10" s="1"/>
      <c r="Q10" s="1"/>
      <c r="R10" s="1"/>
      <c r="S10" s="1"/>
      <c r="T10" s="1"/>
      <c r="U10" s="1"/>
      <c r="V10" s="1"/>
      <c r="W10" s="1"/>
      <c r="X10" s="1"/>
      <c r="Y10" s="1"/>
      <c r="Z10" s="1"/>
      <c r="AA10" s="1"/>
      <c r="AB10" s="1"/>
    </row>
    <row r="11" spans="1:29">
      <c r="A11" s="1"/>
      <c r="B11" s="137"/>
      <c r="C11" s="1"/>
      <c r="D11" s="1"/>
      <c r="E11" s="1"/>
      <c r="F11" s="1"/>
      <c r="G11" s="1"/>
      <c r="H11" s="1"/>
      <c r="I11" s="1"/>
      <c r="K11" s="1"/>
      <c r="L11" s="1"/>
      <c r="M11" s="1"/>
      <c r="N11" s="1"/>
      <c r="O11" s="1"/>
      <c r="P11" s="1"/>
      <c r="Q11" s="1"/>
      <c r="R11" s="1"/>
      <c r="S11" s="1"/>
      <c r="T11" s="1"/>
      <c r="U11" s="1"/>
      <c r="V11" s="1"/>
      <c r="W11" s="1"/>
      <c r="X11" s="1"/>
      <c r="Y11" s="1"/>
      <c r="Z11" s="1"/>
      <c r="AA11" s="1"/>
      <c r="AB11" s="1"/>
    </row>
    <row r="12" spans="1:29">
      <c r="A12" s="1"/>
      <c r="B12" s="137" t="s">
        <v>656</v>
      </c>
      <c r="C12" s="1"/>
      <c r="D12" s="1"/>
      <c r="E12" s="1"/>
      <c r="F12" s="1"/>
      <c r="G12" s="1"/>
      <c r="H12" s="1"/>
      <c r="I12" s="1"/>
      <c r="J12" s="137" t="s">
        <v>656</v>
      </c>
      <c r="K12" s="1"/>
      <c r="L12" s="1"/>
      <c r="M12" s="1"/>
      <c r="N12" s="1"/>
      <c r="O12" s="1"/>
      <c r="P12" s="1"/>
      <c r="Q12" s="1"/>
      <c r="R12" s="137" t="s">
        <v>656</v>
      </c>
      <c r="S12" s="1"/>
      <c r="T12" s="1"/>
      <c r="U12" s="1"/>
      <c r="V12" s="1"/>
      <c r="W12" s="1"/>
      <c r="X12" s="1"/>
      <c r="Y12" s="1"/>
      <c r="Z12" s="1"/>
      <c r="AA12" s="1"/>
      <c r="AB12" s="1"/>
    </row>
    <row r="13" spans="1:29">
      <c r="A13" s="1"/>
      <c r="B13" s="137"/>
      <c r="C13" s="1"/>
      <c r="D13" s="1"/>
      <c r="E13" s="1"/>
      <c r="F13" s="1"/>
      <c r="G13" s="1"/>
      <c r="H13" s="1"/>
      <c r="I13" s="1"/>
      <c r="J13" s="1"/>
      <c r="K13" s="1"/>
      <c r="L13" s="1"/>
      <c r="M13" s="1"/>
      <c r="N13" s="1"/>
      <c r="O13" s="1"/>
      <c r="P13" s="1"/>
      <c r="Q13" s="1"/>
      <c r="R13" s="1"/>
      <c r="S13" s="1"/>
      <c r="T13" s="1"/>
      <c r="U13" s="1"/>
      <c r="V13" s="1"/>
      <c r="W13" s="1"/>
      <c r="X13" s="1"/>
      <c r="Y13" s="1"/>
      <c r="Z13" s="1"/>
      <c r="AA13" s="1"/>
      <c r="AB13" s="1"/>
    </row>
    <row r="14" spans="1:2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row>
    <row r="15" spans="1:29">
      <c r="A15" s="1"/>
    </row>
    <row r="16" spans="1:29">
      <c r="A16" s="1"/>
    </row>
    <row r="17" spans="1:1">
      <c r="A17" s="1"/>
    </row>
    <row r="18" spans="1:1">
      <c r="A18" s="1"/>
    </row>
    <row r="19" spans="1:1">
      <c r="A19" s="1"/>
    </row>
    <row r="20" spans="1:1">
      <c r="A20" s="1"/>
    </row>
    <row r="21" spans="1:1">
      <c r="A21" s="1"/>
    </row>
  </sheetData>
  <hyperlinks>
    <hyperlink ref="N1" location="innehåll!A1" display="Tillbaka till innehållsförteckning"/>
  </hyperlink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3"/>
  <sheetViews>
    <sheetView workbookViewId="0">
      <selection activeCell="L1" sqref="L1"/>
    </sheetView>
  </sheetViews>
  <sheetFormatPr defaultRowHeight="15"/>
  <cols>
    <col min="2" max="2" width="30.85546875" customWidth="1"/>
    <col min="3" max="14" width="13.85546875" customWidth="1"/>
  </cols>
  <sheetData>
    <row r="1" spans="1:28">
      <c r="A1" s="1"/>
      <c r="B1" s="1"/>
      <c r="C1" s="1"/>
      <c r="D1" s="1"/>
      <c r="E1" s="1"/>
      <c r="F1" s="1"/>
      <c r="G1" s="1"/>
      <c r="H1" s="1"/>
      <c r="I1" s="1"/>
      <c r="J1" s="1"/>
      <c r="K1" s="1"/>
      <c r="L1" s="70" t="s">
        <v>173</v>
      </c>
      <c r="M1" s="1"/>
      <c r="N1" s="1"/>
      <c r="O1" s="1"/>
      <c r="P1" s="1"/>
      <c r="Q1" s="1"/>
      <c r="R1" s="1"/>
      <c r="S1" s="1"/>
      <c r="T1" s="1"/>
      <c r="U1" s="1"/>
      <c r="V1" s="1"/>
      <c r="W1" s="1"/>
      <c r="X1" s="1"/>
      <c r="Y1" s="1"/>
      <c r="Z1" s="1"/>
      <c r="AA1" s="1"/>
      <c r="AB1" s="1"/>
    </row>
    <row r="2" spans="1:28">
      <c r="A2" s="1"/>
      <c r="B2" s="449" t="s">
        <v>722</v>
      </c>
      <c r="C2" s="450"/>
      <c r="D2" s="453"/>
      <c r="E2" s="453"/>
      <c r="F2" s="453"/>
      <c r="G2" s="453"/>
      <c r="H2" s="453"/>
      <c r="I2" s="453"/>
      <c r="J2" s="453"/>
      <c r="K2" s="453"/>
      <c r="L2" s="450"/>
      <c r="M2" s="450"/>
      <c r="N2" s="451"/>
      <c r="O2" s="1"/>
      <c r="P2" s="1"/>
      <c r="Q2" s="1"/>
      <c r="R2" s="1"/>
      <c r="S2" s="1"/>
      <c r="T2" s="1"/>
      <c r="U2" s="1"/>
      <c r="V2" s="1"/>
      <c r="W2" s="1"/>
      <c r="X2" s="1"/>
      <c r="Y2" s="1"/>
      <c r="Z2" s="1"/>
      <c r="AA2" s="1"/>
      <c r="AB2" s="1"/>
    </row>
    <row r="3" spans="1:28">
      <c r="A3" s="1"/>
      <c r="B3" s="207" t="s">
        <v>723</v>
      </c>
      <c r="C3" s="119"/>
      <c r="D3" s="119"/>
      <c r="E3" s="119"/>
      <c r="F3" s="119"/>
      <c r="G3" s="119"/>
      <c r="H3" s="119"/>
      <c r="I3" s="119"/>
      <c r="J3" s="119"/>
      <c r="K3" s="119"/>
      <c r="L3" s="192"/>
      <c r="M3" s="192"/>
      <c r="N3" s="193"/>
      <c r="O3" s="1"/>
      <c r="P3" s="1"/>
      <c r="Q3" s="1"/>
      <c r="R3" s="1"/>
      <c r="S3" s="1"/>
      <c r="T3" s="1"/>
      <c r="U3" s="1"/>
      <c r="V3" s="1"/>
      <c r="W3" s="1"/>
      <c r="X3" s="1"/>
      <c r="Y3" s="1"/>
      <c r="Z3" s="1"/>
      <c r="AA3" s="1"/>
      <c r="AB3" s="1"/>
    </row>
    <row r="4" spans="1:28" ht="75">
      <c r="A4" s="1"/>
      <c r="B4" s="442"/>
      <c r="C4" s="441" t="s">
        <v>724</v>
      </c>
      <c r="D4" s="441" t="s">
        <v>725</v>
      </c>
      <c r="E4" s="441" t="s">
        <v>726</v>
      </c>
      <c r="F4" s="441" t="s">
        <v>727</v>
      </c>
      <c r="G4" s="441" t="s">
        <v>728</v>
      </c>
      <c r="H4" s="441" t="s">
        <v>729</v>
      </c>
      <c r="I4" s="441" t="s">
        <v>730</v>
      </c>
      <c r="J4" s="441" t="s">
        <v>731</v>
      </c>
      <c r="K4" s="441" t="s">
        <v>732</v>
      </c>
      <c r="L4" s="441" t="s">
        <v>733</v>
      </c>
      <c r="M4" s="441" t="s">
        <v>734</v>
      </c>
      <c r="N4" s="441" t="s">
        <v>735</v>
      </c>
      <c r="O4" s="1"/>
      <c r="P4" s="1"/>
      <c r="Q4" s="1"/>
      <c r="R4" s="1"/>
      <c r="S4" s="1"/>
      <c r="T4" s="1"/>
      <c r="U4" s="1"/>
      <c r="V4" s="1"/>
      <c r="W4" s="1"/>
      <c r="X4" s="1"/>
      <c r="Y4" s="1"/>
      <c r="Z4" s="1"/>
      <c r="AA4" s="1"/>
      <c r="AB4" s="1"/>
    </row>
    <row r="5" spans="1:28">
      <c r="A5" s="1"/>
      <c r="B5" s="439" t="s">
        <v>736</v>
      </c>
      <c r="C5" s="439">
        <v>16</v>
      </c>
      <c r="D5" s="439">
        <v>10</v>
      </c>
      <c r="E5" s="439">
        <v>3</v>
      </c>
      <c r="F5" s="439">
        <v>6</v>
      </c>
      <c r="G5" s="439">
        <v>4</v>
      </c>
      <c r="H5" s="439">
        <v>4</v>
      </c>
      <c r="I5" s="439">
        <v>3</v>
      </c>
      <c r="J5" s="439">
        <v>5</v>
      </c>
      <c r="K5" s="439">
        <v>5</v>
      </c>
      <c r="L5" s="439">
        <v>2</v>
      </c>
      <c r="M5" s="439">
        <v>2</v>
      </c>
      <c r="N5" s="439">
        <v>5</v>
      </c>
      <c r="O5" s="1"/>
      <c r="P5" s="1"/>
      <c r="Q5" s="1"/>
      <c r="R5" s="1"/>
      <c r="S5" s="1"/>
      <c r="T5" s="1"/>
      <c r="U5" s="1"/>
      <c r="V5" s="1"/>
      <c r="W5" s="1"/>
      <c r="X5" s="1"/>
      <c r="Y5" s="1"/>
      <c r="Z5" s="1"/>
      <c r="AA5" s="1"/>
      <c r="AB5" s="1"/>
    </row>
    <row r="6" spans="1:28">
      <c r="A6" s="1"/>
      <c r="B6" s="442" t="s">
        <v>737</v>
      </c>
      <c r="C6" s="442">
        <v>57</v>
      </c>
      <c r="D6" s="442">
        <v>50</v>
      </c>
      <c r="E6" s="442">
        <v>7</v>
      </c>
      <c r="F6" s="442">
        <v>11</v>
      </c>
      <c r="G6" s="442">
        <v>10</v>
      </c>
      <c r="H6" s="442">
        <v>10</v>
      </c>
      <c r="I6" s="442">
        <v>9</v>
      </c>
      <c r="J6" s="442">
        <v>26</v>
      </c>
      <c r="K6" s="442">
        <v>8</v>
      </c>
      <c r="L6" s="442">
        <v>3</v>
      </c>
      <c r="M6" s="442">
        <v>2</v>
      </c>
      <c r="N6" s="442">
        <v>14</v>
      </c>
      <c r="O6" s="1"/>
      <c r="P6" s="1"/>
      <c r="Q6" s="1"/>
      <c r="R6" s="1"/>
      <c r="S6" s="1"/>
      <c r="T6" s="1"/>
      <c r="U6" s="1"/>
      <c r="V6" s="1"/>
      <c r="W6" s="1"/>
      <c r="X6" s="1"/>
      <c r="Y6" s="1"/>
      <c r="Z6" s="1"/>
      <c r="AA6" s="1"/>
      <c r="AB6" s="1"/>
    </row>
    <row r="7" spans="1:28" ht="27.75" customHeight="1">
      <c r="A7" s="1"/>
      <c r="B7" s="443" t="s">
        <v>738</v>
      </c>
      <c r="C7" s="439">
        <v>50</v>
      </c>
      <c r="D7" s="439">
        <v>44</v>
      </c>
      <c r="E7" s="439">
        <v>33</v>
      </c>
      <c r="F7" s="439">
        <v>32</v>
      </c>
      <c r="G7" s="439">
        <v>32</v>
      </c>
      <c r="H7" s="439">
        <v>32</v>
      </c>
      <c r="I7" s="439">
        <v>29</v>
      </c>
      <c r="J7" s="439">
        <v>29</v>
      </c>
      <c r="K7" s="439">
        <v>24</v>
      </c>
      <c r="L7" s="439">
        <v>18</v>
      </c>
      <c r="M7" s="439">
        <v>15</v>
      </c>
      <c r="N7" s="439">
        <v>12</v>
      </c>
      <c r="O7" s="1"/>
      <c r="P7" s="1"/>
      <c r="Q7" s="1"/>
      <c r="R7" s="1"/>
      <c r="S7" s="1"/>
      <c r="T7" s="1"/>
      <c r="U7" s="1"/>
      <c r="V7" s="1"/>
      <c r="W7" s="1"/>
      <c r="X7" s="1"/>
      <c r="Y7" s="1"/>
      <c r="Z7" s="1"/>
      <c r="AA7" s="1"/>
      <c r="AB7" s="1"/>
    </row>
    <row r="8" spans="1:28">
      <c r="A8" s="1"/>
      <c r="B8" s="1"/>
      <c r="C8" s="1"/>
      <c r="D8" s="1"/>
      <c r="E8" s="1"/>
      <c r="F8" s="1"/>
      <c r="G8" s="1"/>
      <c r="H8" s="1"/>
      <c r="I8" s="1"/>
      <c r="J8" s="1"/>
      <c r="K8" s="1"/>
      <c r="L8" s="1"/>
      <c r="M8" s="1"/>
      <c r="N8" s="1"/>
      <c r="O8" s="1"/>
      <c r="P8" s="1"/>
      <c r="Q8" s="1"/>
      <c r="R8" s="1"/>
      <c r="S8" s="1"/>
      <c r="T8" s="1"/>
      <c r="U8" s="1"/>
      <c r="V8" s="1"/>
      <c r="W8" s="1"/>
      <c r="X8" s="1"/>
      <c r="Y8" s="1"/>
      <c r="Z8" s="1"/>
      <c r="AA8" s="1"/>
      <c r="AB8" s="1"/>
    </row>
    <row r="9" spans="1:28">
      <c r="A9" s="1"/>
      <c r="B9" s="1"/>
      <c r="C9" s="1"/>
      <c r="D9" s="1"/>
      <c r="E9" s="1"/>
      <c r="F9" s="1"/>
      <c r="G9" s="1"/>
      <c r="H9" s="1"/>
      <c r="I9" s="1"/>
      <c r="J9" s="1"/>
      <c r="K9" s="1"/>
      <c r="L9" s="1"/>
      <c r="M9" s="1"/>
      <c r="N9" s="1"/>
      <c r="O9" s="1"/>
      <c r="P9" s="1"/>
      <c r="Q9" s="1"/>
      <c r="R9" s="1"/>
      <c r="S9" s="1"/>
      <c r="T9" s="1"/>
      <c r="U9" s="1"/>
      <c r="V9" s="1"/>
      <c r="W9" s="1"/>
      <c r="X9" s="1"/>
      <c r="Y9" s="1"/>
      <c r="Z9" s="1"/>
      <c r="AA9" s="1"/>
      <c r="AB9" s="1"/>
    </row>
    <row r="10" spans="1:28">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row>
    <row r="11" spans="1:28">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row>
    <row r="12" spans="1:28">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row>
    <row r="13" spans="1:28">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row>
    <row r="14" spans="1:2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row>
    <row r="15" spans="1:2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row>
    <row r="20" spans="1:2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c r="A26" s="1"/>
      <c r="B26" s="121" t="s">
        <v>672</v>
      </c>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sheetData>
  <hyperlinks>
    <hyperlink ref="L1" location="innehåll!A1" display="Tillbaka till innehållsförteckning"/>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2"/>
  <sheetViews>
    <sheetView workbookViewId="0">
      <selection activeCell="G1" sqref="G1"/>
    </sheetView>
  </sheetViews>
  <sheetFormatPr defaultRowHeight="15"/>
  <cols>
    <col min="2" max="2" width="17.7109375" customWidth="1"/>
    <col min="3" max="3" width="34.7109375" customWidth="1"/>
    <col min="12" max="12" width="22" customWidth="1"/>
  </cols>
  <sheetData>
    <row r="1" spans="1:29">
      <c r="A1" s="1"/>
      <c r="B1" s="1"/>
      <c r="C1" s="1"/>
      <c r="D1" s="1"/>
      <c r="E1" s="1"/>
      <c r="F1" s="1"/>
      <c r="G1" s="70" t="s">
        <v>173</v>
      </c>
      <c r="H1" s="1"/>
      <c r="I1" s="1"/>
      <c r="J1" s="1"/>
      <c r="K1" s="1"/>
      <c r="L1" s="1"/>
      <c r="M1" s="1"/>
      <c r="N1" s="1"/>
      <c r="O1" s="1"/>
      <c r="P1" s="1"/>
      <c r="Q1" s="1"/>
      <c r="R1" s="1"/>
      <c r="S1" s="1"/>
      <c r="T1" s="1"/>
      <c r="U1" s="1"/>
      <c r="V1" s="1"/>
      <c r="W1" s="1"/>
      <c r="X1" s="1"/>
      <c r="Y1" s="1"/>
      <c r="Z1" s="1"/>
      <c r="AA1" s="1"/>
      <c r="AB1" s="1"/>
      <c r="AC1" s="1"/>
    </row>
    <row r="2" spans="1:29" s="494" customFormat="1">
      <c r="A2" s="1"/>
      <c r="B2" s="1"/>
      <c r="C2" s="1"/>
      <c r="D2" s="1"/>
      <c r="E2" s="1"/>
      <c r="F2" s="1"/>
      <c r="G2" s="70"/>
      <c r="H2" s="1"/>
      <c r="I2" s="1"/>
      <c r="J2" s="1"/>
      <c r="K2" s="1"/>
      <c r="L2" s="1"/>
      <c r="M2" s="1"/>
      <c r="N2" s="1"/>
      <c r="O2" s="1"/>
      <c r="P2" s="1"/>
      <c r="Q2" s="1"/>
      <c r="R2" s="1"/>
      <c r="S2" s="1"/>
      <c r="T2" s="1"/>
      <c r="U2" s="1"/>
      <c r="V2" s="1"/>
      <c r="W2" s="1"/>
      <c r="X2" s="1"/>
      <c r="Y2" s="1"/>
      <c r="Z2" s="1"/>
      <c r="AA2" s="1"/>
      <c r="AB2" s="1"/>
      <c r="AC2" s="1"/>
    </row>
    <row r="3" spans="1:29" s="494" customFormat="1">
      <c r="A3" s="1"/>
      <c r="B3" s="1"/>
      <c r="C3" s="1"/>
      <c r="D3" s="1"/>
      <c r="E3" s="1"/>
      <c r="F3" s="1"/>
      <c r="G3" s="70"/>
      <c r="H3" s="1"/>
      <c r="I3" s="1"/>
      <c r="J3" s="1"/>
      <c r="K3" s="1"/>
      <c r="L3" s="1"/>
      <c r="M3" s="1"/>
      <c r="N3" s="1"/>
      <c r="O3" s="1"/>
      <c r="P3" s="1"/>
      <c r="Q3" s="1"/>
      <c r="R3" s="1"/>
      <c r="S3" s="1"/>
      <c r="T3" s="1"/>
      <c r="U3" s="1"/>
      <c r="V3" s="1"/>
      <c r="W3" s="1"/>
      <c r="X3" s="1"/>
      <c r="Y3" s="1"/>
      <c r="Z3" s="1"/>
      <c r="AA3" s="1"/>
      <c r="AB3" s="1"/>
      <c r="AC3" s="1"/>
    </row>
    <row r="4" spans="1:29" s="494" customFormat="1">
      <c r="A4" s="1"/>
      <c r="B4" s="2" t="s">
        <v>1302</v>
      </c>
      <c r="C4" s="2"/>
      <c r="D4" s="2"/>
      <c r="E4" s="2"/>
      <c r="F4" s="2"/>
      <c r="G4" s="2"/>
      <c r="H4" s="6"/>
      <c r="I4" s="6"/>
      <c r="J4" s="6"/>
      <c r="K4" s="6"/>
      <c r="L4" s="6"/>
      <c r="M4" s="1"/>
      <c r="N4" s="1"/>
      <c r="O4" s="1"/>
      <c r="P4" s="1"/>
      <c r="Q4" s="1"/>
      <c r="R4" s="1"/>
      <c r="S4" s="1"/>
      <c r="T4" s="1"/>
      <c r="U4" s="1"/>
      <c r="V4" s="1"/>
      <c r="W4" s="1"/>
      <c r="X4" s="1"/>
      <c r="Y4" s="1"/>
      <c r="Z4" s="1"/>
      <c r="AA4" s="1"/>
      <c r="AB4" s="1"/>
      <c r="AC4" s="1"/>
    </row>
    <row r="5" spans="1:29" s="494" customFormat="1">
      <c r="A5" s="1"/>
      <c r="B5" s="2" t="s">
        <v>965</v>
      </c>
      <c r="C5" s="43"/>
      <c r="D5" s="6"/>
      <c r="E5" s="512"/>
      <c r="F5" s="512"/>
      <c r="G5" s="512"/>
      <c r="H5" s="6"/>
      <c r="I5" s="6"/>
      <c r="J5" s="6"/>
      <c r="K5" s="6"/>
      <c r="L5" s="6"/>
      <c r="M5" s="1"/>
      <c r="N5" s="1"/>
      <c r="O5" s="1"/>
      <c r="P5" s="1"/>
      <c r="Q5" s="1"/>
      <c r="R5" s="1"/>
      <c r="S5" s="1"/>
      <c r="T5" s="1"/>
      <c r="U5" s="1"/>
      <c r="V5" s="1"/>
      <c r="W5" s="1"/>
      <c r="X5" s="1"/>
      <c r="Y5" s="1"/>
      <c r="Z5" s="1"/>
      <c r="AA5" s="1"/>
      <c r="AB5" s="1"/>
      <c r="AC5" s="1"/>
    </row>
    <row r="6" spans="1:29">
      <c r="A6" s="1"/>
      <c r="B6" s="1"/>
      <c r="C6" s="1"/>
      <c r="D6" s="1"/>
      <c r="E6" s="1"/>
      <c r="F6" s="1"/>
      <c r="G6" s="1"/>
      <c r="H6" s="1"/>
      <c r="I6" s="1"/>
      <c r="J6" s="1"/>
      <c r="K6" s="1"/>
      <c r="L6" s="1"/>
      <c r="M6" s="1"/>
      <c r="N6" s="1"/>
      <c r="O6" s="1"/>
      <c r="P6" s="1"/>
      <c r="Q6" s="1"/>
      <c r="R6" s="1"/>
      <c r="S6" s="1"/>
      <c r="T6" s="1"/>
      <c r="U6" s="1"/>
      <c r="V6" s="1"/>
      <c r="W6" s="1"/>
      <c r="X6" s="1"/>
      <c r="Y6" s="1"/>
      <c r="Z6" s="1"/>
      <c r="AA6" s="1"/>
      <c r="AB6" s="1"/>
      <c r="AC6" s="1"/>
    </row>
    <row r="7" spans="1:29">
      <c r="A7" s="1"/>
      <c r="B7" s="168"/>
      <c r="C7" s="357" t="s">
        <v>507</v>
      </c>
      <c r="D7" s="1"/>
      <c r="E7" s="742" t="s">
        <v>1171</v>
      </c>
      <c r="F7" s="740"/>
      <c r="G7" s="740"/>
      <c r="H7" s="740"/>
      <c r="I7" s="740"/>
      <c r="J7" s="740"/>
      <c r="K7" s="740"/>
      <c r="L7" s="1"/>
      <c r="M7" s="1"/>
      <c r="N7" s="1"/>
      <c r="O7" s="1"/>
      <c r="P7" s="1"/>
      <c r="Q7" s="1"/>
      <c r="R7" s="1"/>
      <c r="S7" s="1"/>
      <c r="T7" s="1"/>
      <c r="U7" s="1"/>
      <c r="V7" s="1"/>
      <c r="W7" s="1"/>
      <c r="X7" s="1"/>
      <c r="Y7" s="1"/>
      <c r="Z7" s="1"/>
      <c r="AA7" s="1"/>
      <c r="AB7" s="1"/>
      <c r="AC7" s="1"/>
    </row>
    <row r="8" spans="1:29">
      <c r="A8" s="1"/>
      <c r="B8" s="161" t="s">
        <v>350</v>
      </c>
      <c r="C8" s="181">
        <v>19</v>
      </c>
      <c r="D8" s="1"/>
      <c r="E8" s="740" t="s">
        <v>1300</v>
      </c>
      <c r="F8" s="740"/>
      <c r="G8" s="740"/>
      <c r="H8" s="740"/>
      <c r="I8" s="740"/>
      <c r="J8" s="740"/>
      <c r="K8" s="740"/>
      <c r="L8" s="1"/>
      <c r="M8" s="1"/>
      <c r="N8" s="1"/>
      <c r="O8" s="1"/>
      <c r="P8" s="1"/>
      <c r="Q8" s="1"/>
      <c r="R8" s="1"/>
      <c r="S8" s="1"/>
      <c r="T8" s="1"/>
      <c r="U8" s="1"/>
      <c r="V8" s="1"/>
      <c r="W8" s="1"/>
      <c r="X8" s="1"/>
      <c r="Y8" s="1"/>
      <c r="Z8" s="1"/>
      <c r="AA8" s="1"/>
      <c r="AB8" s="1"/>
      <c r="AC8" s="1"/>
    </row>
    <row r="9" spans="1:29">
      <c r="A9" s="1"/>
      <c r="B9" s="168" t="s">
        <v>61</v>
      </c>
      <c r="C9" s="357">
        <v>24</v>
      </c>
      <c r="D9" s="1"/>
      <c r="E9" s="740" t="s">
        <v>1301</v>
      </c>
      <c r="F9" s="740"/>
      <c r="G9" s="740"/>
      <c r="H9" s="740"/>
      <c r="I9" s="740"/>
      <c r="J9" s="740"/>
      <c r="K9" s="740"/>
      <c r="L9" s="1"/>
      <c r="M9" s="1"/>
      <c r="N9" s="1"/>
      <c r="O9" s="1"/>
      <c r="P9" s="1"/>
      <c r="Q9" s="1"/>
      <c r="R9" s="1"/>
      <c r="S9" s="1"/>
      <c r="T9" s="1"/>
      <c r="U9" s="1"/>
      <c r="V9" s="1"/>
      <c r="W9" s="1"/>
      <c r="X9" s="1"/>
      <c r="Y9" s="1"/>
      <c r="Z9" s="1"/>
      <c r="AA9" s="1"/>
      <c r="AB9" s="1"/>
      <c r="AC9" s="1"/>
    </row>
    <row r="10" spans="1:29">
      <c r="A10" s="1"/>
      <c r="B10" s="161" t="s">
        <v>54</v>
      </c>
      <c r="C10" s="181">
        <v>14</v>
      </c>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1:29">
      <c r="A11" s="1"/>
      <c r="B11" s="1"/>
      <c r="C11" s="1"/>
      <c r="D11" s="1"/>
      <c r="E11" s="1" t="s">
        <v>1159</v>
      </c>
      <c r="F11" s="1"/>
      <c r="G11" s="1"/>
      <c r="H11" s="1"/>
      <c r="I11" s="1"/>
      <c r="J11" s="1"/>
      <c r="K11" s="1"/>
      <c r="L11" s="1"/>
      <c r="M11" s="1"/>
      <c r="N11" s="1"/>
      <c r="O11" s="1"/>
      <c r="P11" s="1"/>
      <c r="Q11" s="1"/>
      <c r="R11" s="1"/>
      <c r="S11" s="1"/>
      <c r="T11" s="1"/>
      <c r="U11" s="1"/>
      <c r="V11" s="1"/>
      <c r="W11" s="1"/>
      <c r="X11" s="1"/>
      <c r="Y11" s="1"/>
      <c r="Z11" s="1"/>
      <c r="AA11" s="1"/>
      <c r="AB11" s="1"/>
      <c r="AC11" s="1"/>
    </row>
    <row r="12" spans="1:29">
      <c r="A12" s="1"/>
      <c r="B12" s="76" t="s">
        <v>1303</v>
      </c>
      <c r="C12" s="1"/>
      <c r="D12" s="1"/>
      <c r="E12" s="1" t="s">
        <v>1166</v>
      </c>
      <c r="F12" s="1"/>
      <c r="G12" s="1"/>
      <c r="H12" s="1"/>
      <c r="I12" s="1"/>
      <c r="J12" s="1"/>
      <c r="K12" s="1"/>
      <c r="L12" s="1"/>
      <c r="M12" s="1"/>
      <c r="N12" s="1"/>
      <c r="O12" s="1"/>
      <c r="P12" s="1"/>
      <c r="Q12" s="1"/>
      <c r="R12" s="1"/>
      <c r="S12" s="1"/>
      <c r="T12" s="1"/>
      <c r="U12" s="1"/>
      <c r="V12" s="1"/>
      <c r="W12" s="1"/>
      <c r="X12" s="1"/>
      <c r="Y12" s="1"/>
      <c r="Z12" s="1"/>
      <c r="AA12" s="1"/>
      <c r="AB12" s="1"/>
      <c r="AC12" s="1"/>
    </row>
    <row r="13" spans="1:29">
      <c r="A13" s="1"/>
      <c r="B13" s="1"/>
      <c r="C13" s="1"/>
      <c r="D13" s="1"/>
      <c r="F13" s="1"/>
      <c r="G13" s="1"/>
      <c r="H13" s="1"/>
      <c r="I13" s="1"/>
      <c r="J13" s="1"/>
      <c r="K13" s="1"/>
      <c r="L13" s="1"/>
      <c r="M13" s="1"/>
      <c r="N13" s="1"/>
      <c r="O13" s="1"/>
      <c r="P13" s="1"/>
      <c r="Q13" s="1"/>
      <c r="R13" s="1"/>
      <c r="S13" s="1"/>
      <c r="T13" s="1"/>
      <c r="U13" s="1"/>
      <c r="V13" s="1"/>
      <c r="W13" s="1"/>
      <c r="X13" s="1"/>
      <c r="Y13" s="1"/>
      <c r="Z13" s="1"/>
      <c r="AA13" s="1"/>
      <c r="AB13" s="1"/>
      <c r="AC13" s="1"/>
    </row>
    <row r="14" spans="1:29">
      <c r="A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ht="15.75">
      <c r="A15" s="1"/>
      <c r="B15" s="197" t="s">
        <v>1305</v>
      </c>
      <c r="C15" s="1"/>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ht="15.75">
      <c r="A16" s="1"/>
      <c r="B16" s="197" t="s">
        <v>1304</v>
      </c>
      <c r="C16" s="1"/>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row>
    <row r="18" spans="1:2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1:2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row>
    <row r="24" spans="1:2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ht="15.75">
      <c r="A26" s="1"/>
      <c r="B26" s="1"/>
      <c r="C26" s="1"/>
      <c r="D26" s="1"/>
      <c r="E26" s="1"/>
      <c r="F26" s="1"/>
      <c r="G26" s="197"/>
      <c r="H26" s="1"/>
      <c r="I26" s="1"/>
      <c r="J26" s="1"/>
      <c r="K26" s="1"/>
      <c r="L26" s="1"/>
      <c r="M26" s="1"/>
      <c r="N26" s="1"/>
      <c r="O26" s="1"/>
      <c r="P26" s="1"/>
      <c r="Q26" s="1"/>
      <c r="R26" s="1"/>
      <c r="S26" s="1"/>
      <c r="T26" s="1"/>
      <c r="U26" s="1"/>
      <c r="V26" s="1"/>
      <c r="W26" s="1"/>
      <c r="X26" s="1"/>
      <c r="Y26" s="1"/>
      <c r="Z26" s="1"/>
      <c r="AA26" s="1"/>
      <c r="AB26" s="1"/>
      <c r="AC26" s="1"/>
    </row>
    <row r="27" spans="1:2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sheetData>
  <hyperlinks>
    <hyperlink ref="G1" location="innehåll!A1" display="Tillbaka till innehållsförteckning"/>
  </hyperlink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workbookViewId="0">
      <selection activeCell="L1" sqref="I1:L1"/>
    </sheetView>
  </sheetViews>
  <sheetFormatPr defaultRowHeight="15"/>
  <cols>
    <col min="2" max="2" width="14.42578125" customWidth="1"/>
    <col min="3" max="3" width="17" customWidth="1"/>
  </cols>
  <sheetData>
    <row r="1" spans="1:24">
      <c r="A1" s="1"/>
      <c r="B1" s="1"/>
      <c r="C1" s="1"/>
      <c r="D1" s="1"/>
      <c r="E1" s="1"/>
      <c r="F1" s="1"/>
      <c r="G1" s="1"/>
      <c r="H1" s="1"/>
      <c r="I1" s="70" t="s">
        <v>173</v>
      </c>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657" t="s">
        <v>969</v>
      </c>
      <c r="C3" s="623"/>
      <c r="D3" s="623"/>
      <c r="E3" s="623"/>
      <c r="F3" s="623"/>
      <c r="G3" s="623"/>
      <c r="H3" s="652"/>
      <c r="I3" s="652"/>
      <c r="J3" s="652"/>
      <c r="K3" s="652"/>
      <c r="L3" s="652"/>
      <c r="M3" s="658"/>
      <c r="N3" s="1"/>
      <c r="O3" s="1"/>
      <c r="P3" s="1"/>
      <c r="Q3" s="1"/>
      <c r="R3" s="1"/>
      <c r="S3" s="1"/>
      <c r="T3" s="1"/>
      <c r="U3" s="1"/>
      <c r="V3" s="1"/>
      <c r="W3" s="1"/>
      <c r="X3" s="1"/>
    </row>
    <row r="4" spans="1:24">
      <c r="A4" s="1"/>
      <c r="B4" s="782" t="s">
        <v>968</v>
      </c>
      <c r="C4" s="661"/>
      <c r="D4" s="661"/>
      <c r="E4" s="675"/>
      <c r="F4" s="675"/>
      <c r="G4" s="675"/>
      <c r="H4" s="661"/>
      <c r="I4" s="661"/>
      <c r="J4" s="661"/>
      <c r="K4" s="661"/>
      <c r="L4" s="661"/>
      <c r="M4" s="662"/>
      <c r="N4" s="1"/>
      <c r="O4" s="1"/>
      <c r="P4" s="1"/>
      <c r="Q4" s="1"/>
      <c r="R4" s="1"/>
      <c r="S4" s="1"/>
      <c r="T4" s="1"/>
      <c r="U4" s="1"/>
      <c r="V4" s="1"/>
      <c r="W4" s="1"/>
      <c r="X4" s="1"/>
    </row>
    <row r="5" spans="1:24" ht="45">
      <c r="A5" s="1"/>
      <c r="B5" s="780"/>
      <c r="C5" s="781" t="s">
        <v>507</v>
      </c>
      <c r="D5" s="1"/>
      <c r="E5" s="1"/>
      <c r="F5" s="1"/>
      <c r="G5" s="1"/>
      <c r="H5" s="1"/>
      <c r="I5" s="1"/>
      <c r="J5" s="1"/>
      <c r="K5" s="1"/>
      <c r="L5" s="1"/>
      <c r="M5" s="1"/>
      <c r="N5" s="1"/>
      <c r="O5" s="1"/>
      <c r="P5" s="1"/>
      <c r="Q5" s="1"/>
      <c r="R5" s="1"/>
      <c r="S5" s="1"/>
      <c r="T5" s="1"/>
      <c r="U5" s="1"/>
      <c r="V5" s="1"/>
      <c r="W5" s="1"/>
      <c r="X5" s="1"/>
    </row>
    <row r="6" spans="1:24" ht="39">
      <c r="A6" s="1"/>
      <c r="B6" s="242" t="s">
        <v>194</v>
      </c>
      <c r="C6" s="242">
        <v>23</v>
      </c>
      <c r="D6" s="1"/>
      <c r="E6" s="742" t="s">
        <v>1171</v>
      </c>
      <c r="F6" s="740"/>
      <c r="G6" s="740"/>
      <c r="H6" s="740"/>
      <c r="I6" s="740"/>
      <c r="J6" s="740"/>
      <c r="K6" s="740"/>
      <c r="L6" s="1"/>
      <c r="M6" s="1"/>
      <c r="N6" s="1"/>
      <c r="O6" s="1"/>
      <c r="P6" s="1"/>
      <c r="Q6" s="1"/>
      <c r="R6" s="1"/>
      <c r="S6" s="1"/>
      <c r="T6" s="1"/>
      <c r="U6" s="1"/>
      <c r="V6" s="1"/>
      <c r="W6" s="1"/>
      <c r="X6" s="1"/>
    </row>
    <row r="7" spans="1:24" ht="39">
      <c r="A7" s="1"/>
      <c r="B7" s="203" t="s">
        <v>195</v>
      </c>
      <c r="C7" s="204">
        <v>24</v>
      </c>
      <c r="D7" s="70"/>
      <c r="E7" s="740" t="s">
        <v>1307</v>
      </c>
      <c r="F7" s="740"/>
      <c r="G7" s="740"/>
      <c r="H7" s="740"/>
      <c r="I7" s="740"/>
      <c r="J7" s="740"/>
      <c r="K7" s="740"/>
      <c r="L7" s="1"/>
      <c r="M7" s="1"/>
      <c r="N7" s="1"/>
      <c r="O7" s="1"/>
      <c r="P7" s="1"/>
      <c r="Q7" s="1"/>
      <c r="R7" s="1"/>
      <c r="S7" s="1"/>
      <c r="T7" s="1"/>
      <c r="U7" s="1"/>
      <c r="V7" s="1"/>
      <c r="W7" s="1"/>
      <c r="X7" s="1"/>
    </row>
    <row r="8" spans="1:24" ht="39">
      <c r="A8" s="1"/>
      <c r="B8" s="242" t="s">
        <v>189</v>
      </c>
      <c r="C8" s="242">
        <v>25</v>
      </c>
      <c r="D8" s="1"/>
      <c r="E8" s="1"/>
      <c r="F8" s="1"/>
      <c r="G8" s="1"/>
      <c r="H8" s="1"/>
      <c r="I8" s="1"/>
      <c r="J8" s="1"/>
      <c r="K8" s="1"/>
      <c r="L8" s="1"/>
      <c r="M8" s="1"/>
      <c r="N8" s="1"/>
      <c r="O8" s="1"/>
      <c r="P8" s="1"/>
      <c r="Q8" s="1"/>
      <c r="R8" s="1"/>
      <c r="S8" s="1"/>
      <c r="T8" s="1"/>
      <c r="U8" s="1"/>
      <c r="V8" s="1"/>
      <c r="W8" s="1"/>
      <c r="X8" s="1"/>
    </row>
    <row r="9" spans="1:24" ht="39">
      <c r="A9" s="1"/>
      <c r="B9" s="203" t="s">
        <v>190</v>
      </c>
      <c r="C9" s="204">
        <v>24</v>
      </c>
      <c r="D9" s="1"/>
      <c r="E9" s="137" t="s">
        <v>1159</v>
      </c>
      <c r="F9" s="1"/>
      <c r="G9" s="1"/>
      <c r="H9" s="1"/>
      <c r="I9" s="1"/>
      <c r="J9" s="1"/>
      <c r="K9" s="1"/>
      <c r="L9" s="1"/>
      <c r="M9" s="1"/>
      <c r="N9" s="1"/>
      <c r="O9" s="1"/>
      <c r="P9" s="1"/>
      <c r="Q9" s="1"/>
      <c r="R9" s="1"/>
      <c r="S9" s="1"/>
      <c r="T9" s="1"/>
      <c r="U9" s="1"/>
      <c r="V9" s="1"/>
      <c r="W9" s="1"/>
      <c r="X9" s="1"/>
    </row>
    <row r="10" spans="1:24" ht="39">
      <c r="A10" s="1"/>
      <c r="B10" s="242" t="s">
        <v>256</v>
      </c>
      <c r="C10" s="242">
        <v>24</v>
      </c>
      <c r="D10" s="75"/>
      <c r="E10" s="137" t="s">
        <v>1166</v>
      </c>
      <c r="F10" s="1"/>
      <c r="G10" s="1"/>
      <c r="H10" s="1"/>
      <c r="I10" s="1"/>
      <c r="J10" s="1"/>
      <c r="K10" s="1"/>
      <c r="L10" s="1"/>
      <c r="M10" s="1"/>
      <c r="N10" s="1"/>
      <c r="O10" s="1"/>
      <c r="P10" s="1"/>
      <c r="Q10" s="1"/>
      <c r="R10" s="1"/>
      <c r="S10" s="1"/>
      <c r="T10" s="1"/>
      <c r="U10" s="1"/>
      <c r="V10" s="1"/>
      <c r="W10" s="1"/>
      <c r="X10" s="1"/>
    </row>
    <row r="11" spans="1:24" ht="51.75">
      <c r="A11" s="1"/>
      <c r="B11" s="203" t="s">
        <v>370</v>
      </c>
      <c r="C11" s="204">
        <v>24</v>
      </c>
      <c r="D11" s="1"/>
      <c r="E11" s="151"/>
      <c r="F11" s="1"/>
      <c r="G11" s="1"/>
      <c r="H11" s="1"/>
      <c r="I11" s="1"/>
      <c r="J11" s="1"/>
      <c r="K11" s="1"/>
      <c r="L11" s="1"/>
      <c r="M11" s="1"/>
      <c r="N11" s="1"/>
      <c r="O11" s="1"/>
      <c r="P11" s="1"/>
      <c r="Q11" s="1"/>
      <c r="R11" s="1"/>
      <c r="S11" s="1"/>
      <c r="T11" s="1"/>
      <c r="U11" s="1"/>
      <c r="V11" s="1"/>
      <c r="W11" s="1"/>
      <c r="X11" s="1"/>
    </row>
    <row r="12" spans="1:24" ht="51.75">
      <c r="A12" s="1"/>
      <c r="B12" s="242" t="s">
        <v>396</v>
      </c>
      <c r="C12" s="242">
        <v>28</v>
      </c>
      <c r="D12" s="1"/>
      <c r="E12" s="1"/>
      <c r="F12" s="1"/>
      <c r="G12" s="1"/>
      <c r="H12" s="1"/>
      <c r="I12" s="1"/>
      <c r="J12" s="1"/>
      <c r="K12" s="1"/>
      <c r="L12" s="1"/>
      <c r="M12" s="1"/>
      <c r="N12" s="1"/>
      <c r="O12" s="1"/>
      <c r="P12" s="1"/>
      <c r="Q12" s="1"/>
      <c r="R12" s="1"/>
      <c r="S12" s="1"/>
      <c r="T12" s="1"/>
      <c r="U12" s="1"/>
      <c r="V12" s="1"/>
      <c r="W12" s="1"/>
      <c r="X12" s="1"/>
    </row>
    <row r="13" spans="1:24" ht="39">
      <c r="A13" s="1"/>
      <c r="B13" s="203" t="s">
        <v>919</v>
      </c>
      <c r="C13" s="204">
        <f>100-76</f>
        <v>24</v>
      </c>
      <c r="D13" s="1"/>
      <c r="E13" s="1"/>
      <c r="F13" s="1"/>
      <c r="G13" s="1"/>
      <c r="H13" s="1"/>
      <c r="I13" s="1"/>
      <c r="J13" s="1"/>
      <c r="K13" s="1"/>
      <c r="L13" s="1"/>
      <c r="M13" s="1"/>
      <c r="N13" s="1"/>
      <c r="O13" s="1"/>
      <c r="P13" s="1"/>
      <c r="Q13" s="1"/>
      <c r="R13" s="1"/>
      <c r="S13" s="1"/>
      <c r="T13" s="1"/>
      <c r="U13" s="1"/>
      <c r="V13" s="1"/>
      <c r="W13" s="1"/>
      <c r="X13" s="1"/>
    </row>
    <row r="14" spans="1:24">
      <c r="A14" s="1"/>
      <c r="B14" s="582"/>
      <c r="C14" s="582"/>
      <c r="D14" s="1"/>
      <c r="E14" s="1"/>
      <c r="F14" s="1"/>
      <c r="G14" s="1"/>
      <c r="H14" s="1"/>
      <c r="I14" s="1"/>
      <c r="J14" s="1"/>
      <c r="K14" s="1"/>
      <c r="L14" s="1"/>
      <c r="M14" s="1"/>
      <c r="N14" s="1"/>
      <c r="O14" s="1"/>
      <c r="P14" s="1"/>
      <c r="Q14" s="1"/>
      <c r="R14" s="1"/>
      <c r="S14" s="1"/>
      <c r="T14" s="1"/>
      <c r="U14" s="1"/>
      <c r="V14" s="1"/>
      <c r="W14" s="1"/>
      <c r="X14" s="1"/>
    </row>
    <row r="15" spans="1:24">
      <c r="A15" s="1"/>
      <c r="B15" s="121" t="s">
        <v>428</v>
      </c>
      <c r="C15" s="1"/>
      <c r="D15" s="1"/>
      <c r="E15" s="1"/>
      <c r="F15" s="1"/>
      <c r="G15" s="1"/>
      <c r="H15" s="1"/>
      <c r="I15" s="1"/>
      <c r="J15" s="1"/>
      <c r="K15" s="1"/>
      <c r="L15" s="1"/>
      <c r="M15" s="1"/>
      <c r="N15" s="1"/>
      <c r="O15" s="1"/>
      <c r="P15" s="1"/>
      <c r="Q15" s="1"/>
      <c r="R15" s="1"/>
      <c r="S15" s="1"/>
      <c r="T15" s="1"/>
      <c r="U15" s="1"/>
      <c r="V15" s="1"/>
      <c r="W15" s="1"/>
      <c r="X15" s="1"/>
    </row>
    <row r="16" spans="1:24">
      <c r="A16" s="1"/>
      <c r="B16" s="121"/>
      <c r="C16" s="1"/>
      <c r="D16" s="1"/>
      <c r="E16" s="1"/>
      <c r="F16" s="1"/>
      <c r="G16" s="1"/>
      <c r="H16" s="1"/>
      <c r="I16" s="1"/>
      <c r="J16" s="1"/>
      <c r="K16" s="1"/>
      <c r="L16" s="1"/>
      <c r="M16" s="1"/>
      <c r="N16" s="1"/>
      <c r="O16" s="1"/>
      <c r="P16" s="1"/>
      <c r="Q16" s="1"/>
      <c r="R16" s="1"/>
      <c r="S16" s="1"/>
      <c r="T16" s="1"/>
      <c r="U16" s="1"/>
      <c r="V16" s="1"/>
      <c r="W16" s="1"/>
      <c r="X16" s="1"/>
    </row>
    <row r="17" spans="1:24">
      <c r="A17" s="1"/>
      <c r="B17" s="121"/>
      <c r="C17" s="1"/>
      <c r="D17" s="1"/>
      <c r="E17" s="1"/>
      <c r="F17" s="1"/>
      <c r="G17" s="1"/>
      <c r="H17" s="1"/>
      <c r="I17" s="1"/>
      <c r="J17" s="1"/>
      <c r="K17" s="1"/>
      <c r="L17" s="1"/>
      <c r="M17" s="1"/>
      <c r="N17" s="1"/>
      <c r="O17" s="1"/>
      <c r="P17" s="1"/>
      <c r="Q17" s="1"/>
      <c r="R17" s="1"/>
      <c r="S17" s="1"/>
      <c r="T17" s="1"/>
      <c r="U17" s="1"/>
      <c r="V17" s="1"/>
      <c r="W17" s="1"/>
      <c r="X17" s="1"/>
    </row>
    <row r="18" spans="1:24">
      <c r="A18" s="1"/>
      <c r="B18" s="657" t="s">
        <v>970</v>
      </c>
      <c r="C18" s="664"/>
      <c r="D18" s="664"/>
      <c r="E18" s="783"/>
      <c r="F18" s="783"/>
      <c r="G18" s="783"/>
      <c r="H18" s="783"/>
      <c r="I18" s="783"/>
      <c r="J18" s="783"/>
      <c r="K18" s="783"/>
      <c r="L18" s="783"/>
      <c r="M18" s="784"/>
      <c r="N18" s="1"/>
      <c r="O18" s="1"/>
      <c r="P18" s="1"/>
      <c r="Q18" s="1"/>
      <c r="R18" s="1"/>
      <c r="S18" s="1"/>
      <c r="T18" s="1"/>
      <c r="U18" s="1"/>
      <c r="V18" s="1"/>
      <c r="W18" s="1"/>
      <c r="X18" s="1"/>
    </row>
    <row r="19" spans="1:24">
      <c r="A19" s="1"/>
      <c r="B19" s="782" t="s">
        <v>968</v>
      </c>
      <c r="C19" s="666"/>
      <c r="D19" s="666"/>
      <c r="E19" s="785"/>
      <c r="F19" s="785"/>
      <c r="G19" s="785"/>
      <c r="H19" s="785"/>
      <c r="I19" s="785"/>
      <c r="J19" s="785"/>
      <c r="K19" s="785"/>
      <c r="L19" s="785"/>
      <c r="M19" s="786"/>
      <c r="N19" s="1"/>
      <c r="O19" s="1"/>
      <c r="P19" s="1"/>
      <c r="Q19" s="1"/>
      <c r="R19" s="1"/>
      <c r="S19" s="1"/>
      <c r="T19" s="1"/>
      <c r="U19" s="1"/>
      <c r="V19" s="1"/>
      <c r="W19" s="1"/>
      <c r="X19" s="1"/>
    </row>
    <row r="20" spans="1:24" ht="45">
      <c r="A20" s="1"/>
      <c r="B20" s="28"/>
      <c r="C20" s="781" t="s">
        <v>507</v>
      </c>
      <c r="D20" s="1"/>
      <c r="E20" s="1"/>
      <c r="F20" s="1"/>
      <c r="G20" s="1"/>
      <c r="H20" s="1"/>
      <c r="I20" s="1"/>
      <c r="J20" s="1"/>
      <c r="K20" s="1"/>
      <c r="L20" s="1"/>
      <c r="M20" s="1"/>
      <c r="N20" s="1"/>
      <c r="O20" s="1"/>
      <c r="P20" s="1"/>
      <c r="Q20" s="1"/>
      <c r="R20" s="1"/>
      <c r="S20" s="1"/>
      <c r="T20" s="1"/>
      <c r="U20" s="1"/>
      <c r="V20" s="1"/>
      <c r="W20" s="1"/>
      <c r="X20" s="1"/>
    </row>
    <row r="21" spans="1:24" ht="26.25">
      <c r="A21" s="1"/>
      <c r="B21" s="203" t="s">
        <v>196</v>
      </c>
      <c r="C21" s="204">
        <v>18</v>
      </c>
      <c r="D21" s="1"/>
      <c r="E21" s="742" t="s">
        <v>1171</v>
      </c>
      <c r="F21" s="740"/>
      <c r="G21" s="740"/>
      <c r="H21" s="740"/>
      <c r="I21" s="740"/>
      <c r="J21" s="740"/>
      <c r="K21" s="740"/>
      <c r="L21" s="1"/>
      <c r="M21" s="1"/>
      <c r="N21" s="1"/>
      <c r="O21" s="1"/>
      <c r="P21" s="1"/>
      <c r="Q21" s="1"/>
      <c r="R21" s="1"/>
      <c r="S21" s="1"/>
      <c r="T21" s="1"/>
      <c r="U21" s="1"/>
      <c r="V21" s="1"/>
      <c r="W21" s="1"/>
      <c r="X21" s="1"/>
    </row>
    <row r="22" spans="1:24" ht="26.25">
      <c r="A22" s="1"/>
      <c r="B22" s="143" t="s">
        <v>197</v>
      </c>
      <c r="C22" s="205">
        <v>18</v>
      </c>
      <c r="D22" s="494"/>
      <c r="E22" s="740" t="s">
        <v>1306</v>
      </c>
      <c r="F22" s="740"/>
      <c r="G22" s="740"/>
      <c r="H22" s="740"/>
      <c r="I22" s="740"/>
      <c r="J22" s="740"/>
      <c r="K22" s="740"/>
      <c r="L22" s="1"/>
      <c r="M22" s="1"/>
      <c r="N22" s="1"/>
      <c r="O22" s="1"/>
      <c r="P22" s="1"/>
      <c r="Q22" s="1"/>
      <c r="R22" s="1"/>
      <c r="S22" s="1"/>
      <c r="T22" s="1"/>
      <c r="U22" s="1"/>
      <c r="V22" s="1"/>
      <c r="W22" s="1"/>
      <c r="X22" s="1"/>
    </row>
    <row r="23" spans="1:24" ht="26.25">
      <c r="A23" s="1"/>
      <c r="B23" s="203" t="s">
        <v>191</v>
      </c>
      <c r="C23" s="204">
        <v>18</v>
      </c>
      <c r="D23" s="1"/>
      <c r="E23" s="1"/>
      <c r="F23" s="1"/>
      <c r="G23" s="1"/>
      <c r="H23" s="1"/>
      <c r="I23" s="1"/>
      <c r="J23" s="1"/>
      <c r="K23" s="1"/>
      <c r="L23" s="1"/>
      <c r="M23" s="1"/>
      <c r="N23" s="1"/>
      <c r="O23" s="1"/>
      <c r="P23" s="1"/>
      <c r="Q23" s="1"/>
      <c r="R23" s="1"/>
      <c r="S23" s="1"/>
      <c r="T23" s="1"/>
      <c r="U23" s="1"/>
      <c r="V23" s="1"/>
      <c r="W23" s="1"/>
      <c r="X23" s="1"/>
    </row>
    <row r="24" spans="1:24" ht="26.25">
      <c r="A24" s="1"/>
      <c r="B24" s="143" t="s">
        <v>192</v>
      </c>
      <c r="C24" s="205">
        <v>16</v>
      </c>
      <c r="D24" s="1"/>
      <c r="E24" s="1" t="s">
        <v>1159</v>
      </c>
      <c r="F24" s="1"/>
      <c r="G24" s="1"/>
      <c r="H24" s="1"/>
      <c r="I24" s="1"/>
      <c r="J24" s="1"/>
      <c r="K24" s="1"/>
      <c r="L24" s="1"/>
      <c r="M24" s="1"/>
      <c r="N24" s="1"/>
      <c r="O24" s="1"/>
      <c r="P24" s="1"/>
      <c r="Q24" s="1"/>
      <c r="R24" s="1"/>
      <c r="S24" s="1"/>
      <c r="T24" s="1"/>
      <c r="U24" s="1"/>
      <c r="V24" s="1"/>
      <c r="W24" s="1"/>
      <c r="X24" s="1"/>
    </row>
    <row r="25" spans="1:24" ht="26.25">
      <c r="A25" s="1"/>
      <c r="B25" s="203" t="s">
        <v>258</v>
      </c>
      <c r="C25" s="204">
        <v>15</v>
      </c>
      <c r="D25" s="1"/>
      <c r="E25" s="1" t="s">
        <v>1166</v>
      </c>
      <c r="F25" s="1"/>
      <c r="G25" s="1"/>
      <c r="H25" s="1"/>
      <c r="I25" s="1"/>
      <c r="J25" s="1"/>
      <c r="K25" s="1"/>
      <c r="L25" s="1"/>
      <c r="M25" s="1"/>
      <c r="N25" s="1"/>
      <c r="O25" s="1"/>
      <c r="P25" s="1"/>
      <c r="Q25" s="1"/>
      <c r="R25" s="1"/>
      <c r="S25" s="1"/>
      <c r="T25" s="1"/>
      <c r="U25" s="1"/>
      <c r="V25" s="1"/>
      <c r="W25" s="1"/>
      <c r="X25" s="1"/>
    </row>
    <row r="26" spans="1:24" ht="26.25">
      <c r="A26" s="1"/>
      <c r="B26" s="242" t="s">
        <v>337</v>
      </c>
      <c r="C26" s="242">
        <v>15</v>
      </c>
      <c r="D26" s="1"/>
      <c r="E26" s="1"/>
      <c r="F26" s="1"/>
      <c r="G26" s="1"/>
      <c r="H26" s="1"/>
      <c r="I26" s="1"/>
      <c r="J26" s="1"/>
      <c r="K26" s="1"/>
      <c r="L26" s="1"/>
      <c r="M26" s="1"/>
      <c r="N26" s="1"/>
      <c r="O26" s="1"/>
      <c r="P26" s="1"/>
      <c r="Q26" s="1"/>
      <c r="R26" s="1"/>
      <c r="S26" s="1"/>
      <c r="T26" s="1"/>
      <c r="U26" s="1"/>
      <c r="V26" s="1"/>
      <c r="W26" s="1"/>
      <c r="X26" s="1"/>
    </row>
    <row r="27" spans="1:24" ht="39">
      <c r="A27" s="1"/>
      <c r="B27" s="203" t="s">
        <v>397</v>
      </c>
      <c r="C27" s="204">
        <v>15</v>
      </c>
      <c r="D27" s="1"/>
      <c r="E27" s="1"/>
      <c r="F27" s="1"/>
      <c r="G27" s="1"/>
      <c r="H27" s="1"/>
      <c r="I27" s="1"/>
      <c r="J27" s="1"/>
      <c r="K27" s="1"/>
      <c r="L27" s="1"/>
      <c r="M27" s="1"/>
      <c r="N27" s="1"/>
      <c r="O27" s="1"/>
      <c r="P27" s="1"/>
      <c r="Q27" s="1"/>
      <c r="R27" s="1"/>
      <c r="S27" s="1"/>
      <c r="T27" s="1"/>
      <c r="U27" s="1"/>
      <c r="V27" s="1"/>
      <c r="W27" s="1"/>
      <c r="X27" s="1"/>
    </row>
    <row r="28" spans="1:24" ht="39">
      <c r="A28" s="1"/>
      <c r="B28" s="242" t="s">
        <v>398</v>
      </c>
      <c r="C28" s="242">
        <v>18</v>
      </c>
      <c r="D28" s="1"/>
      <c r="E28" s="1"/>
      <c r="F28" s="1"/>
      <c r="G28" s="1"/>
      <c r="H28" s="1"/>
      <c r="I28" s="1"/>
      <c r="J28" s="1"/>
      <c r="K28" s="1"/>
      <c r="L28" s="1"/>
      <c r="M28" s="1"/>
      <c r="N28" s="1"/>
      <c r="O28" s="1"/>
      <c r="P28" s="1"/>
      <c r="Q28" s="1"/>
      <c r="R28" s="1"/>
      <c r="S28" s="1"/>
      <c r="T28" s="1"/>
      <c r="U28" s="1"/>
      <c r="V28" s="1"/>
      <c r="W28" s="1"/>
      <c r="X28" s="1"/>
    </row>
    <row r="29" spans="1:24" ht="26.25">
      <c r="A29" s="1"/>
      <c r="B29" s="203" t="s">
        <v>958</v>
      </c>
      <c r="C29" s="204">
        <v>14</v>
      </c>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sheetData>
  <hyperlinks>
    <hyperlink ref="I1" location="innehåll!A1" display="Tillbaka till innehållsförteckning"/>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61"/>
  <sheetViews>
    <sheetView workbookViewId="0">
      <selection activeCell="H1" sqref="H1"/>
    </sheetView>
  </sheetViews>
  <sheetFormatPr defaultRowHeight="15"/>
  <cols>
    <col min="1" max="1" width="16.42578125" customWidth="1"/>
  </cols>
  <sheetData>
    <row r="1" spans="1:27" s="494" customFormat="1">
      <c r="A1" s="1"/>
      <c r="B1" s="1"/>
      <c r="C1" s="1"/>
      <c r="D1" s="1"/>
      <c r="E1" s="1"/>
      <c r="F1" s="1"/>
      <c r="G1" s="1"/>
      <c r="H1" s="70" t="s">
        <v>173</v>
      </c>
      <c r="I1" s="1"/>
      <c r="J1" s="1"/>
      <c r="K1" s="1"/>
      <c r="L1" s="1"/>
      <c r="M1" s="1"/>
      <c r="N1" s="1"/>
      <c r="O1" s="1"/>
      <c r="P1" s="1"/>
      <c r="Q1" s="1"/>
      <c r="R1" s="1"/>
      <c r="S1" s="1"/>
    </row>
    <row r="2" spans="1:27" s="865" customFormat="1">
      <c r="A2" s="1"/>
      <c r="B2" s="1"/>
      <c r="C2" s="1"/>
      <c r="D2" s="1"/>
      <c r="E2" s="1"/>
      <c r="F2" s="1"/>
      <c r="G2" s="1"/>
      <c r="H2" s="70"/>
      <c r="I2" s="1"/>
      <c r="J2" s="1"/>
      <c r="K2" s="1"/>
      <c r="L2" s="1"/>
      <c r="M2" s="1"/>
      <c r="N2" s="1"/>
      <c r="O2" s="1"/>
      <c r="P2" s="1"/>
      <c r="Q2" s="1"/>
      <c r="R2" s="1"/>
      <c r="S2" s="1"/>
    </row>
    <row r="3" spans="1:27" ht="12.75" customHeight="1">
      <c r="A3" s="1"/>
      <c r="B3" s="507"/>
      <c r="C3" s="1"/>
      <c r="D3" s="1"/>
      <c r="E3" s="1"/>
      <c r="F3" s="70"/>
      <c r="G3" s="1"/>
      <c r="H3" s="1"/>
      <c r="I3" s="1"/>
      <c r="J3" s="1"/>
      <c r="K3" s="1"/>
      <c r="L3" s="1"/>
      <c r="M3" s="1"/>
      <c r="N3" s="1"/>
      <c r="O3" s="1"/>
      <c r="P3" s="1"/>
      <c r="Q3" s="1"/>
      <c r="R3" s="1"/>
      <c r="S3" s="1"/>
      <c r="T3" s="1"/>
      <c r="U3" s="1"/>
      <c r="V3" s="1"/>
      <c r="W3" s="1"/>
      <c r="X3" s="1"/>
      <c r="Y3" s="1"/>
      <c r="Z3" s="1"/>
      <c r="AA3" s="1"/>
    </row>
    <row r="4" spans="1:27">
      <c r="A4" s="379" t="s">
        <v>1486</v>
      </c>
      <c r="B4" s="507"/>
      <c r="C4" s="1"/>
      <c r="D4" s="1"/>
      <c r="E4" s="1"/>
      <c r="F4" s="1"/>
      <c r="G4" s="1"/>
      <c r="H4" s="1"/>
      <c r="I4" s="1"/>
      <c r="J4" s="1"/>
      <c r="K4" s="1"/>
      <c r="L4" s="1"/>
      <c r="M4" s="1"/>
      <c r="N4" s="1"/>
      <c r="O4" s="1"/>
      <c r="P4" s="1"/>
      <c r="Q4" s="1"/>
      <c r="R4" s="1"/>
      <c r="S4" s="1"/>
      <c r="T4" s="1"/>
      <c r="U4" s="1"/>
      <c r="V4" s="1"/>
      <c r="W4" s="1"/>
      <c r="X4" s="1"/>
      <c r="Y4" s="1"/>
      <c r="Z4" s="1"/>
      <c r="AA4" s="1"/>
    </row>
    <row r="5" spans="1:27">
      <c r="A5" s="1"/>
      <c r="B5" s="507"/>
      <c r="C5" s="1"/>
      <c r="D5" s="1"/>
      <c r="E5" s="1"/>
      <c r="F5" s="1"/>
      <c r="G5" s="1"/>
      <c r="H5" s="1"/>
      <c r="I5" s="1"/>
      <c r="J5" s="1"/>
      <c r="K5" s="1"/>
      <c r="L5" s="1"/>
      <c r="M5" s="1"/>
      <c r="N5" s="1"/>
      <c r="O5" s="1"/>
      <c r="P5" s="1"/>
      <c r="Q5" s="1"/>
      <c r="R5" s="1"/>
      <c r="S5" s="1"/>
      <c r="T5" s="1"/>
      <c r="U5" s="1"/>
      <c r="V5" s="1"/>
      <c r="W5" s="1"/>
      <c r="X5" s="1"/>
      <c r="Y5" s="1"/>
      <c r="Z5" s="1"/>
      <c r="AA5" s="1"/>
    </row>
    <row r="6" spans="1:27">
      <c r="A6" s="1"/>
      <c r="B6" s="44">
        <v>2022</v>
      </c>
      <c r="C6" s="1"/>
      <c r="D6" s="1"/>
      <c r="E6" s="1"/>
      <c r="F6" s="1"/>
      <c r="G6" s="1"/>
      <c r="H6" s="1"/>
      <c r="I6" s="1"/>
      <c r="J6" s="1"/>
      <c r="K6" s="1"/>
      <c r="L6" s="1"/>
      <c r="M6" s="1"/>
      <c r="N6" s="1"/>
      <c r="O6" s="1"/>
      <c r="P6" s="1"/>
      <c r="Q6" s="1"/>
      <c r="R6" s="1"/>
      <c r="S6" s="1"/>
      <c r="T6" s="1"/>
      <c r="U6" s="1"/>
      <c r="V6" s="1"/>
      <c r="W6" s="1"/>
      <c r="X6" s="1"/>
      <c r="Y6" s="1"/>
      <c r="Z6" s="1"/>
      <c r="AA6" s="1"/>
    </row>
    <row r="7" spans="1:27">
      <c r="A7" s="575" t="s">
        <v>911</v>
      </c>
      <c r="B7" s="575">
        <v>83</v>
      </c>
      <c r="C7" s="1"/>
      <c r="D7" s="1"/>
      <c r="E7" s="1"/>
      <c r="F7" s="1"/>
      <c r="G7" s="1"/>
      <c r="H7" s="1"/>
      <c r="I7" s="1"/>
      <c r="J7" s="1"/>
      <c r="K7" s="1"/>
      <c r="L7" s="1"/>
      <c r="M7" s="1"/>
      <c r="N7" s="1"/>
      <c r="O7" s="1"/>
      <c r="P7" s="1"/>
      <c r="Q7" s="1"/>
      <c r="R7" s="1"/>
      <c r="S7" s="1"/>
      <c r="T7" s="1"/>
      <c r="U7" s="1"/>
      <c r="V7" s="1"/>
      <c r="W7" s="1"/>
      <c r="X7" s="1"/>
      <c r="Y7" s="1"/>
      <c r="Z7" s="1"/>
      <c r="AA7" s="1"/>
    </row>
    <row r="8" spans="1:27">
      <c r="A8" s="575" t="s">
        <v>906</v>
      </c>
      <c r="B8" s="575">
        <v>84</v>
      </c>
      <c r="C8" s="1"/>
      <c r="D8" s="1"/>
      <c r="E8" s="1"/>
      <c r="F8" s="1"/>
      <c r="G8" s="1"/>
      <c r="H8" s="1"/>
      <c r="I8" s="1"/>
      <c r="J8" s="1"/>
      <c r="K8" s="1"/>
      <c r="L8" s="1"/>
      <c r="M8" s="1"/>
      <c r="N8" s="1"/>
      <c r="O8" s="1"/>
      <c r="P8" s="1"/>
      <c r="Q8" s="1"/>
      <c r="R8" s="1"/>
      <c r="S8" s="1"/>
      <c r="T8" s="1"/>
      <c r="U8" s="1"/>
      <c r="V8" s="1"/>
      <c r="W8" s="1"/>
      <c r="X8" s="1"/>
      <c r="Y8" s="1"/>
      <c r="Z8" s="1"/>
      <c r="AA8" s="1"/>
    </row>
    <row r="9" spans="1:27">
      <c r="A9" s="575" t="s">
        <v>907</v>
      </c>
      <c r="B9" s="575">
        <v>79</v>
      </c>
      <c r="C9" s="1"/>
      <c r="D9" s="1"/>
      <c r="E9" s="1"/>
      <c r="F9" s="1"/>
      <c r="G9" s="1"/>
      <c r="H9" s="1"/>
      <c r="I9" s="1"/>
      <c r="J9" s="1"/>
      <c r="K9" s="1"/>
      <c r="L9" s="1"/>
      <c r="M9" s="1"/>
      <c r="N9" s="1"/>
      <c r="O9" s="1"/>
      <c r="P9" s="1"/>
      <c r="Q9" s="1"/>
      <c r="R9" s="1"/>
      <c r="S9" s="1"/>
      <c r="T9" s="1"/>
      <c r="U9" s="1"/>
      <c r="V9" s="1"/>
      <c r="W9" s="1"/>
      <c r="X9" s="1"/>
      <c r="Y9" s="1"/>
      <c r="Z9" s="1"/>
      <c r="AA9" s="1"/>
    </row>
    <row r="10" spans="1:27">
      <c r="A10" s="575" t="s">
        <v>912</v>
      </c>
      <c r="B10" s="575">
        <v>80</v>
      </c>
      <c r="C10" s="1"/>
      <c r="D10" s="1"/>
      <c r="E10" s="1"/>
      <c r="F10" s="1"/>
      <c r="G10" s="1"/>
      <c r="H10" s="1"/>
      <c r="I10" s="1"/>
      <c r="J10" s="1"/>
      <c r="K10" s="1"/>
      <c r="L10" s="1"/>
      <c r="M10" s="1"/>
      <c r="N10" s="1"/>
      <c r="O10" s="1"/>
      <c r="P10" s="1"/>
      <c r="Q10" s="1"/>
      <c r="R10" s="1"/>
      <c r="S10" s="1"/>
      <c r="T10" s="1"/>
      <c r="U10" s="1"/>
      <c r="V10" s="1"/>
      <c r="W10" s="1"/>
      <c r="X10" s="1"/>
      <c r="Y10" s="1"/>
      <c r="Z10" s="1"/>
      <c r="AA10" s="1"/>
    </row>
    <row r="11" spans="1:27">
      <c r="A11" s="575" t="s">
        <v>909</v>
      </c>
      <c r="B11" s="575">
        <v>89</v>
      </c>
      <c r="C11" s="1"/>
      <c r="D11" s="1"/>
      <c r="E11" s="1"/>
      <c r="F11" s="1"/>
      <c r="G11" s="1"/>
      <c r="H11" s="1"/>
      <c r="I11" s="1"/>
      <c r="J11" s="1"/>
      <c r="K11" s="1"/>
      <c r="L11" s="1"/>
      <c r="M11" s="1"/>
      <c r="N11" s="1"/>
      <c r="O11" s="1"/>
      <c r="P11" s="1"/>
      <c r="Q11" s="1"/>
      <c r="R11" s="1"/>
      <c r="S11" s="1"/>
      <c r="T11" s="1"/>
      <c r="U11" s="1"/>
      <c r="V11" s="1"/>
      <c r="W11" s="1"/>
      <c r="X11" s="1"/>
      <c r="Y11" s="1"/>
      <c r="Z11" s="1"/>
      <c r="AA11" s="1"/>
    </row>
    <row r="12" spans="1:27">
      <c r="A12" s="575" t="s">
        <v>910</v>
      </c>
      <c r="B12" s="575">
        <v>88</v>
      </c>
      <c r="C12" s="1"/>
      <c r="D12" s="1"/>
      <c r="E12" s="1"/>
      <c r="F12" s="1"/>
      <c r="G12" s="1"/>
      <c r="H12" s="1"/>
      <c r="I12" s="1"/>
      <c r="J12" s="1"/>
      <c r="K12" s="1"/>
      <c r="L12" s="1"/>
      <c r="M12" s="1"/>
      <c r="N12" s="1"/>
      <c r="O12" s="1"/>
      <c r="P12" s="1"/>
      <c r="Q12" s="1"/>
      <c r="R12" s="1"/>
      <c r="S12" s="1"/>
      <c r="T12" s="1"/>
      <c r="U12" s="1"/>
      <c r="V12" s="1"/>
      <c r="W12" s="1"/>
      <c r="X12" s="1"/>
      <c r="Y12" s="1"/>
      <c r="Z12" s="1"/>
      <c r="AA12" s="1"/>
    </row>
    <row r="13" spans="1:27">
      <c r="A13" s="1"/>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s="865" customFormat="1">
      <c r="A14" s="1"/>
      <c r="B14" s="121" t="s">
        <v>221</v>
      </c>
      <c r="C14" s="1"/>
      <c r="D14" s="1"/>
      <c r="E14" s="1"/>
      <c r="F14" s="1"/>
      <c r="G14" s="1"/>
      <c r="H14" s="70"/>
      <c r="I14" s="1"/>
      <c r="J14" s="1"/>
      <c r="K14" s="1"/>
      <c r="L14" s="1"/>
      <c r="M14" s="1"/>
      <c r="N14" s="1"/>
      <c r="O14" s="1"/>
      <c r="P14" s="1"/>
      <c r="Q14" s="1"/>
      <c r="R14" s="1"/>
      <c r="S14" s="1"/>
      <c r="T14" s="1"/>
      <c r="U14" s="1"/>
      <c r="V14" s="1"/>
      <c r="W14" s="1"/>
      <c r="X14" s="1"/>
      <c r="Y14" s="1"/>
      <c r="Z14" s="1"/>
      <c r="AA14" s="1"/>
    </row>
    <row r="15" spans="1:27" s="494" customFormat="1">
      <c r="A15" s="1"/>
      <c r="B15" s="507"/>
      <c r="C15" s="1"/>
      <c r="D15" s="1"/>
      <c r="E15" s="1"/>
      <c r="F15" s="1"/>
      <c r="G15" s="1"/>
      <c r="H15" s="1"/>
      <c r="I15" s="1"/>
      <c r="J15" s="1"/>
      <c r="K15" s="1"/>
      <c r="L15" s="1"/>
      <c r="M15" s="1"/>
      <c r="N15" s="1"/>
      <c r="O15" s="1"/>
      <c r="P15" s="1"/>
      <c r="Q15" s="1"/>
      <c r="R15" s="1"/>
      <c r="S15" s="1"/>
      <c r="T15" s="1"/>
      <c r="U15" s="1"/>
      <c r="V15" s="1"/>
      <c r="W15" s="1"/>
      <c r="X15" s="1"/>
      <c r="Y15" s="1"/>
      <c r="Z15" s="1"/>
      <c r="AA15" s="1"/>
    </row>
    <row r="16" spans="1:27">
      <c r="A16" s="379" t="s">
        <v>1488</v>
      </c>
      <c r="B16" s="507"/>
      <c r="C16" s="1"/>
      <c r="D16" s="1"/>
      <c r="E16" s="1"/>
      <c r="F16" s="1"/>
      <c r="G16" s="1"/>
      <c r="H16" s="1"/>
      <c r="I16" s="1"/>
      <c r="J16" s="1"/>
      <c r="K16" s="1"/>
      <c r="L16" s="1"/>
      <c r="M16" s="1"/>
      <c r="N16" s="1"/>
      <c r="O16" s="1"/>
      <c r="P16" s="1"/>
      <c r="Q16" s="1"/>
      <c r="R16" s="1"/>
      <c r="S16" s="1"/>
      <c r="T16" s="1"/>
      <c r="U16" s="1"/>
      <c r="V16" s="1"/>
      <c r="W16" s="1"/>
      <c r="X16" s="1"/>
      <c r="Y16" s="1"/>
      <c r="Z16" s="1"/>
      <c r="AA16" s="1"/>
    </row>
    <row r="17" spans="1:27">
      <c r="A17" s="379"/>
      <c r="B17" s="507"/>
      <c r="C17" s="1"/>
      <c r="D17" s="1"/>
      <c r="E17" s="1"/>
      <c r="F17" s="1"/>
      <c r="G17" s="1"/>
      <c r="H17" s="1"/>
      <c r="I17" s="1"/>
      <c r="J17" s="1"/>
      <c r="K17" s="1"/>
      <c r="L17" s="1"/>
      <c r="M17" s="1"/>
      <c r="N17" s="1"/>
      <c r="O17" s="1"/>
      <c r="P17" s="1"/>
      <c r="Q17" s="1"/>
      <c r="R17" s="1"/>
      <c r="S17" s="1"/>
      <c r="T17" s="1"/>
      <c r="U17" s="1"/>
      <c r="V17" s="1"/>
      <c r="W17" s="1"/>
      <c r="X17" s="1"/>
      <c r="Y17" s="1"/>
      <c r="Z17" s="1"/>
      <c r="AA17" s="1"/>
    </row>
    <row r="18" spans="1:27">
      <c r="A18" s="1"/>
      <c r="B18" s="44">
        <v>2022</v>
      </c>
      <c r="C18" s="1"/>
      <c r="D18" s="1"/>
      <c r="E18" s="1"/>
      <c r="F18" s="1"/>
      <c r="G18" s="1"/>
      <c r="H18" s="1"/>
      <c r="I18" s="1"/>
      <c r="J18" s="1"/>
      <c r="K18" s="1"/>
      <c r="L18" s="1"/>
      <c r="M18" s="1"/>
      <c r="N18" s="1"/>
      <c r="O18" s="1"/>
      <c r="P18" s="1"/>
      <c r="Q18" s="1"/>
      <c r="R18" s="1"/>
      <c r="S18" s="1"/>
      <c r="T18" s="1"/>
      <c r="U18" s="1"/>
      <c r="V18" s="1"/>
      <c r="W18" s="1"/>
      <c r="X18" s="1"/>
      <c r="Y18" s="1"/>
      <c r="Z18" s="1"/>
      <c r="AA18" s="1"/>
    </row>
    <row r="19" spans="1:27">
      <c r="A19" s="575" t="s">
        <v>648</v>
      </c>
      <c r="B19" s="575">
        <v>82</v>
      </c>
      <c r="C19" s="1"/>
      <c r="D19" s="1"/>
      <c r="E19" s="1"/>
      <c r="F19" s="1"/>
      <c r="G19" s="1"/>
      <c r="H19" s="1"/>
      <c r="I19" s="1"/>
      <c r="J19" s="1"/>
      <c r="K19" s="1"/>
      <c r="L19" s="1"/>
      <c r="M19" s="1"/>
      <c r="N19" s="1"/>
      <c r="O19" s="1"/>
      <c r="P19" s="1"/>
      <c r="Q19" s="1"/>
      <c r="R19" s="1"/>
      <c r="S19" s="1"/>
      <c r="T19" s="1"/>
      <c r="U19" s="1"/>
      <c r="V19" s="1"/>
      <c r="W19" s="1"/>
      <c r="X19" s="1"/>
      <c r="Y19" s="1"/>
      <c r="Z19" s="1"/>
      <c r="AA19" s="1"/>
    </row>
    <row r="20" spans="1:27">
      <c r="A20" s="575" t="s">
        <v>906</v>
      </c>
      <c r="B20" s="575">
        <v>79</v>
      </c>
      <c r="C20" s="1"/>
      <c r="D20" s="1"/>
      <c r="E20" s="1"/>
      <c r="F20" s="1"/>
      <c r="G20" s="1"/>
      <c r="H20" s="1"/>
      <c r="I20" s="1"/>
      <c r="J20" s="1"/>
      <c r="K20" s="1"/>
      <c r="L20" s="1"/>
      <c r="M20" s="1"/>
      <c r="N20" s="1"/>
      <c r="O20" s="1"/>
      <c r="P20" s="1"/>
      <c r="Q20" s="1"/>
      <c r="R20" s="1"/>
      <c r="S20" s="1"/>
      <c r="T20" s="1"/>
      <c r="U20" s="1"/>
      <c r="V20" s="1"/>
      <c r="W20" s="1"/>
      <c r="X20" s="1"/>
      <c r="Y20" s="1"/>
      <c r="Z20" s="1"/>
      <c r="AA20" s="1"/>
    </row>
    <row r="21" spans="1:27" s="494" customFormat="1">
      <c r="A21" s="575" t="s">
        <v>907</v>
      </c>
      <c r="B21" s="575">
        <v>77</v>
      </c>
      <c r="C21" s="1"/>
      <c r="D21" s="1"/>
      <c r="E21" s="1"/>
      <c r="F21" s="1"/>
      <c r="G21" s="1"/>
      <c r="H21" s="1"/>
      <c r="I21" s="1"/>
      <c r="J21" s="1"/>
      <c r="K21" s="1"/>
      <c r="L21" s="1"/>
      <c r="M21" s="1"/>
      <c r="N21" s="1"/>
      <c r="O21" s="1"/>
      <c r="P21" s="1"/>
      <c r="Q21" s="1"/>
      <c r="R21" s="1"/>
      <c r="S21" s="1"/>
      <c r="T21" s="1"/>
      <c r="U21" s="1"/>
      <c r="V21" s="1"/>
      <c r="W21" s="1"/>
      <c r="X21" s="1"/>
      <c r="Y21" s="1"/>
      <c r="Z21" s="1"/>
      <c r="AA21" s="1"/>
    </row>
    <row r="22" spans="1:27" s="494" customFormat="1">
      <c r="A22" s="575" t="s">
        <v>912</v>
      </c>
      <c r="B22" s="575">
        <v>75</v>
      </c>
      <c r="C22" s="1"/>
      <c r="D22" s="1"/>
      <c r="E22" s="1"/>
      <c r="F22" s="1"/>
      <c r="G22" s="1"/>
      <c r="H22" s="1"/>
      <c r="I22" s="1"/>
      <c r="J22" s="1"/>
      <c r="K22" s="1"/>
      <c r="L22" s="1"/>
      <c r="M22" s="1"/>
      <c r="N22" s="1"/>
      <c r="O22" s="1"/>
      <c r="P22" s="1"/>
      <c r="Q22" s="1"/>
      <c r="R22" s="1"/>
      <c r="S22" s="1"/>
      <c r="T22" s="1"/>
      <c r="U22" s="1"/>
      <c r="V22" s="1"/>
      <c r="W22" s="1"/>
      <c r="X22" s="1"/>
      <c r="Y22" s="1"/>
      <c r="Z22" s="1"/>
      <c r="AA22" s="1"/>
    </row>
    <row r="23" spans="1:27" s="494" customFormat="1">
      <c r="A23" s="575" t="s">
        <v>909</v>
      </c>
      <c r="B23" s="575">
        <v>89</v>
      </c>
      <c r="C23" s="1"/>
      <c r="D23" s="1"/>
      <c r="E23" s="1"/>
      <c r="F23" s="1"/>
      <c r="G23" s="1"/>
      <c r="H23" s="1"/>
      <c r="I23" s="1"/>
      <c r="J23" s="1"/>
      <c r="K23" s="1"/>
      <c r="L23" s="1"/>
      <c r="M23" s="1"/>
      <c r="N23" s="1"/>
      <c r="O23" s="1"/>
      <c r="P23" s="1"/>
      <c r="Q23" s="1"/>
      <c r="R23" s="1"/>
      <c r="S23" s="1"/>
      <c r="T23" s="1"/>
      <c r="U23" s="1"/>
      <c r="V23" s="1"/>
      <c r="W23" s="1"/>
      <c r="X23" s="1"/>
      <c r="Y23" s="1"/>
      <c r="Z23" s="1"/>
      <c r="AA23" s="1"/>
    </row>
    <row r="24" spans="1:27" s="494" customFormat="1">
      <c r="A24" s="575" t="s">
        <v>910</v>
      </c>
      <c r="B24" s="575">
        <v>87</v>
      </c>
      <c r="C24" s="1"/>
      <c r="D24" s="1"/>
      <c r="E24" s="1"/>
      <c r="F24" s="1"/>
      <c r="G24" s="1"/>
      <c r="H24" s="1"/>
      <c r="I24" s="1"/>
      <c r="J24" s="1"/>
      <c r="K24" s="1"/>
      <c r="L24" s="1"/>
      <c r="M24" s="1"/>
      <c r="N24" s="1"/>
      <c r="O24" s="1"/>
      <c r="P24" s="1"/>
      <c r="Q24" s="1"/>
      <c r="R24" s="1"/>
      <c r="S24" s="1"/>
      <c r="T24" s="1"/>
      <c r="U24" s="1"/>
      <c r="V24" s="1"/>
      <c r="W24" s="1"/>
      <c r="X24" s="1"/>
      <c r="Y24" s="1"/>
      <c r="Z24" s="1"/>
      <c r="AA24" s="1"/>
    </row>
    <row r="25" spans="1:27">
      <c r="A25" s="1"/>
      <c r="B25" s="508"/>
      <c r="C25" s="1"/>
      <c r="D25" s="1"/>
      <c r="E25" s="1"/>
      <c r="F25" s="1"/>
      <c r="G25" s="1"/>
      <c r="H25" s="1"/>
      <c r="I25" s="1"/>
      <c r="J25" s="1"/>
      <c r="K25" s="1"/>
      <c r="L25" s="1"/>
      <c r="M25" s="1"/>
      <c r="N25" s="1"/>
      <c r="O25" s="1"/>
      <c r="P25" s="1"/>
      <c r="Q25" s="1"/>
      <c r="R25" s="1"/>
      <c r="S25" s="1"/>
      <c r="T25" s="1"/>
      <c r="U25" s="1"/>
      <c r="V25" s="1"/>
      <c r="W25" s="1"/>
      <c r="X25" s="1"/>
      <c r="Y25" s="1"/>
      <c r="Z25" s="1"/>
      <c r="AA25" s="1"/>
    </row>
    <row r="26" spans="1:27" s="865" customFormat="1">
      <c r="A26" s="1"/>
      <c r="B26" s="121" t="s">
        <v>221</v>
      </c>
      <c r="C26" s="1"/>
      <c r="D26" s="1"/>
      <c r="E26" s="1"/>
      <c r="F26" s="1"/>
      <c r="G26" s="1"/>
      <c r="H26" s="1"/>
      <c r="I26" s="1"/>
      <c r="J26" s="1"/>
      <c r="K26" s="1"/>
      <c r="L26" s="1"/>
      <c r="M26" s="1"/>
      <c r="N26" s="1"/>
      <c r="O26" s="1"/>
      <c r="P26" s="1"/>
      <c r="Q26" s="1"/>
      <c r="R26" s="1"/>
      <c r="S26" s="1"/>
      <c r="T26" s="1"/>
      <c r="U26" s="1"/>
      <c r="V26" s="1"/>
      <c r="W26" s="1"/>
      <c r="X26" s="1"/>
      <c r="Y26" s="1"/>
      <c r="Z26" s="1"/>
      <c r="AA26" s="1"/>
    </row>
    <row r="27" spans="1:27" s="865" customFormat="1">
      <c r="A27" s="1"/>
      <c r="B27" s="508"/>
      <c r="C27" s="1"/>
      <c r="D27" s="1"/>
      <c r="E27" s="1"/>
      <c r="F27" s="1"/>
      <c r="G27" s="1"/>
      <c r="H27" s="1"/>
      <c r="I27" s="1"/>
      <c r="J27" s="1"/>
      <c r="K27" s="1"/>
      <c r="L27" s="1"/>
      <c r="M27" s="1"/>
      <c r="N27" s="1"/>
      <c r="O27" s="1"/>
      <c r="P27" s="1"/>
      <c r="Q27" s="1"/>
      <c r="R27" s="1"/>
      <c r="S27" s="1"/>
      <c r="T27" s="1"/>
      <c r="U27" s="1"/>
      <c r="V27" s="1"/>
      <c r="W27" s="1"/>
      <c r="X27" s="1"/>
      <c r="Y27" s="1"/>
      <c r="Z27" s="1"/>
      <c r="AA27" s="1"/>
    </row>
    <row r="28" spans="1:27" s="494" customFormat="1">
      <c r="A28" s="379" t="s">
        <v>1485</v>
      </c>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s="494" customFormat="1">
      <c r="A29" s="1"/>
      <c r="B29" s="44">
        <v>2022</v>
      </c>
      <c r="C29" s="1"/>
      <c r="D29" s="1"/>
      <c r="E29" s="1"/>
      <c r="F29" s="1"/>
      <c r="G29" s="1"/>
      <c r="H29" s="1"/>
      <c r="I29" s="1"/>
      <c r="J29" s="1"/>
      <c r="K29" s="1"/>
      <c r="L29" s="1"/>
      <c r="M29" s="1"/>
      <c r="N29" s="1"/>
      <c r="O29" s="1"/>
      <c r="P29" s="1"/>
      <c r="Q29" s="1"/>
      <c r="R29" s="1"/>
      <c r="S29" s="1"/>
      <c r="T29" s="1"/>
      <c r="U29" s="1"/>
      <c r="V29" s="1"/>
      <c r="W29" s="1"/>
      <c r="X29" s="1"/>
      <c r="Y29" s="1"/>
      <c r="Z29" s="1"/>
      <c r="AA29" s="1"/>
    </row>
    <row r="30" spans="1:27" s="494" customFormat="1">
      <c r="A30" s="575" t="s">
        <v>648</v>
      </c>
      <c r="B30" s="575">
        <v>89</v>
      </c>
      <c r="C30" s="1"/>
      <c r="D30" s="1"/>
      <c r="E30" s="1"/>
      <c r="F30" s="1"/>
      <c r="G30" s="1"/>
      <c r="H30" s="1"/>
      <c r="I30" s="1"/>
      <c r="J30" s="1"/>
      <c r="K30" s="1"/>
      <c r="L30" s="1"/>
      <c r="M30" s="1"/>
      <c r="N30" s="1"/>
      <c r="O30" s="1"/>
      <c r="P30" s="1"/>
      <c r="Q30" s="1"/>
      <c r="R30" s="1"/>
      <c r="S30" s="1"/>
      <c r="T30" s="1"/>
      <c r="U30" s="1"/>
      <c r="V30" s="1"/>
      <c r="W30" s="1"/>
      <c r="X30" s="1"/>
      <c r="Y30" s="1"/>
      <c r="Z30" s="1"/>
      <c r="AA30" s="1"/>
    </row>
    <row r="31" spans="1:27" s="494" customFormat="1">
      <c r="A31" s="575" t="s">
        <v>906</v>
      </c>
      <c r="B31" s="575">
        <v>88</v>
      </c>
      <c r="C31" s="1"/>
      <c r="D31" s="1"/>
      <c r="E31" s="1"/>
      <c r="F31" s="1"/>
      <c r="G31" s="1"/>
      <c r="H31" s="1"/>
      <c r="I31" s="1"/>
      <c r="J31" s="1"/>
      <c r="K31" s="1"/>
      <c r="L31" s="1"/>
      <c r="M31" s="1"/>
      <c r="N31" s="1"/>
      <c r="O31" s="1"/>
      <c r="P31" s="1"/>
      <c r="Q31" s="1"/>
      <c r="R31" s="1"/>
      <c r="S31" s="1"/>
      <c r="T31" s="1"/>
      <c r="U31" s="1"/>
      <c r="V31" s="1"/>
      <c r="W31" s="1"/>
      <c r="X31" s="1"/>
      <c r="Y31" s="1"/>
      <c r="Z31" s="1"/>
      <c r="AA31" s="1"/>
    </row>
    <row r="32" spans="1:27" s="494" customFormat="1">
      <c r="A32" s="575" t="s">
        <v>907</v>
      </c>
      <c r="B32" s="575">
        <v>84</v>
      </c>
      <c r="C32" s="1"/>
      <c r="D32" s="1"/>
      <c r="E32" s="1"/>
      <c r="F32" s="1"/>
      <c r="G32" s="1"/>
      <c r="H32" s="1"/>
      <c r="I32" s="1"/>
      <c r="J32" s="1"/>
      <c r="K32" s="1"/>
      <c r="L32" s="1"/>
      <c r="M32" s="1"/>
      <c r="N32" s="1"/>
      <c r="O32" s="1"/>
      <c r="P32" s="1"/>
      <c r="Q32" s="1"/>
      <c r="R32" s="1"/>
      <c r="S32" s="1"/>
      <c r="T32" s="1"/>
      <c r="U32" s="1"/>
      <c r="V32" s="1"/>
      <c r="W32" s="1"/>
      <c r="X32" s="1"/>
      <c r="Y32" s="1"/>
      <c r="Z32" s="1"/>
      <c r="AA32" s="1"/>
    </row>
    <row r="33" spans="1:27" s="494" customFormat="1">
      <c r="A33" s="575" t="s">
        <v>908</v>
      </c>
      <c r="B33" s="575">
        <v>85</v>
      </c>
      <c r="C33" s="1"/>
      <c r="D33" s="1"/>
      <c r="E33" s="1"/>
      <c r="F33" s="1"/>
      <c r="G33" s="1"/>
      <c r="H33" s="1"/>
      <c r="I33" s="1"/>
      <c r="J33" s="1"/>
      <c r="K33" s="1"/>
      <c r="L33" s="1"/>
      <c r="M33" s="1"/>
      <c r="N33" s="1"/>
      <c r="O33" s="1"/>
      <c r="P33" s="1"/>
      <c r="Q33" s="1"/>
      <c r="R33" s="1"/>
      <c r="S33" s="1"/>
      <c r="T33" s="1"/>
      <c r="U33" s="1"/>
      <c r="V33" s="1"/>
      <c r="W33" s="1"/>
      <c r="X33" s="1"/>
      <c r="Y33" s="1"/>
      <c r="Z33" s="1"/>
      <c r="AA33" s="1"/>
    </row>
    <row r="34" spans="1:27" s="494" customFormat="1">
      <c r="A34" s="575" t="s">
        <v>909</v>
      </c>
      <c r="B34" s="575">
        <v>95</v>
      </c>
      <c r="C34" s="1"/>
      <c r="D34" s="1"/>
      <c r="E34" s="1"/>
      <c r="F34" s="1"/>
      <c r="G34" s="1"/>
      <c r="H34" s="1"/>
      <c r="I34" s="1"/>
      <c r="J34" s="1"/>
      <c r="K34" s="1"/>
      <c r="L34" s="1"/>
      <c r="M34" s="1"/>
      <c r="N34" s="1"/>
      <c r="O34" s="1"/>
      <c r="P34" s="1"/>
      <c r="Q34" s="1"/>
      <c r="R34" s="1"/>
      <c r="S34" s="1"/>
      <c r="T34" s="1"/>
      <c r="U34" s="1"/>
      <c r="V34" s="1"/>
      <c r="W34" s="1"/>
      <c r="X34" s="1"/>
      <c r="Y34" s="1"/>
      <c r="Z34" s="1"/>
      <c r="AA34" s="1"/>
    </row>
    <row r="35" spans="1:27" s="494" customFormat="1">
      <c r="A35" s="575" t="s">
        <v>910</v>
      </c>
      <c r="B35" s="575">
        <v>91</v>
      </c>
      <c r="C35" s="1"/>
      <c r="D35" s="1"/>
      <c r="E35" s="1"/>
      <c r="F35" s="1"/>
      <c r="G35" s="1"/>
      <c r="H35" s="1"/>
      <c r="I35" s="1"/>
      <c r="J35" s="1"/>
      <c r="K35" s="1"/>
      <c r="L35" s="1"/>
      <c r="M35" s="1"/>
      <c r="N35" s="1"/>
      <c r="O35" s="1"/>
      <c r="P35" s="1"/>
      <c r="Q35" s="1"/>
      <c r="R35" s="1"/>
      <c r="S35" s="1"/>
      <c r="T35" s="1"/>
      <c r="U35" s="1"/>
      <c r="V35" s="1"/>
      <c r="W35" s="1"/>
      <c r="X35" s="1"/>
      <c r="Y35" s="1"/>
      <c r="Z35" s="1"/>
      <c r="AA35" s="1"/>
    </row>
    <row r="36" spans="1:27">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c r="A37" s="1"/>
      <c r="B37" s="121" t="s">
        <v>221</v>
      </c>
      <c r="C37" s="1"/>
      <c r="D37" s="1"/>
      <c r="E37" s="1"/>
      <c r="F37" s="1"/>
      <c r="G37" s="1"/>
      <c r="H37" s="1"/>
      <c r="I37" s="1"/>
      <c r="J37" s="1"/>
      <c r="K37" s="1"/>
      <c r="L37" s="1"/>
      <c r="M37" s="1"/>
      <c r="N37" s="1"/>
      <c r="O37" s="1"/>
      <c r="P37" s="1"/>
      <c r="Q37" s="1"/>
      <c r="R37" s="1"/>
      <c r="S37" s="1"/>
      <c r="T37" s="1"/>
      <c r="U37" s="1"/>
      <c r="V37" s="1"/>
      <c r="W37" s="1"/>
      <c r="X37" s="1"/>
      <c r="Y37" s="1"/>
      <c r="Z37" s="1"/>
      <c r="AA37" s="1"/>
    </row>
    <row r="38" spans="1:27">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c r="A44" s="1"/>
      <c r="B44" s="1"/>
      <c r="C44" s="1"/>
      <c r="D44" s="1"/>
      <c r="E44" s="1"/>
      <c r="F44" s="1"/>
      <c r="G44" s="1"/>
      <c r="H44" s="1"/>
      <c r="I44" s="1"/>
      <c r="J44" s="1"/>
      <c r="K44" s="1"/>
      <c r="L44" s="1"/>
      <c r="M44" s="1"/>
      <c r="N44" s="1"/>
      <c r="O44" s="1"/>
      <c r="P44" s="1"/>
      <c r="Q44" s="1"/>
      <c r="R44" s="1"/>
      <c r="S44" s="1"/>
    </row>
    <row r="45" spans="1:27">
      <c r="A45" s="1"/>
      <c r="B45" s="1"/>
      <c r="C45" s="1"/>
      <c r="D45" s="1"/>
      <c r="E45" s="1"/>
      <c r="F45" s="1"/>
      <c r="G45" s="1"/>
      <c r="H45" s="1"/>
      <c r="I45" s="1"/>
      <c r="J45" s="1"/>
      <c r="K45" s="1"/>
      <c r="L45" s="1"/>
      <c r="M45" s="1"/>
      <c r="N45" s="1"/>
      <c r="O45" s="1"/>
      <c r="P45" s="1"/>
      <c r="Q45" s="1"/>
      <c r="R45" s="1"/>
      <c r="S45" s="1"/>
    </row>
    <row r="46" spans="1:27">
      <c r="A46" s="1"/>
      <c r="B46" s="1"/>
      <c r="C46" s="1"/>
      <c r="D46" s="1"/>
      <c r="E46" s="1"/>
      <c r="F46" s="1"/>
      <c r="G46" s="1"/>
      <c r="H46" s="1"/>
      <c r="I46" s="1"/>
      <c r="J46" s="1"/>
      <c r="K46" s="1"/>
      <c r="L46" s="1"/>
      <c r="M46" s="1"/>
      <c r="N46" s="1"/>
      <c r="O46" s="1"/>
      <c r="P46" s="1"/>
      <c r="Q46" s="1"/>
      <c r="R46" s="1"/>
      <c r="S46" s="1"/>
    </row>
    <row r="47" spans="1:27">
      <c r="A47" s="1"/>
      <c r="B47" s="1"/>
      <c r="C47" s="1"/>
      <c r="D47" s="1"/>
      <c r="E47" s="1"/>
      <c r="F47" s="1"/>
      <c r="G47" s="1"/>
      <c r="H47" s="1"/>
      <c r="I47" s="1"/>
      <c r="J47" s="1"/>
      <c r="K47" s="1"/>
      <c r="L47" s="1"/>
      <c r="M47" s="1"/>
      <c r="N47" s="1"/>
      <c r="O47" s="1"/>
      <c r="P47" s="1"/>
      <c r="Q47" s="1"/>
      <c r="R47" s="1"/>
      <c r="S47" s="1"/>
    </row>
    <row r="48" spans="1:27">
      <c r="A48" s="1"/>
      <c r="B48" s="1"/>
      <c r="C48" s="1"/>
      <c r="D48" s="1"/>
      <c r="E48" s="1"/>
      <c r="F48" s="1"/>
      <c r="G48" s="1"/>
      <c r="H48" s="1"/>
      <c r="I48" s="1"/>
      <c r="J48" s="1"/>
      <c r="K48" s="1"/>
      <c r="L48" s="1"/>
      <c r="M48" s="1"/>
      <c r="N48" s="1"/>
      <c r="O48" s="1"/>
      <c r="P48" s="1"/>
      <c r="Q48" s="1"/>
      <c r="R48" s="1"/>
      <c r="S48" s="1"/>
    </row>
    <row r="49" spans="1:19">
      <c r="A49" s="1"/>
      <c r="B49" s="1"/>
      <c r="C49" s="1"/>
      <c r="D49" s="1"/>
      <c r="E49" s="1"/>
      <c r="F49" s="1"/>
      <c r="G49" s="1"/>
      <c r="H49" s="1"/>
      <c r="I49" s="1"/>
      <c r="J49" s="1"/>
      <c r="K49" s="1"/>
      <c r="L49" s="1"/>
      <c r="M49" s="1"/>
      <c r="N49" s="1"/>
      <c r="O49" s="1"/>
      <c r="P49" s="1"/>
      <c r="Q49" s="1"/>
      <c r="R49" s="1"/>
      <c r="S49" s="1"/>
    </row>
    <row r="50" spans="1:19">
      <c r="A50" s="1"/>
      <c r="B50" s="1"/>
      <c r="C50" s="1"/>
      <c r="D50" s="1"/>
      <c r="E50" s="1"/>
      <c r="F50" s="1"/>
      <c r="G50" s="1"/>
      <c r="H50" s="1"/>
      <c r="I50" s="1"/>
      <c r="J50" s="1"/>
      <c r="K50" s="1"/>
      <c r="L50" s="1"/>
      <c r="M50" s="1"/>
      <c r="N50" s="1"/>
      <c r="O50" s="1"/>
      <c r="P50" s="1"/>
      <c r="Q50" s="1"/>
      <c r="R50" s="1"/>
      <c r="S50" s="1"/>
    </row>
    <row r="51" spans="1:19">
      <c r="A51" s="1"/>
      <c r="B51" s="121"/>
      <c r="C51" s="1"/>
      <c r="D51" s="1"/>
      <c r="E51" s="1"/>
      <c r="F51" s="1"/>
      <c r="G51" s="1"/>
      <c r="H51" s="1"/>
      <c r="I51" s="1"/>
      <c r="J51" s="1"/>
      <c r="K51" s="1"/>
      <c r="L51" s="1"/>
      <c r="M51" s="1"/>
      <c r="N51" s="1"/>
      <c r="O51" s="1"/>
      <c r="P51" s="1"/>
      <c r="Q51" s="1"/>
      <c r="R51" s="1"/>
      <c r="S51" s="1"/>
    </row>
    <row r="52" spans="1:19">
      <c r="A52" s="1"/>
      <c r="B52" s="1"/>
      <c r="C52" s="1"/>
      <c r="D52" s="1"/>
      <c r="E52" s="1"/>
      <c r="F52" s="1"/>
      <c r="G52" s="1"/>
      <c r="H52" s="1"/>
      <c r="I52" s="1"/>
      <c r="J52" s="1"/>
      <c r="K52" s="1"/>
      <c r="L52" s="1"/>
      <c r="M52" s="1"/>
      <c r="N52" s="1"/>
      <c r="O52" s="1"/>
      <c r="P52" s="1"/>
      <c r="Q52" s="1"/>
      <c r="R52" s="1"/>
      <c r="S52" s="1"/>
    </row>
    <row r="53" spans="1:19">
      <c r="A53" s="1"/>
      <c r="B53" s="1"/>
      <c r="C53" s="1"/>
      <c r="D53" s="1"/>
      <c r="E53" s="1"/>
      <c r="F53" s="1"/>
      <c r="G53" s="1"/>
      <c r="H53" s="1"/>
      <c r="I53" s="1"/>
      <c r="J53" s="1"/>
      <c r="K53" s="1"/>
      <c r="L53" s="1"/>
      <c r="M53" s="1"/>
      <c r="N53" s="1"/>
      <c r="O53" s="1"/>
      <c r="P53" s="1"/>
      <c r="Q53" s="1"/>
      <c r="R53" s="1"/>
      <c r="S53" s="1"/>
    </row>
    <row r="54" spans="1:19">
      <c r="A54" s="1"/>
      <c r="B54" s="1"/>
      <c r="C54" s="1"/>
      <c r="D54" s="1"/>
      <c r="E54" s="1"/>
      <c r="F54" s="1"/>
      <c r="G54" s="1"/>
      <c r="H54" s="1"/>
      <c r="I54" s="1"/>
      <c r="J54" s="1"/>
      <c r="K54" s="1"/>
      <c r="L54" s="1"/>
      <c r="M54" s="1"/>
      <c r="N54" s="1"/>
      <c r="O54" s="1"/>
      <c r="P54" s="1"/>
      <c r="Q54" s="1"/>
      <c r="R54" s="1"/>
      <c r="S54" s="1"/>
    </row>
    <row r="55" spans="1:19">
      <c r="A55" s="1"/>
      <c r="B55" s="1"/>
      <c r="C55" s="1"/>
      <c r="D55" s="1"/>
      <c r="E55" s="1"/>
      <c r="F55" s="1"/>
      <c r="G55" s="1"/>
      <c r="H55" s="1"/>
      <c r="I55" s="1"/>
      <c r="J55" s="1"/>
      <c r="K55" s="1"/>
      <c r="L55" s="1"/>
      <c r="M55" s="1"/>
      <c r="N55" s="1"/>
      <c r="O55" s="1"/>
      <c r="P55" s="1"/>
      <c r="Q55" s="1"/>
      <c r="R55" s="1"/>
      <c r="S55" s="1"/>
    </row>
    <row r="56" spans="1:19">
      <c r="A56" s="1"/>
      <c r="B56" s="1"/>
      <c r="C56" s="1"/>
      <c r="D56" s="1"/>
      <c r="E56" s="1"/>
      <c r="F56" s="1"/>
      <c r="G56" s="1"/>
      <c r="H56" s="1"/>
      <c r="I56" s="1"/>
      <c r="J56" s="1"/>
      <c r="K56" s="1"/>
      <c r="L56" s="1"/>
      <c r="M56" s="1"/>
      <c r="N56" s="1"/>
      <c r="O56" s="1"/>
      <c r="P56" s="1"/>
      <c r="Q56" s="1"/>
      <c r="R56" s="1"/>
      <c r="S56" s="1"/>
    </row>
    <row r="57" spans="1:19">
      <c r="A57" s="1"/>
      <c r="B57" s="1"/>
      <c r="C57" s="1"/>
      <c r="D57" s="1"/>
      <c r="E57" s="1"/>
      <c r="F57" s="1"/>
      <c r="G57" s="1"/>
      <c r="H57" s="1"/>
      <c r="I57" s="1"/>
      <c r="J57" s="1"/>
      <c r="K57" s="1"/>
      <c r="L57" s="1"/>
      <c r="M57" s="1"/>
      <c r="N57" s="1"/>
      <c r="O57" s="1"/>
      <c r="P57" s="1"/>
      <c r="Q57" s="1"/>
      <c r="R57" s="1"/>
      <c r="S57" s="1"/>
    </row>
    <row r="58" spans="1:19">
      <c r="A58" s="1"/>
      <c r="B58" s="1"/>
      <c r="C58" s="1"/>
      <c r="D58" s="1"/>
      <c r="E58" s="1"/>
      <c r="F58" s="1"/>
      <c r="G58" s="1"/>
      <c r="H58" s="1"/>
      <c r="I58" s="1"/>
      <c r="J58" s="1"/>
      <c r="K58" s="1"/>
      <c r="L58" s="1"/>
      <c r="M58" s="1"/>
      <c r="N58" s="1"/>
      <c r="O58" s="1"/>
      <c r="P58" s="1"/>
      <c r="Q58" s="1"/>
      <c r="R58" s="1"/>
      <c r="S58" s="1"/>
    </row>
    <row r="59" spans="1:19">
      <c r="A59" s="1"/>
      <c r="B59" s="1"/>
      <c r="C59" s="1"/>
      <c r="D59" s="1"/>
      <c r="E59" s="1"/>
      <c r="F59" s="1"/>
      <c r="G59" s="1"/>
      <c r="H59" s="1"/>
      <c r="I59" s="1"/>
      <c r="J59" s="1"/>
      <c r="K59" s="1"/>
      <c r="L59" s="1"/>
      <c r="M59" s="1"/>
      <c r="N59" s="1"/>
      <c r="O59" s="1"/>
      <c r="P59" s="1"/>
      <c r="Q59" s="1"/>
      <c r="R59" s="1"/>
      <c r="S59" s="1"/>
    </row>
    <row r="60" spans="1:19">
      <c r="A60" s="1"/>
      <c r="B60" s="1"/>
      <c r="C60" s="1"/>
      <c r="D60" s="1"/>
      <c r="E60" s="1"/>
      <c r="F60" s="1"/>
      <c r="G60" s="1"/>
      <c r="H60" s="1"/>
      <c r="I60" s="1"/>
      <c r="J60" s="1"/>
      <c r="K60" s="1"/>
      <c r="L60" s="1"/>
      <c r="M60" s="1"/>
      <c r="N60" s="1"/>
      <c r="O60" s="1"/>
      <c r="P60" s="1"/>
      <c r="Q60" s="1"/>
      <c r="R60" s="1"/>
      <c r="S60" s="1"/>
    </row>
    <row r="61" spans="1:19">
      <c r="A61" s="1"/>
      <c r="B61" s="1"/>
      <c r="C61" s="1"/>
      <c r="D61" s="1"/>
      <c r="E61" s="1"/>
      <c r="F61" s="1"/>
      <c r="G61" s="1"/>
      <c r="H61" s="1"/>
      <c r="I61" s="1"/>
      <c r="J61" s="1"/>
      <c r="K61" s="1"/>
      <c r="L61" s="1"/>
      <c r="M61" s="1"/>
      <c r="N61" s="1"/>
      <c r="O61" s="1"/>
      <c r="P61" s="1"/>
      <c r="Q61" s="1"/>
      <c r="R61" s="1"/>
      <c r="S61" s="1"/>
    </row>
  </sheetData>
  <hyperlinks>
    <hyperlink ref="H1" location="innehåll!A1" display="Tillbaka till innehållsförteckning"/>
  </hyperlinks>
  <pageMargins left="0.7" right="0.7" top="0.75" bottom="0.75" header="0.3" footer="0.3"/>
  <pageSetup paperSize="9" orientation="portrait" r:id="rId1"/>
  <legacy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workbookViewId="0">
      <selection activeCell="J1" sqref="J1"/>
    </sheetView>
  </sheetViews>
  <sheetFormatPr defaultRowHeight="15"/>
  <cols>
    <col min="1" max="1" width="9.140625" style="425"/>
    <col min="2" max="2" width="29.7109375" customWidth="1"/>
  </cols>
  <sheetData>
    <row r="1" spans="1:25">
      <c r="A1" s="1"/>
      <c r="B1" s="1"/>
      <c r="C1" s="1"/>
      <c r="D1" s="1"/>
      <c r="E1" s="1"/>
      <c r="F1" s="1"/>
      <c r="G1" s="1"/>
      <c r="H1" s="1"/>
      <c r="I1" s="1"/>
      <c r="J1" s="70" t="s">
        <v>173</v>
      </c>
      <c r="K1" s="1"/>
      <c r="L1" s="1"/>
      <c r="M1" s="1"/>
      <c r="N1" s="1"/>
      <c r="O1" s="1"/>
      <c r="P1" s="1"/>
      <c r="Q1" s="1"/>
      <c r="R1" s="1"/>
      <c r="S1" s="1"/>
      <c r="T1" s="1"/>
      <c r="U1" s="1"/>
      <c r="V1" s="1"/>
      <c r="W1" s="1"/>
      <c r="X1" s="1"/>
      <c r="Y1" s="1"/>
    </row>
    <row r="2" spans="1:25">
      <c r="A2" s="1"/>
      <c r="B2" s="449" t="s">
        <v>739</v>
      </c>
      <c r="C2" s="450"/>
      <c r="D2" s="453"/>
      <c r="E2" s="453"/>
      <c r="F2" s="450"/>
      <c r="G2" s="450"/>
      <c r="H2" s="450"/>
      <c r="I2" s="1"/>
      <c r="J2" s="1"/>
      <c r="K2" s="1"/>
      <c r="L2" s="1"/>
      <c r="M2" s="1"/>
      <c r="N2" s="1"/>
      <c r="O2" s="1"/>
      <c r="P2" s="1"/>
      <c r="Q2" s="1"/>
      <c r="R2" s="1"/>
      <c r="S2" s="1"/>
      <c r="T2" s="1"/>
      <c r="U2" s="1"/>
      <c r="V2" s="1"/>
      <c r="W2" s="1"/>
      <c r="X2" s="1"/>
      <c r="Y2" s="1"/>
    </row>
    <row r="3" spans="1:25">
      <c r="A3" s="1"/>
      <c r="B3" s="207" t="s">
        <v>740</v>
      </c>
      <c r="C3" s="119"/>
      <c r="D3" s="119"/>
      <c r="E3" s="119"/>
      <c r="F3" s="192"/>
      <c r="G3" s="192"/>
      <c r="H3" s="192"/>
      <c r="I3" s="1"/>
      <c r="J3" s="1"/>
      <c r="K3" s="1"/>
      <c r="L3" s="1"/>
      <c r="M3" s="1"/>
      <c r="N3" s="1"/>
      <c r="O3" s="1"/>
      <c r="P3" s="1"/>
      <c r="Q3" s="1"/>
      <c r="R3" s="1"/>
      <c r="S3" s="1"/>
      <c r="T3" s="1"/>
      <c r="U3" s="1"/>
      <c r="V3" s="1"/>
      <c r="W3" s="1"/>
      <c r="X3" s="1"/>
      <c r="Y3" s="1"/>
    </row>
    <row r="4" spans="1:25">
      <c r="A4" s="1"/>
      <c r="B4" s="439" t="s">
        <v>741</v>
      </c>
      <c r="C4" s="439">
        <v>17</v>
      </c>
      <c r="D4" s="1"/>
      <c r="E4" s="1"/>
      <c r="F4" s="1"/>
      <c r="G4" s="1"/>
      <c r="H4" s="1"/>
      <c r="I4" s="1"/>
      <c r="J4" s="1"/>
      <c r="K4" s="1"/>
      <c r="L4" s="1"/>
      <c r="M4" s="1"/>
      <c r="N4" s="1"/>
      <c r="O4" s="1"/>
      <c r="P4" s="1"/>
      <c r="Q4" s="1"/>
      <c r="R4" s="1"/>
      <c r="S4" s="1"/>
      <c r="T4" s="1"/>
      <c r="U4" s="1"/>
      <c r="V4" s="1"/>
      <c r="W4" s="1"/>
      <c r="X4" s="1"/>
      <c r="Y4" s="1"/>
    </row>
    <row r="5" spans="1:25">
      <c r="A5" s="1"/>
      <c r="B5" s="442" t="s">
        <v>670</v>
      </c>
      <c r="C5" s="442">
        <v>17</v>
      </c>
      <c r="D5" s="1"/>
      <c r="E5" s="1"/>
      <c r="F5" s="1"/>
      <c r="G5" s="1"/>
      <c r="H5" s="1"/>
      <c r="I5" s="1"/>
      <c r="J5" s="1"/>
      <c r="K5" s="1"/>
      <c r="L5" s="1"/>
      <c r="M5" s="1"/>
      <c r="N5" s="1"/>
      <c r="O5" s="1"/>
      <c r="P5" s="1"/>
      <c r="Q5" s="1"/>
      <c r="R5" s="1"/>
      <c r="S5" s="1"/>
      <c r="T5" s="1"/>
      <c r="U5" s="1"/>
      <c r="V5" s="1"/>
      <c r="W5" s="1"/>
      <c r="X5" s="1"/>
      <c r="Y5" s="1"/>
    </row>
    <row r="6" spans="1:25">
      <c r="A6" s="1"/>
      <c r="B6" s="439" t="s">
        <v>666</v>
      </c>
      <c r="C6" s="439">
        <v>15</v>
      </c>
      <c r="D6" s="1"/>
      <c r="E6" s="1"/>
      <c r="F6" s="1"/>
      <c r="G6" s="1"/>
      <c r="H6" s="1"/>
      <c r="I6" s="1"/>
      <c r="J6" s="1"/>
      <c r="K6" s="1"/>
      <c r="L6" s="1"/>
      <c r="M6" s="1"/>
      <c r="N6" s="1"/>
      <c r="O6" s="1"/>
      <c r="P6" s="1"/>
      <c r="Q6" s="1"/>
      <c r="R6" s="1"/>
      <c r="S6" s="1"/>
      <c r="T6" s="1"/>
      <c r="U6" s="1"/>
      <c r="V6" s="1"/>
      <c r="W6" s="1"/>
      <c r="X6" s="1"/>
      <c r="Y6" s="1"/>
    </row>
    <row r="7" spans="1:25" ht="30">
      <c r="A7" s="1"/>
      <c r="B7" s="441" t="s">
        <v>742</v>
      </c>
      <c r="C7" s="442">
        <v>53</v>
      </c>
      <c r="D7" s="1"/>
      <c r="E7" s="1"/>
      <c r="F7" s="1"/>
      <c r="G7" s="1"/>
      <c r="H7" s="1"/>
      <c r="I7" s="1"/>
      <c r="J7" s="1"/>
      <c r="K7" s="1"/>
      <c r="L7" s="1"/>
      <c r="M7" s="1"/>
      <c r="N7" s="1"/>
      <c r="O7" s="1"/>
      <c r="P7" s="1"/>
      <c r="Q7" s="1"/>
      <c r="R7" s="1"/>
      <c r="S7" s="1"/>
      <c r="T7" s="1"/>
      <c r="U7" s="1"/>
      <c r="V7" s="1"/>
      <c r="W7" s="1"/>
      <c r="X7" s="1"/>
      <c r="Y7" s="1"/>
    </row>
    <row r="8" spans="1:25">
      <c r="A8" s="1"/>
      <c r="B8" s="1"/>
      <c r="C8" s="1"/>
      <c r="D8" s="1"/>
      <c r="E8" s="1"/>
      <c r="F8" s="1"/>
      <c r="G8" s="1"/>
      <c r="H8" s="1"/>
      <c r="I8" s="1"/>
      <c r="J8" s="1"/>
      <c r="K8" s="1"/>
      <c r="L8" s="1"/>
      <c r="M8" s="1"/>
      <c r="N8" s="1"/>
      <c r="O8" s="1"/>
      <c r="P8" s="1"/>
      <c r="Q8" s="1"/>
      <c r="R8" s="1"/>
      <c r="S8" s="1"/>
      <c r="T8" s="1"/>
      <c r="U8" s="1"/>
      <c r="V8" s="1"/>
      <c r="W8" s="1"/>
      <c r="X8" s="1"/>
      <c r="Y8" s="1"/>
    </row>
    <row r="9" spans="1:25">
      <c r="A9" s="1"/>
      <c r="B9" s="121" t="s">
        <v>672</v>
      </c>
      <c r="C9" s="1"/>
      <c r="D9" s="1"/>
      <c r="E9" s="1"/>
      <c r="F9" s="1"/>
      <c r="G9" s="1"/>
      <c r="H9" s="1"/>
      <c r="I9" s="1"/>
      <c r="J9" s="1"/>
      <c r="K9" s="1"/>
      <c r="L9" s="1"/>
      <c r="M9" s="1"/>
      <c r="N9" s="1"/>
      <c r="O9" s="1"/>
      <c r="P9" s="1"/>
      <c r="Q9" s="1"/>
      <c r="R9" s="1"/>
      <c r="S9" s="1"/>
      <c r="T9" s="1"/>
      <c r="U9" s="1"/>
      <c r="V9" s="1"/>
      <c r="W9" s="1"/>
      <c r="X9" s="1"/>
      <c r="Y9" s="1"/>
    </row>
    <row r="10" spans="1:25">
      <c r="A10" s="1"/>
      <c r="B10" s="1"/>
      <c r="C10" s="1"/>
      <c r="D10" s="1"/>
      <c r="E10" s="1"/>
      <c r="F10" s="1"/>
      <c r="G10" s="1"/>
      <c r="H10" s="1"/>
      <c r="I10" s="1"/>
      <c r="J10" s="1"/>
      <c r="K10" s="1"/>
      <c r="L10" s="1"/>
      <c r="M10" s="1"/>
      <c r="N10" s="1"/>
      <c r="O10" s="1"/>
      <c r="P10" s="1"/>
      <c r="Q10" s="1"/>
      <c r="R10" s="1"/>
      <c r="S10" s="1"/>
      <c r="T10" s="1"/>
      <c r="U10" s="1"/>
      <c r="V10" s="1"/>
      <c r="W10" s="1"/>
      <c r="X10" s="1"/>
      <c r="Y10" s="1"/>
    </row>
    <row r="11" spans="1:25">
      <c r="A11" s="1"/>
      <c r="B11" s="1"/>
      <c r="C11" s="1"/>
      <c r="D11" s="1"/>
      <c r="E11" s="1"/>
      <c r="F11" s="1"/>
      <c r="G11" s="1"/>
      <c r="H11" s="1"/>
      <c r="I11" s="1"/>
      <c r="J11" s="1"/>
      <c r="K11" s="1"/>
      <c r="L11" s="1"/>
      <c r="M11" s="1"/>
      <c r="N11" s="1"/>
      <c r="O11" s="1"/>
      <c r="P11" s="1"/>
      <c r="Q11" s="1"/>
      <c r="R11" s="1"/>
      <c r="S11" s="1"/>
      <c r="T11" s="1"/>
      <c r="U11" s="1"/>
      <c r="V11" s="1"/>
      <c r="W11" s="1"/>
      <c r="X11" s="1"/>
      <c r="Y11" s="1"/>
    </row>
    <row r="12" spans="1:25">
      <c r="A12" s="1"/>
      <c r="B12" s="449" t="s">
        <v>784</v>
      </c>
      <c r="C12" s="450"/>
      <c r="D12" s="453"/>
      <c r="E12" s="453"/>
      <c r="F12" s="450"/>
      <c r="G12" s="450"/>
      <c r="H12" s="450"/>
      <c r="I12" s="1"/>
      <c r="J12" s="1"/>
      <c r="K12" s="1"/>
      <c r="L12" s="1"/>
      <c r="M12" s="1"/>
      <c r="N12" s="1"/>
      <c r="O12" s="1"/>
      <c r="P12" s="1"/>
      <c r="Q12" s="1"/>
      <c r="R12" s="1"/>
      <c r="S12" s="1"/>
      <c r="T12" s="1"/>
      <c r="U12" s="1"/>
      <c r="V12" s="1"/>
      <c r="W12" s="1"/>
      <c r="X12" s="1"/>
      <c r="Y12" s="1"/>
    </row>
    <row r="13" spans="1:25">
      <c r="A13" s="1"/>
      <c r="B13" s="207" t="s">
        <v>785</v>
      </c>
      <c r="C13" s="119"/>
      <c r="D13" s="119"/>
      <c r="E13" s="119"/>
      <c r="F13" s="192"/>
      <c r="G13" s="192"/>
      <c r="H13" s="192"/>
      <c r="I13" s="1"/>
      <c r="J13" s="1"/>
      <c r="K13" s="1"/>
      <c r="L13" s="1"/>
      <c r="M13" s="1"/>
      <c r="N13" s="1"/>
      <c r="O13" s="1"/>
      <c r="P13" s="1"/>
      <c r="Q13" s="1"/>
      <c r="R13" s="1"/>
      <c r="S13" s="1"/>
      <c r="T13" s="1"/>
      <c r="U13" s="1"/>
      <c r="V13" s="1"/>
      <c r="W13" s="1"/>
      <c r="X13" s="1"/>
      <c r="Y13" s="1"/>
    </row>
    <row r="14" spans="1:25">
      <c r="A14" s="1"/>
      <c r="B14" s="439" t="s">
        <v>741</v>
      </c>
      <c r="C14" s="439">
        <v>17</v>
      </c>
      <c r="D14" s="1"/>
      <c r="E14" s="1"/>
      <c r="F14" s="1"/>
      <c r="G14" s="1"/>
      <c r="H14" s="1"/>
      <c r="I14" s="1"/>
      <c r="J14" s="1"/>
      <c r="K14" s="1"/>
      <c r="L14" s="1"/>
      <c r="M14" s="1"/>
      <c r="N14" s="1"/>
      <c r="O14" s="1"/>
      <c r="P14" s="1"/>
      <c r="Q14" s="1"/>
      <c r="R14" s="1"/>
      <c r="S14" s="1"/>
      <c r="T14" s="1"/>
      <c r="U14" s="1"/>
      <c r="V14" s="1"/>
      <c r="W14" s="1"/>
      <c r="X14" s="1"/>
      <c r="Y14" s="1"/>
    </row>
    <row r="15" spans="1:25">
      <c r="A15" s="1"/>
      <c r="B15" s="442" t="s">
        <v>670</v>
      </c>
      <c r="C15" s="442">
        <v>17</v>
      </c>
      <c r="D15" s="1"/>
      <c r="E15" s="1"/>
      <c r="F15" s="1"/>
      <c r="G15" s="1"/>
      <c r="H15" s="1"/>
      <c r="I15" s="1"/>
      <c r="J15" s="1"/>
      <c r="K15" s="1"/>
      <c r="L15" s="1"/>
      <c r="M15" s="1"/>
      <c r="N15" s="1"/>
      <c r="O15" s="1"/>
      <c r="P15" s="1"/>
      <c r="Q15" s="1"/>
      <c r="R15" s="1"/>
      <c r="S15" s="1"/>
      <c r="T15" s="1"/>
      <c r="U15" s="1"/>
      <c r="V15" s="1"/>
      <c r="W15" s="1"/>
      <c r="X15" s="1"/>
      <c r="Y15" s="1"/>
    </row>
    <row r="16" spans="1:25">
      <c r="A16" s="1"/>
      <c r="B16" s="439" t="s">
        <v>758</v>
      </c>
      <c r="C16" s="439">
        <v>15</v>
      </c>
      <c r="D16" s="1"/>
      <c r="E16" s="1"/>
      <c r="F16" s="1"/>
      <c r="G16" s="1"/>
      <c r="H16" s="1"/>
      <c r="I16" s="1"/>
      <c r="J16" s="1"/>
      <c r="K16" s="1"/>
      <c r="L16" s="1"/>
      <c r="M16" s="1"/>
      <c r="N16" s="1"/>
      <c r="O16" s="1"/>
      <c r="P16" s="1"/>
      <c r="Q16" s="1"/>
      <c r="R16" s="1"/>
      <c r="S16" s="1"/>
      <c r="T16" s="1"/>
      <c r="U16" s="1"/>
      <c r="V16" s="1"/>
      <c r="W16" s="1"/>
      <c r="X16" s="1"/>
      <c r="Y16" s="1"/>
    </row>
    <row r="17" spans="1:25">
      <c r="A17" s="1"/>
      <c r="B17" s="436" t="s">
        <v>773</v>
      </c>
      <c r="C17" s="436">
        <v>53</v>
      </c>
      <c r="D17" s="1"/>
      <c r="E17" s="1"/>
      <c r="F17" s="1"/>
      <c r="G17" s="1"/>
      <c r="H17" s="1"/>
      <c r="I17" s="1"/>
      <c r="J17" s="1"/>
      <c r="K17" s="1"/>
      <c r="L17" s="1"/>
      <c r="M17" s="1"/>
      <c r="N17" s="1"/>
      <c r="O17" s="1"/>
      <c r="P17" s="1"/>
      <c r="Q17" s="1"/>
      <c r="R17" s="1"/>
      <c r="S17" s="1"/>
      <c r="T17" s="1"/>
      <c r="U17" s="1"/>
      <c r="V17" s="1"/>
      <c r="W17" s="1"/>
      <c r="X17" s="1"/>
      <c r="Y17" s="1"/>
    </row>
    <row r="18" spans="1:25">
      <c r="A18" s="1"/>
      <c r="B18" s="1"/>
      <c r="C18" s="1"/>
      <c r="D18" s="1"/>
      <c r="E18" s="1"/>
      <c r="F18" s="1"/>
      <c r="G18" s="1"/>
      <c r="H18" s="1"/>
      <c r="I18" s="1"/>
      <c r="J18" s="1"/>
      <c r="K18" s="1"/>
      <c r="L18" s="1"/>
      <c r="M18" s="1"/>
      <c r="N18" s="1"/>
      <c r="O18" s="1"/>
      <c r="P18" s="1"/>
      <c r="Q18" s="1"/>
      <c r="R18" s="1"/>
      <c r="S18" s="1"/>
      <c r="T18" s="1"/>
      <c r="U18" s="1"/>
      <c r="V18" s="1"/>
      <c r="W18" s="1"/>
      <c r="X18" s="1"/>
      <c r="Y18" s="1"/>
    </row>
    <row r="19" spans="1:25">
      <c r="A19" s="1"/>
      <c r="B19" s="439" t="s">
        <v>765</v>
      </c>
      <c r="C19" s="439">
        <v>15</v>
      </c>
      <c r="D19" s="1"/>
      <c r="E19" s="1"/>
      <c r="F19" s="1"/>
      <c r="G19" s="1"/>
      <c r="H19" s="1"/>
      <c r="I19" s="1"/>
      <c r="J19" s="1"/>
      <c r="K19" s="1"/>
      <c r="L19" s="1"/>
      <c r="M19" s="1"/>
      <c r="N19" s="1"/>
      <c r="O19" s="1"/>
      <c r="P19" s="1"/>
      <c r="Q19" s="1"/>
      <c r="R19" s="1"/>
      <c r="S19" s="1"/>
      <c r="T19" s="1"/>
      <c r="U19" s="1"/>
      <c r="V19" s="1"/>
      <c r="W19" s="1"/>
      <c r="X19" s="1"/>
      <c r="Y19" s="1"/>
    </row>
    <row r="20" spans="1:25">
      <c r="A20" s="1"/>
      <c r="B20" s="442" t="s">
        <v>774</v>
      </c>
      <c r="C20" s="442">
        <v>23</v>
      </c>
      <c r="D20" s="1"/>
      <c r="E20" s="1"/>
      <c r="F20" s="1"/>
      <c r="G20" s="1"/>
      <c r="H20" s="1"/>
      <c r="I20" s="1"/>
      <c r="J20" s="1"/>
      <c r="K20" s="1"/>
      <c r="L20" s="1"/>
      <c r="M20" s="1"/>
      <c r="N20" s="1"/>
      <c r="O20" s="1"/>
      <c r="P20" s="1"/>
      <c r="Q20" s="1"/>
      <c r="R20" s="1"/>
      <c r="S20" s="1"/>
      <c r="T20" s="1"/>
      <c r="U20" s="1"/>
      <c r="V20" s="1"/>
      <c r="W20" s="1"/>
      <c r="X20" s="1"/>
      <c r="Y20" s="1"/>
    </row>
    <row r="21" spans="1:25">
      <c r="A21" s="1"/>
      <c r="B21" s="436" t="s">
        <v>775</v>
      </c>
      <c r="C21" s="436">
        <v>30</v>
      </c>
      <c r="D21" s="1"/>
      <c r="E21" s="1"/>
      <c r="F21" s="1"/>
      <c r="G21" s="1"/>
      <c r="H21" s="1"/>
      <c r="I21" s="1"/>
      <c r="J21" s="1"/>
      <c r="K21" s="1"/>
      <c r="L21" s="1"/>
      <c r="M21" s="1"/>
      <c r="N21" s="1"/>
      <c r="O21" s="1"/>
      <c r="P21" s="1"/>
      <c r="Q21" s="1"/>
      <c r="R21" s="1"/>
      <c r="S21" s="1"/>
      <c r="T21" s="1"/>
      <c r="U21" s="1"/>
      <c r="V21" s="1"/>
      <c r="W21" s="1"/>
      <c r="X21" s="1"/>
      <c r="Y21" s="1"/>
    </row>
    <row r="22" spans="1:25">
      <c r="A22" s="1"/>
      <c r="B22" s="1"/>
      <c r="C22" s="1"/>
      <c r="D22" s="1"/>
      <c r="E22" s="1"/>
      <c r="F22" s="1"/>
      <c r="G22" s="1"/>
      <c r="H22" s="1"/>
      <c r="I22" s="1"/>
      <c r="J22" s="1"/>
      <c r="K22" s="1"/>
      <c r="L22" s="1"/>
      <c r="M22" s="1"/>
      <c r="N22" s="1"/>
      <c r="O22" s="1"/>
      <c r="P22" s="1"/>
      <c r="Q22" s="1"/>
      <c r="R22" s="1"/>
      <c r="S22" s="1"/>
      <c r="T22" s="1"/>
      <c r="U22" s="1"/>
      <c r="V22" s="1"/>
      <c r="W22" s="1"/>
      <c r="X22" s="1"/>
      <c r="Y22" s="1"/>
    </row>
    <row r="23" spans="1:25">
      <c r="A23" s="1"/>
      <c r="B23" s="439" t="s">
        <v>776</v>
      </c>
      <c r="C23" s="439">
        <v>29</v>
      </c>
      <c r="D23" s="1"/>
      <c r="E23" s="1"/>
      <c r="F23" s="1"/>
      <c r="G23" s="1"/>
      <c r="H23" s="1"/>
      <c r="I23" s="1"/>
      <c r="J23" s="1"/>
      <c r="K23" s="1"/>
      <c r="L23" s="1"/>
      <c r="M23" s="1"/>
      <c r="N23" s="1"/>
      <c r="O23" s="1"/>
      <c r="P23" s="1"/>
      <c r="Q23" s="1"/>
      <c r="R23" s="1"/>
      <c r="S23" s="1"/>
      <c r="T23" s="1"/>
      <c r="U23" s="1"/>
      <c r="V23" s="1"/>
      <c r="W23" s="1"/>
      <c r="X23" s="1"/>
      <c r="Y23" s="1"/>
    </row>
    <row r="24" spans="1:25">
      <c r="A24" s="1"/>
      <c r="B24" s="442" t="s">
        <v>777</v>
      </c>
      <c r="C24" s="442">
        <v>14</v>
      </c>
      <c r="D24" s="1"/>
      <c r="E24" s="1"/>
      <c r="F24" s="1"/>
      <c r="G24" s="1"/>
      <c r="H24" s="1"/>
      <c r="I24" s="1"/>
      <c r="J24" s="1"/>
      <c r="K24" s="1"/>
      <c r="L24" s="1"/>
      <c r="M24" s="1"/>
      <c r="N24" s="1"/>
      <c r="O24" s="1"/>
      <c r="P24" s="1"/>
      <c r="Q24" s="1"/>
      <c r="R24" s="1"/>
      <c r="S24" s="1"/>
      <c r="T24" s="1"/>
      <c r="U24" s="1"/>
      <c r="V24" s="1"/>
      <c r="W24" s="1"/>
      <c r="X24" s="1"/>
      <c r="Y24" s="1"/>
    </row>
    <row r="25" spans="1:25">
      <c r="A25" s="1"/>
      <c r="B25" s="1"/>
      <c r="C25" s="1"/>
      <c r="D25" s="1"/>
      <c r="E25" s="1"/>
      <c r="F25" s="1"/>
      <c r="G25" s="1"/>
      <c r="H25" s="1"/>
      <c r="I25" s="1"/>
      <c r="J25" s="1"/>
      <c r="K25" s="1"/>
      <c r="L25" s="1"/>
      <c r="M25" s="1"/>
      <c r="N25" s="1"/>
      <c r="O25" s="1"/>
      <c r="P25" s="1"/>
      <c r="Q25" s="1"/>
      <c r="R25" s="1"/>
      <c r="S25" s="1"/>
      <c r="T25" s="1"/>
      <c r="U25" s="1"/>
      <c r="V25" s="1"/>
      <c r="W25" s="1"/>
      <c r="X25" s="1"/>
      <c r="Y25" s="1"/>
    </row>
    <row r="26" spans="1:25">
      <c r="A26" s="1"/>
      <c r="B26" s="439" t="s">
        <v>778</v>
      </c>
      <c r="C26" s="439">
        <v>31</v>
      </c>
      <c r="D26" s="1"/>
      <c r="E26" s="1"/>
      <c r="F26" s="1"/>
      <c r="G26" s="1"/>
      <c r="H26" s="1"/>
      <c r="I26" s="1"/>
      <c r="J26" s="1"/>
      <c r="K26" s="1"/>
      <c r="L26" s="1"/>
      <c r="M26" s="1"/>
      <c r="N26" s="1"/>
      <c r="O26" s="1"/>
      <c r="P26" s="1"/>
      <c r="Q26" s="1"/>
      <c r="R26" s="1"/>
      <c r="S26" s="1"/>
      <c r="T26" s="1"/>
      <c r="U26" s="1"/>
      <c r="V26" s="1"/>
      <c r="W26" s="1"/>
      <c r="X26" s="1"/>
      <c r="Y26" s="1"/>
    </row>
    <row r="27" spans="1:25">
      <c r="A27" s="1"/>
      <c r="B27" s="442" t="s">
        <v>779</v>
      </c>
      <c r="C27" s="442">
        <v>14</v>
      </c>
      <c r="D27" s="1"/>
      <c r="E27" s="1"/>
      <c r="F27" s="1"/>
      <c r="G27" s="1"/>
      <c r="H27" s="1"/>
      <c r="I27" s="1"/>
      <c r="J27" s="1"/>
      <c r="K27" s="1"/>
      <c r="L27" s="1"/>
      <c r="M27" s="1"/>
      <c r="N27" s="1"/>
      <c r="O27" s="1"/>
      <c r="P27" s="1"/>
      <c r="Q27" s="1"/>
      <c r="R27" s="1"/>
      <c r="S27" s="1"/>
      <c r="T27" s="1"/>
      <c r="U27" s="1"/>
      <c r="V27" s="1"/>
      <c r="W27" s="1"/>
      <c r="X27" s="1"/>
      <c r="Y27" s="1"/>
    </row>
    <row r="28" spans="1:25">
      <c r="A28" s="1"/>
      <c r="B28" s="1"/>
      <c r="C28" s="1"/>
      <c r="D28" s="1"/>
      <c r="E28" s="1"/>
      <c r="F28" s="1"/>
      <c r="G28" s="1"/>
      <c r="H28" s="1"/>
      <c r="I28" s="1"/>
      <c r="J28" s="1"/>
      <c r="K28" s="1"/>
      <c r="L28" s="1"/>
      <c r="M28" s="1"/>
      <c r="N28" s="1"/>
      <c r="O28" s="1"/>
      <c r="P28" s="1"/>
      <c r="Q28" s="1"/>
      <c r="R28" s="1"/>
      <c r="S28" s="1"/>
      <c r="T28" s="1"/>
      <c r="U28" s="1"/>
      <c r="V28" s="1"/>
      <c r="W28" s="1"/>
      <c r="X28" s="1"/>
      <c r="Y28" s="1"/>
    </row>
    <row r="29" spans="1:25">
      <c r="A29" s="1"/>
      <c r="B29" s="439" t="s">
        <v>780</v>
      </c>
      <c r="C29" s="439">
        <v>33</v>
      </c>
      <c r="D29" s="1"/>
      <c r="E29" s="1"/>
      <c r="F29" s="1"/>
      <c r="G29" s="1"/>
      <c r="H29" s="1"/>
      <c r="I29" s="1"/>
      <c r="J29" s="1"/>
      <c r="K29" s="1"/>
      <c r="L29" s="1"/>
      <c r="M29" s="1"/>
      <c r="N29" s="1"/>
      <c r="O29" s="1"/>
      <c r="P29" s="1"/>
      <c r="Q29" s="1"/>
      <c r="R29" s="1"/>
      <c r="S29" s="1"/>
      <c r="T29" s="1"/>
      <c r="U29" s="1"/>
      <c r="V29" s="1"/>
      <c r="W29" s="1"/>
      <c r="X29" s="1"/>
      <c r="Y29" s="1"/>
    </row>
    <row r="30" spans="1:25">
      <c r="A30" s="1"/>
      <c r="B30" s="442" t="s">
        <v>781</v>
      </c>
      <c r="C30" s="442">
        <v>15</v>
      </c>
      <c r="D30" s="1"/>
      <c r="E30" s="1"/>
      <c r="F30" s="1"/>
      <c r="G30" s="1"/>
      <c r="H30" s="1"/>
      <c r="I30" s="1"/>
      <c r="J30" s="1"/>
      <c r="K30" s="1"/>
      <c r="L30" s="1"/>
      <c r="M30" s="1"/>
      <c r="N30" s="1"/>
      <c r="O30" s="1"/>
      <c r="P30" s="1"/>
      <c r="Q30" s="1"/>
      <c r="R30" s="1"/>
      <c r="S30" s="1"/>
      <c r="T30" s="1"/>
      <c r="U30" s="1"/>
      <c r="V30" s="1"/>
      <c r="W30" s="1"/>
      <c r="X30" s="1"/>
      <c r="Y30" s="1"/>
    </row>
    <row r="31" spans="1:25">
      <c r="A31" s="1"/>
      <c r="B31" s="1"/>
      <c r="C31" s="1"/>
      <c r="D31" s="1"/>
      <c r="E31" s="1"/>
      <c r="F31" s="1"/>
      <c r="G31" s="1"/>
      <c r="H31" s="1"/>
      <c r="I31" s="1"/>
      <c r="J31" s="1"/>
      <c r="K31" s="1"/>
      <c r="L31" s="1"/>
      <c r="M31" s="1"/>
      <c r="N31" s="1"/>
      <c r="O31" s="1"/>
      <c r="P31" s="1"/>
      <c r="Q31" s="1"/>
      <c r="R31" s="1"/>
      <c r="S31" s="1"/>
      <c r="T31" s="1"/>
      <c r="U31" s="1"/>
      <c r="V31" s="1"/>
      <c r="W31" s="1"/>
      <c r="X31" s="1"/>
      <c r="Y31" s="1"/>
    </row>
    <row r="32" spans="1:25">
      <c r="A32" s="1"/>
      <c r="B32" s="439" t="s">
        <v>782</v>
      </c>
      <c r="C32" s="439">
        <v>15</v>
      </c>
      <c r="D32" s="1"/>
      <c r="E32" s="1"/>
      <c r="F32" s="1"/>
      <c r="G32" s="1"/>
      <c r="H32" s="1"/>
      <c r="I32" s="1"/>
      <c r="J32" s="1"/>
      <c r="K32" s="1"/>
      <c r="L32" s="1"/>
      <c r="M32" s="1"/>
      <c r="N32" s="1"/>
      <c r="O32" s="1"/>
      <c r="P32" s="1"/>
      <c r="Q32" s="1"/>
      <c r="R32" s="1"/>
      <c r="S32" s="1"/>
      <c r="T32" s="1"/>
      <c r="U32" s="1"/>
      <c r="V32" s="1"/>
      <c r="W32" s="1"/>
      <c r="X32" s="1"/>
      <c r="Y32" s="1"/>
    </row>
    <row r="33" spans="1:25">
      <c r="A33" s="1"/>
      <c r="B33" s="442" t="s">
        <v>783</v>
      </c>
      <c r="C33" s="442">
        <v>22</v>
      </c>
      <c r="D33" s="1"/>
      <c r="E33" s="1"/>
      <c r="F33" s="1"/>
      <c r="G33" s="1"/>
      <c r="H33" s="1"/>
      <c r="I33" s="1"/>
      <c r="J33" s="1"/>
      <c r="K33" s="1"/>
      <c r="L33" s="1"/>
      <c r="M33" s="1"/>
      <c r="N33" s="1"/>
      <c r="O33" s="1"/>
      <c r="P33" s="1"/>
      <c r="Q33" s="1"/>
      <c r="R33" s="1"/>
      <c r="S33" s="1"/>
      <c r="T33" s="1"/>
      <c r="U33" s="1"/>
      <c r="V33" s="1"/>
      <c r="W33" s="1"/>
      <c r="X33" s="1"/>
      <c r="Y33" s="1"/>
    </row>
    <row r="34" spans="1:25">
      <c r="A34" s="1"/>
      <c r="B34" s="1"/>
      <c r="C34" s="1"/>
      <c r="D34" s="1"/>
      <c r="E34" s="1"/>
      <c r="F34" s="1"/>
      <c r="G34" s="1"/>
      <c r="H34" s="1"/>
      <c r="I34" s="1"/>
      <c r="J34" s="1"/>
      <c r="K34" s="1"/>
      <c r="L34" s="1"/>
      <c r="M34" s="1"/>
      <c r="N34" s="1"/>
      <c r="O34" s="1"/>
      <c r="P34" s="1"/>
      <c r="Q34" s="1"/>
      <c r="R34" s="1"/>
      <c r="S34" s="1"/>
      <c r="T34" s="1"/>
      <c r="U34" s="1"/>
      <c r="V34" s="1"/>
      <c r="W34" s="1"/>
      <c r="X34" s="1"/>
      <c r="Y34" s="1"/>
    </row>
    <row r="35" spans="1:25">
      <c r="A35" s="1"/>
      <c r="B35" s="121" t="s">
        <v>672</v>
      </c>
      <c r="C35" s="1"/>
      <c r="D35" s="1"/>
      <c r="E35" s="1"/>
      <c r="F35" s="1"/>
      <c r="G35" s="1"/>
      <c r="H35" s="1"/>
      <c r="I35" s="1"/>
      <c r="J35" s="1"/>
      <c r="K35" s="1"/>
      <c r="L35" s="1"/>
      <c r="M35" s="1"/>
      <c r="N35" s="1"/>
      <c r="O35" s="1"/>
      <c r="P35" s="1"/>
      <c r="Q35" s="1"/>
      <c r="R35" s="1"/>
      <c r="S35" s="1"/>
      <c r="T35" s="1"/>
      <c r="U35" s="1"/>
      <c r="V35" s="1"/>
      <c r="W35" s="1"/>
      <c r="X35" s="1"/>
      <c r="Y35" s="1"/>
    </row>
    <row r="36" spans="1:25">
      <c r="A36" s="1"/>
      <c r="B36" s="1"/>
      <c r="C36" s="1"/>
      <c r="D36" s="1"/>
      <c r="E36" s="1"/>
      <c r="F36" s="1"/>
      <c r="G36" s="1"/>
      <c r="H36" s="1"/>
      <c r="I36" s="1"/>
      <c r="J36" s="1"/>
      <c r="K36" s="1"/>
      <c r="L36" s="1"/>
      <c r="M36" s="1"/>
      <c r="N36" s="1"/>
      <c r="O36" s="1"/>
      <c r="P36" s="1"/>
      <c r="Q36" s="1"/>
      <c r="R36" s="1"/>
      <c r="S36" s="1"/>
      <c r="T36" s="1"/>
      <c r="U36" s="1"/>
      <c r="V36" s="1"/>
      <c r="W36" s="1"/>
      <c r="X36" s="1"/>
      <c r="Y36" s="1"/>
    </row>
    <row r="37" spans="1:25">
      <c r="A37" s="1"/>
      <c r="B37" s="1"/>
      <c r="C37" s="1"/>
      <c r="D37" s="1"/>
      <c r="E37" s="1"/>
      <c r="F37" s="1"/>
      <c r="G37" s="1"/>
      <c r="H37" s="1"/>
      <c r="I37" s="1"/>
      <c r="J37" s="1"/>
      <c r="K37" s="1"/>
      <c r="L37" s="1"/>
      <c r="M37" s="1"/>
      <c r="N37" s="1"/>
      <c r="O37" s="1"/>
      <c r="P37" s="1"/>
      <c r="Q37" s="1"/>
      <c r="R37" s="1"/>
      <c r="S37" s="1"/>
      <c r="T37" s="1"/>
      <c r="U37" s="1"/>
      <c r="V37" s="1"/>
      <c r="W37" s="1"/>
      <c r="X37" s="1"/>
      <c r="Y37" s="1"/>
    </row>
    <row r="38" spans="1:25">
      <c r="A38" s="1"/>
      <c r="B38" s="1"/>
      <c r="C38" s="1"/>
      <c r="D38" s="1"/>
      <c r="E38" s="1"/>
      <c r="F38" s="1"/>
      <c r="G38" s="1"/>
      <c r="H38" s="1"/>
      <c r="I38" s="1"/>
      <c r="J38" s="1"/>
      <c r="K38" s="1"/>
      <c r="L38" s="1"/>
      <c r="M38" s="1"/>
      <c r="N38" s="1"/>
      <c r="O38" s="1"/>
      <c r="P38" s="1"/>
      <c r="Q38" s="1"/>
      <c r="R38" s="1"/>
      <c r="S38" s="1"/>
      <c r="T38" s="1"/>
      <c r="U38" s="1"/>
      <c r="V38" s="1"/>
      <c r="W38" s="1"/>
      <c r="X38" s="1"/>
      <c r="Y38" s="1"/>
    </row>
    <row r="39" spans="1:25">
      <c r="A39" s="1"/>
      <c r="B39" s="1"/>
      <c r="C39" s="1"/>
      <c r="D39" s="1"/>
      <c r="E39" s="1"/>
      <c r="F39" s="1"/>
      <c r="G39" s="1"/>
      <c r="H39" s="1"/>
      <c r="I39" s="1"/>
      <c r="J39" s="1"/>
      <c r="K39" s="1"/>
      <c r="L39" s="1"/>
      <c r="M39" s="1"/>
      <c r="N39" s="1"/>
      <c r="O39" s="1"/>
      <c r="P39" s="1"/>
      <c r="Q39" s="1"/>
      <c r="R39" s="1"/>
      <c r="S39" s="1"/>
      <c r="T39" s="1"/>
      <c r="U39" s="1"/>
      <c r="V39" s="1"/>
      <c r="W39" s="1"/>
      <c r="X39" s="1"/>
      <c r="Y39" s="1"/>
    </row>
    <row r="40" spans="1:25">
      <c r="A40" s="1"/>
      <c r="B40" s="1"/>
      <c r="C40" s="1"/>
      <c r="D40" s="1"/>
      <c r="E40" s="1"/>
      <c r="F40" s="1"/>
      <c r="G40" s="1"/>
      <c r="H40" s="1"/>
      <c r="I40" s="1"/>
      <c r="J40" s="1"/>
      <c r="K40" s="1"/>
      <c r="L40" s="1"/>
      <c r="M40" s="1"/>
      <c r="N40" s="1"/>
      <c r="O40" s="1"/>
      <c r="P40" s="1"/>
      <c r="Q40" s="1"/>
      <c r="R40" s="1"/>
      <c r="S40" s="1"/>
      <c r="T40" s="1"/>
      <c r="U40" s="1"/>
      <c r="V40" s="1"/>
      <c r="W40" s="1"/>
      <c r="X40" s="1"/>
      <c r="Y40" s="1"/>
    </row>
    <row r="41" spans="1:25">
      <c r="A41" s="1"/>
      <c r="B41" s="1"/>
      <c r="C41" s="1"/>
      <c r="D41" s="1"/>
      <c r="E41" s="1"/>
      <c r="F41" s="1"/>
      <c r="G41" s="1"/>
      <c r="H41" s="1"/>
      <c r="I41" s="1"/>
      <c r="J41" s="1"/>
      <c r="K41" s="1"/>
      <c r="L41" s="1"/>
      <c r="M41" s="1"/>
      <c r="N41" s="1"/>
      <c r="O41" s="1"/>
      <c r="P41" s="1"/>
      <c r="Q41" s="1"/>
      <c r="R41" s="1"/>
      <c r="S41" s="1"/>
      <c r="T41" s="1"/>
      <c r="U41" s="1"/>
      <c r="V41" s="1"/>
      <c r="W41" s="1"/>
      <c r="X41" s="1"/>
      <c r="Y41" s="1"/>
    </row>
    <row r="42" spans="1:25">
      <c r="A42" s="1"/>
      <c r="B42" s="1"/>
      <c r="C42" s="1"/>
      <c r="D42" s="1"/>
      <c r="E42" s="1"/>
      <c r="F42" s="1"/>
      <c r="G42" s="1"/>
      <c r="H42" s="1"/>
      <c r="I42" s="1"/>
      <c r="J42" s="1"/>
      <c r="K42" s="1"/>
      <c r="L42" s="1"/>
      <c r="M42" s="1"/>
      <c r="N42" s="1"/>
      <c r="O42" s="1"/>
      <c r="P42" s="1"/>
      <c r="Q42" s="1"/>
      <c r="R42" s="1"/>
      <c r="S42" s="1"/>
      <c r="T42" s="1"/>
      <c r="U42" s="1"/>
      <c r="V42" s="1"/>
      <c r="W42" s="1"/>
      <c r="X42" s="1"/>
      <c r="Y42" s="1"/>
    </row>
    <row r="43" spans="1:25">
      <c r="A43" s="1"/>
      <c r="B43" s="1"/>
      <c r="C43" s="1"/>
      <c r="D43" s="1"/>
      <c r="E43" s="1"/>
      <c r="F43" s="1"/>
      <c r="G43" s="1"/>
      <c r="H43" s="1"/>
      <c r="I43" s="1"/>
      <c r="J43" s="1"/>
      <c r="K43" s="1"/>
      <c r="L43" s="1"/>
      <c r="M43" s="1"/>
      <c r="N43" s="1"/>
      <c r="O43" s="1"/>
      <c r="P43" s="1"/>
      <c r="Q43" s="1"/>
      <c r="R43" s="1"/>
      <c r="S43" s="1"/>
      <c r="T43" s="1"/>
      <c r="U43" s="1"/>
      <c r="V43" s="1"/>
      <c r="W43" s="1"/>
      <c r="X43" s="1"/>
      <c r="Y43" s="1"/>
    </row>
    <row r="44" spans="1:25">
      <c r="A44" s="1"/>
    </row>
    <row r="45" spans="1:25">
      <c r="A45" s="1"/>
    </row>
    <row r="46" spans="1:25">
      <c r="A46" s="1"/>
    </row>
    <row r="47" spans="1:25">
      <c r="A47" s="1"/>
    </row>
    <row r="48" spans="1:25">
      <c r="A48" s="1"/>
    </row>
    <row r="49" spans="1:1">
      <c r="A49" s="1"/>
    </row>
    <row r="50" spans="1:1">
      <c r="A50" s="1"/>
    </row>
    <row r="51" spans="1:1">
      <c r="A51" s="1"/>
    </row>
    <row r="52" spans="1:1">
      <c r="A52" s="1"/>
    </row>
    <row r="53" spans="1:1">
      <c r="A53" s="1"/>
    </row>
  </sheetData>
  <hyperlinks>
    <hyperlink ref="J1" location="innehåll!A1" display="Tillbaka till innehållsförteckning"/>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8"/>
  <sheetViews>
    <sheetView zoomScaleNormal="100" workbookViewId="0">
      <selection activeCell="E1" sqref="E1"/>
    </sheetView>
  </sheetViews>
  <sheetFormatPr defaultRowHeight="15"/>
  <cols>
    <col min="1" max="1" width="4.5703125" customWidth="1"/>
    <col min="2" max="2" width="21.140625" customWidth="1"/>
    <col min="3" max="3" width="22.140625" customWidth="1"/>
    <col min="4" max="4" width="7.7109375" customWidth="1"/>
    <col min="7" max="7" width="11.5703125" customWidth="1"/>
    <col min="13" max="13" width="13.5703125" customWidth="1"/>
    <col min="14" max="14" width="2.140625" customWidth="1"/>
    <col min="16" max="16" width="37.140625" customWidth="1"/>
  </cols>
  <sheetData>
    <row r="1" spans="1:25">
      <c r="A1" s="1"/>
      <c r="B1" s="1"/>
      <c r="C1" s="1"/>
      <c r="D1" s="1"/>
      <c r="E1" s="70" t="s">
        <v>173</v>
      </c>
      <c r="F1" s="11"/>
      <c r="G1" s="1"/>
      <c r="H1" s="1"/>
      <c r="I1" s="1"/>
      <c r="J1" s="1"/>
      <c r="K1" s="1"/>
      <c r="L1" s="1"/>
      <c r="M1" s="1"/>
      <c r="N1" s="1"/>
      <c r="Q1" s="11"/>
      <c r="R1" s="1"/>
      <c r="S1" s="1"/>
      <c r="T1" s="1"/>
      <c r="U1" s="1"/>
      <c r="V1" s="1"/>
      <c r="W1" s="1"/>
      <c r="X1" s="1"/>
      <c r="Y1" s="1"/>
    </row>
    <row r="2" spans="1:25">
      <c r="A2" s="1"/>
      <c r="B2" s="1"/>
      <c r="C2" s="1"/>
      <c r="D2" s="1"/>
      <c r="E2" s="1"/>
      <c r="F2" s="1"/>
      <c r="G2" s="1"/>
      <c r="H2" s="1"/>
      <c r="I2" s="1"/>
      <c r="J2" s="1"/>
      <c r="K2" s="1"/>
      <c r="L2" s="1"/>
      <c r="M2" s="1"/>
      <c r="N2" s="1"/>
      <c r="O2" s="1"/>
      <c r="P2" s="1"/>
      <c r="Q2" s="1"/>
      <c r="R2" s="1"/>
      <c r="S2" s="1"/>
      <c r="T2" s="1"/>
      <c r="U2" s="1"/>
      <c r="V2" s="1"/>
      <c r="W2" s="1"/>
      <c r="X2" s="1"/>
      <c r="Y2" s="1"/>
    </row>
    <row r="3" spans="1:25">
      <c r="A3" s="1"/>
      <c r="B3" s="367" t="s">
        <v>1353</v>
      </c>
      <c r="C3" s="364"/>
      <c r="D3" s="364"/>
      <c r="E3" s="364"/>
      <c r="F3" s="535"/>
      <c r="G3" s="364"/>
      <c r="H3" s="364"/>
      <c r="I3" s="364"/>
      <c r="J3" s="364"/>
      <c r="K3" s="364"/>
      <c r="L3" s="364"/>
      <c r="M3" s="788"/>
      <c r="N3" s="1"/>
      <c r="O3" s="1"/>
      <c r="P3" s="1"/>
      <c r="Q3" s="1"/>
      <c r="R3" s="1"/>
      <c r="S3" s="1"/>
      <c r="T3" s="1"/>
      <c r="U3" s="1"/>
      <c r="V3" s="1"/>
      <c r="W3" s="1"/>
      <c r="X3" s="1"/>
      <c r="Y3" s="1"/>
    </row>
    <row r="4" spans="1:25">
      <c r="A4" s="1"/>
      <c r="B4" s="537" t="s">
        <v>353</v>
      </c>
      <c r="C4" s="372"/>
      <c r="D4" s="372"/>
      <c r="E4" s="372"/>
      <c r="F4" s="372"/>
      <c r="G4" s="514"/>
      <c r="H4" s="514"/>
      <c r="I4" s="514"/>
      <c r="J4" s="514"/>
      <c r="K4" s="514"/>
      <c r="L4" s="514"/>
      <c r="M4" s="654"/>
      <c r="N4" s="1"/>
      <c r="O4" s="1"/>
      <c r="P4" s="1"/>
      <c r="Q4" s="1"/>
      <c r="R4" s="1"/>
      <c r="S4" s="1"/>
      <c r="T4" s="1"/>
      <c r="U4" s="1"/>
      <c r="V4" s="1"/>
      <c r="W4" s="1"/>
      <c r="X4" s="1"/>
      <c r="Y4" s="1"/>
    </row>
    <row r="5" spans="1:25">
      <c r="A5" s="1"/>
      <c r="B5" s="10"/>
      <c r="C5" s="11"/>
      <c r="D5" s="11"/>
      <c r="E5" s="11"/>
      <c r="F5" s="11"/>
      <c r="G5" s="16"/>
      <c r="H5" s="16"/>
      <c r="I5" s="16"/>
      <c r="J5" s="16"/>
      <c r="K5" s="1"/>
      <c r="L5" s="1"/>
      <c r="M5" s="1"/>
      <c r="N5" s="1"/>
      <c r="O5" s="1"/>
      <c r="P5" s="1"/>
      <c r="Q5" s="1"/>
      <c r="R5" s="1"/>
      <c r="S5" s="1"/>
      <c r="T5" s="1"/>
      <c r="U5" s="1"/>
      <c r="V5" s="1"/>
      <c r="W5" s="1"/>
      <c r="X5" s="1"/>
      <c r="Y5" s="1"/>
    </row>
    <row r="6" spans="1:25" ht="39">
      <c r="A6" s="1"/>
      <c r="B6" s="142"/>
      <c r="C6" s="143" t="s">
        <v>440</v>
      </c>
      <c r="D6" s="1"/>
      <c r="E6" s="1"/>
      <c r="F6" s="742" t="s">
        <v>1151</v>
      </c>
      <c r="G6" s="740"/>
      <c r="H6" s="740"/>
      <c r="I6" s="740"/>
      <c r="J6" s="740"/>
      <c r="K6" s="1"/>
      <c r="L6" s="1"/>
      <c r="M6" s="1"/>
      <c r="N6" s="1"/>
      <c r="O6" s="1"/>
      <c r="P6" s="1"/>
      <c r="Q6" s="1"/>
      <c r="R6" s="1"/>
      <c r="S6" s="1"/>
      <c r="T6" s="1"/>
      <c r="U6" s="1"/>
      <c r="V6" s="1"/>
      <c r="W6" s="1"/>
      <c r="X6" s="1"/>
      <c r="Y6" s="1"/>
    </row>
    <row r="7" spans="1:25">
      <c r="A7" s="1"/>
      <c r="B7" s="161" t="s">
        <v>7</v>
      </c>
      <c r="C7" s="181">
        <v>30</v>
      </c>
      <c r="D7" s="1"/>
      <c r="E7" s="1"/>
      <c r="F7" s="740" t="s">
        <v>1354</v>
      </c>
      <c r="G7" s="740"/>
      <c r="H7" s="740"/>
      <c r="I7" s="740"/>
      <c r="J7" s="740"/>
      <c r="K7" s="1"/>
      <c r="L7" s="1"/>
      <c r="M7" s="1"/>
      <c r="N7" s="1"/>
      <c r="O7" s="1"/>
      <c r="P7" s="1"/>
      <c r="Q7" s="1"/>
      <c r="R7" s="1"/>
      <c r="S7" s="1"/>
      <c r="T7" s="1"/>
      <c r="U7" s="1"/>
      <c r="V7" s="1"/>
      <c r="W7" s="1"/>
      <c r="X7" s="1"/>
      <c r="Y7" s="1"/>
    </row>
    <row r="8" spans="1:25">
      <c r="A8" s="1"/>
      <c r="B8" s="142" t="s">
        <v>61</v>
      </c>
      <c r="C8" s="143">
        <v>31</v>
      </c>
      <c r="E8" s="1"/>
      <c r="F8" s="1"/>
      <c r="G8" s="1"/>
      <c r="H8" s="1"/>
      <c r="I8" s="1"/>
      <c r="J8" s="1"/>
      <c r="K8" s="1"/>
      <c r="L8" s="1"/>
      <c r="M8" s="1"/>
      <c r="N8" s="1"/>
      <c r="O8" s="1"/>
      <c r="P8" s="1"/>
      <c r="Q8" s="1"/>
      <c r="R8" s="1"/>
      <c r="S8" s="1"/>
      <c r="T8" s="1"/>
      <c r="U8" s="1"/>
      <c r="V8" s="1"/>
      <c r="W8" s="1"/>
      <c r="X8" s="1"/>
      <c r="Y8" s="1"/>
    </row>
    <row r="9" spans="1:25">
      <c r="A9" s="1"/>
      <c r="B9" s="161" t="s">
        <v>188</v>
      </c>
      <c r="C9" s="181">
        <v>29</v>
      </c>
      <c r="D9" s="1"/>
      <c r="E9" s="1"/>
      <c r="F9" s="1" t="s">
        <v>1159</v>
      </c>
      <c r="G9" s="1"/>
      <c r="H9" s="1"/>
      <c r="I9" s="1"/>
      <c r="J9" s="1"/>
      <c r="K9" s="1"/>
      <c r="L9" s="1"/>
      <c r="M9" s="1"/>
      <c r="N9" s="1"/>
      <c r="O9" s="1"/>
      <c r="P9" s="1"/>
      <c r="Q9" s="1"/>
      <c r="R9" s="1"/>
      <c r="S9" s="1"/>
      <c r="T9" s="1"/>
      <c r="U9" s="1"/>
      <c r="V9" s="1"/>
      <c r="W9" s="1"/>
      <c r="X9" s="1"/>
      <c r="Y9" s="1"/>
    </row>
    <row r="10" spans="1:25">
      <c r="A10" s="1"/>
      <c r="B10" s="1"/>
      <c r="C10" s="1"/>
      <c r="D10" s="1"/>
      <c r="E10" s="1"/>
      <c r="F10" s="1" t="s">
        <v>1166</v>
      </c>
      <c r="G10" s="1"/>
      <c r="H10" s="1"/>
      <c r="I10" s="1"/>
      <c r="J10" s="1"/>
      <c r="K10" s="1"/>
      <c r="L10" s="1"/>
      <c r="M10" s="1"/>
      <c r="N10" s="1"/>
      <c r="O10" s="1"/>
      <c r="P10" s="1"/>
      <c r="Q10" s="1"/>
      <c r="R10" s="1"/>
      <c r="S10" s="1"/>
      <c r="T10" s="1"/>
      <c r="U10" s="1"/>
      <c r="V10" s="1"/>
      <c r="W10" s="1"/>
      <c r="X10" s="1"/>
      <c r="Y10" s="1"/>
    </row>
    <row r="11" spans="1:25">
      <c r="A11" s="1"/>
      <c r="B11" s="121" t="s">
        <v>395</v>
      </c>
      <c r="C11" s="1"/>
      <c r="D11" s="1"/>
      <c r="E11" s="1"/>
      <c r="F11" s="1"/>
      <c r="G11" s="1"/>
      <c r="H11" s="1"/>
      <c r="I11" s="1"/>
      <c r="J11" s="1"/>
      <c r="K11" s="1"/>
      <c r="L11" s="1"/>
      <c r="M11" s="1"/>
      <c r="N11" s="1"/>
      <c r="O11" s="1"/>
      <c r="P11" s="1"/>
      <c r="Q11" s="1"/>
      <c r="R11" s="1"/>
      <c r="S11" s="1"/>
      <c r="T11" s="1"/>
      <c r="U11" s="1"/>
      <c r="V11" s="1"/>
      <c r="W11" s="1"/>
      <c r="X11" s="1"/>
      <c r="Y11" s="1"/>
    </row>
    <row r="12" spans="1:25">
      <c r="A12" s="1"/>
      <c r="B12" s="1"/>
      <c r="C12" s="1"/>
      <c r="D12" s="1"/>
      <c r="E12" s="1"/>
      <c r="F12" s="1"/>
      <c r="G12" s="1"/>
      <c r="H12" s="1"/>
      <c r="I12" s="1"/>
      <c r="J12" s="1"/>
      <c r="K12" s="1"/>
      <c r="L12" s="1"/>
      <c r="M12" s="1"/>
      <c r="N12" s="1"/>
      <c r="O12" s="1"/>
      <c r="P12" s="1"/>
      <c r="Q12" s="1"/>
      <c r="R12" s="1"/>
      <c r="S12" s="1"/>
      <c r="T12" s="1"/>
      <c r="U12" s="1"/>
      <c r="V12" s="1"/>
      <c r="W12" s="1"/>
      <c r="X12" s="1"/>
      <c r="Y12" s="1"/>
    </row>
    <row r="13" spans="1:25">
      <c r="A13" s="1"/>
      <c r="B13" s="1"/>
      <c r="C13" s="1"/>
      <c r="D13" s="1"/>
      <c r="E13" s="1"/>
      <c r="F13" s="1"/>
      <c r="G13" s="1"/>
      <c r="H13" s="1"/>
      <c r="I13" s="1"/>
      <c r="J13" s="1"/>
      <c r="K13" s="1"/>
      <c r="L13" s="1"/>
      <c r="M13" s="1"/>
      <c r="N13" s="1"/>
      <c r="O13" s="1"/>
      <c r="P13" s="1"/>
      <c r="Q13" s="1"/>
      <c r="R13" s="1"/>
      <c r="S13" s="1"/>
      <c r="T13" s="1"/>
      <c r="U13" s="1"/>
      <c r="V13" s="1"/>
      <c r="W13" s="1"/>
      <c r="X13" s="1"/>
      <c r="Y13" s="1"/>
    </row>
    <row r="14" spans="1:25">
      <c r="A14" s="1"/>
      <c r="C14" s="1"/>
      <c r="D14" s="1"/>
      <c r="E14" s="1"/>
      <c r="F14" s="1"/>
      <c r="G14" s="1"/>
      <c r="H14" s="1"/>
      <c r="I14" s="1"/>
      <c r="J14" s="1"/>
      <c r="K14" s="1"/>
      <c r="L14" s="1"/>
      <c r="M14" s="1"/>
      <c r="N14" s="1"/>
      <c r="O14" s="1"/>
      <c r="P14" s="1"/>
      <c r="Q14" s="1"/>
      <c r="R14" s="1"/>
      <c r="S14" s="1"/>
      <c r="T14" s="1"/>
      <c r="U14" s="1"/>
      <c r="V14" s="1"/>
      <c r="W14" s="1"/>
      <c r="X14" s="1"/>
      <c r="Y14" s="1"/>
    </row>
    <row r="15" spans="1:25">
      <c r="A15" s="1"/>
      <c r="B15" s="11"/>
      <c r="C15" s="1"/>
      <c r="D15" s="1"/>
      <c r="E15" s="1"/>
      <c r="F15" s="1"/>
      <c r="G15" s="1"/>
      <c r="H15" s="1"/>
      <c r="I15" s="1"/>
      <c r="J15" s="1"/>
      <c r="K15" s="1"/>
      <c r="L15" s="1"/>
      <c r="M15" s="1"/>
      <c r="N15" s="1"/>
      <c r="O15" s="1"/>
      <c r="P15" s="1"/>
      <c r="Q15" s="1"/>
      <c r="R15" s="1"/>
      <c r="S15" s="1"/>
      <c r="T15" s="1"/>
      <c r="U15" s="1"/>
      <c r="V15" s="1"/>
      <c r="W15" s="1"/>
      <c r="X15" s="1"/>
      <c r="Y15" s="1"/>
    </row>
    <row r="16" spans="1:25">
      <c r="A16" s="1"/>
      <c r="B16" s="11"/>
      <c r="C16" s="70"/>
      <c r="E16" s="11"/>
      <c r="F16" s="1"/>
      <c r="G16" s="1"/>
      <c r="H16" s="1"/>
      <c r="I16" s="1"/>
      <c r="J16" s="1"/>
      <c r="K16" s="1"/>
      <c r="L16" s="1"/>
      <c r="M16" s="1"/>
      <c r="N16" s="1"/>
      <c r="O16" s="1"/>
      <c r="P16" s="1"/>
      <c r="Q16" s="1"/>
      <c r="R16" s="1"/>
      <c r="S16" s="1"/>
      <c r="T16" s="1"/>
      <c r="U16" s="1"/>
      <c r="V16" s="1"/>
      <c r="W16" s="1"/>
      <c r="X16" s="1"/>
      <c r="Y16" s="1"/>
    </row>
    <row r="17" spans="1:25" ht="15.75">
      <c r="A17" s="1"/>
      <c r="B17" s="324" t="s">
        <v>1355</v>
      </c>
      <c r="C17" s="325"/>
      <c r="D17" s="325"/>
      <c r="E17" s="324"/>
      <c r="F17" s="1"/>
      <c r="G17" s="1"/>
      <c r="H17" s="1"/>
      <c r="I17" s="1"/>
      <c r="J17" s="1"/>
      <c r="K17" s="1"/>
      <c r="L17" s="1"/>
      <c r="M17" s="1"/>
      <c r="N17" s="1"/>
      <c r="O17" s="1"/>
      <c r="P17" s="1"/>
      <c r="Q17" s="1"/>
      <c r="R17" s="1"/>
      <c r="S17" s="1"/>
      <c r="T17" s="1"/>
      <c r="U17" s="1"/>
      <c r="V17" s="1"/>
      <c r="W17" s="1"/>
      <c r="X17" s="1"/>
      <c r="Y17" s="1"/>
    </row>
    <row r="18" spans="1:25" ht="15.75">
      <c r="A18" s="1"/>
      <c r="B18" s="324" t="s">
        <v>441</v>
      </c>
      <c r="C18" s="325"/>
      <c r="D18" s="325"/>
      <c r="E18" s="324"/>
      <c r="F18" s="1"/>
      <c r="G18" s="1"/>
      <c r="H18" s="1"/>
      <c r="I18" s="1"/>
      <c r="J18" s="1"/>
      <c r="K18" s="1"/>
      <c r="L18" s="1"/>
      <c r="M18" s="1"/>
      <c r="N18" s="1"/>
      <c r="O18" s="1"/>
      <c r="P18" s="1"/>
      <c r="Q18" s="1"/>
      <c r="R18" s="1"/>
      <c r="S18" s="1"/>
      <c r="T18" s="1"/>
      <c r="U18" s="1"/>
      <c r="V18" s="1"/>
      <c r="W18" s="1"/>
      <c r="X18" s="1"/>
      <c r="Y18" s="1"/>
    </row>
    <row r="19" spans="1:25">
      <c r="A19" s="1"/>
      <c r="B19" s="1"/>
      <c r="C19" s="1"/>
      <c r="D19" s="1"/>
      <c r="E19" s="1"/>
      <c r="F19" s="1"/>
      <c r="G19" s="1"/>
      <c r="H19" s="1"/>
      <c r="I19" s="1"/>
      <c r="J19" s="1"/>
      <c r="K19" s="1"/>
      <c r="L19" s="1"/>
      <c r="M19" s="1"/>
      <c r="N19" s="1"/>
      <c r="O19" s="1"/>
      <c r="P19" s="1"/>
      <c r="Q19" s="1"/>
      <c r="R19" s="1"/>
      <c r="S19" s="1"/>
      <c r="T19" s="1"/>
      <c r="U19" s="1"/>
      <c r="V19" s="1"/>
      <c r="W19" s="1"/>
      <c r="X19" s="1"/>
      <c r="Y19" s="1"/>
    </row>
    <row r="20" spans="1:25">
      <c r="A20" s="1"/>
      <c r="B20" s="1"/>
      <c r="C20" s="1"/>
      <c r="D20" s="1"/>
      <c r="E20" s="1"/>
      <c r="F20" s="1"/>
      <c r="G20" s="1"/>
      <c r="H20" s="1"/>
      <c r="I20" s="1"/>
      <c r="J20" s="1"/>
      <c r="K20" s="1"/>
      <c r="L20" s="1"/>
      <c r="M20" s="1"/>
      <c r="N20" s="1"/>
      <c r="O20" s="1"/>
      <c r="P20" s="1"/>
      <c r="Q20" s="1"/>
      <c r="R20" s="1"/>
      <c r="S20" s="1"/>
      <c r="T20" s="1"/>
      <c r="U20" s="1"/>
      <c r="V20" s="1"/>
      <c r="W20" s="1"/>
      <c r="X20" s="1"/>
      <c r="Y20" s="1"/>
    </row>
    <row r="21" spans="1:25">
      <c r="A21" s="1"/>
      <c r="B21" s="1"/>
      <c r="C21" s="1"/>
      <c r="D21" s="1"/>
      <c r="E21" s="1"/>
      <c r="F21" s="1"/>
      <c r="G21" s="1"/>
      <c r="H21" s="1"/>
      <c r="I21" s="1"/>
      <c r="J21" s="1"/>
      <c r="K21" s="1"/>
      <c r="L21" s="1"/>
      <c r="M21" s="1"/>
      <c r="N21" s="1"/>
      <c r="O21" s="1"/>
      <c r="P21" s="1"/>
      <c r="Q21" s="1"/>
      <c r="R21" s="1"/>
      <c r="S21" s="1"/>
      <c r="T21" s="1"/>
      <c r="U21" s="1"/>
      <c r="V21" s="1"/>
      <c r="W21" s="1"/>
      <c r="X21" s="1"/>
      <c r="Y21" s="1"/>
    </row>
    <row r="22" spans="1:25">
      <c r="A22" s="1"/>
      <c r="B22" s="1"/>
      <c r="C22" s="1"/>
      <c r="D22" s="1"/>
      <c r="E22" s="1"/>
      <c r="F22" s="1"/>
      <c r="G22" s="1"/>
      <c r="H22" s="1"/>
      <c r="I22" s="1"/>
      <c r="J22" s="1"/>
      <c r="K22" s="1"/>
      <c r="L22" s="1"/>
      <c r="M22" s="1"/>
      <c r="N22" s="1"/>
      <c r="O22" s="1"/>
      <c r="P22" s="1"/>
      <c r="Q22" s="1"/>
      <c r="R22" s="1"/>
      <c r="S22" s="1"/>
      <c r="T22" s="1"/>
      <c r="U22" s="1"/>
      <c r="V22" s="1"/>
      <c r="W22" s="1"/>
      <c r="X22" s="1"/>
      <c r="Y22" s="1"/>
    </row>
    <row r="23" spans="1:25">
      <c r="A23" s="1"/>
      <c r="B23" s="1"/>
      <c r="C23" s="1"/>
      <c r="D23" s="1"/>
      <c r="E23" s="1"/>
      <c r="F23" s="1"/>
      <c r="G23" s="1"/>
      <c r="H23" s="1"/>
      <c r="I23" s="1"/>
      <c r="J23" s="1"/>
      <c r="K23" s="1"/>
      <c r="L23" s="1"/>
      <c r="M23" s="1"/>
      <c r="N23" s="1"/>
      <c r="O23" s="1"/>
      <c r="P23" s="1"/>
      <c r="Q23" s="1"/>
      <c r="R23" s="1"/>
      <c r="S23" s="1"/>
      <c r="T23" s="1"/>
      <c r="U23" s="1"/>
      <c r="V23" s="1"/>
      <c r="W23" s="1"/>
      <c r="X23" s="1"/>
      <c r="Y23" s="1"/>
    </row>
    <row r="24" spans="1:25">
      <c r="A24" s="1"/>
      <c r="B24" s="1"/>
      <c r="C24" s="1"/>
      <c r="D24" s="1"/>
      <c r="E24" s="1"/>
      <c r="F24" s="1"/>
      <c r="G24" s="1"/>
      <c r="H24" s="1"/>
      <c r="I24" s="1"/>
      <c r="J24" s="1"/>
      <c r="K24" s="1"/>
      <c r="L24" s="1"/>
      <c r="M24" s="1"/>
      <c r="N24" s="1"/>
      <c r="O24" s="1"/>
      <c r="P24" s="1"/>
      <c r="Q24" s="1"/>
      <c r="R24" s="1"/>
      <c r="S24" s="1"/>
      <c r="T24" s="1"/>
      <c r="U24" s="1"/>
      <c r="V24" s="1"/>
      <c r="W24" s="1"/>
      <c r="X24" s="1"/>
      <c r="Y24" s="1"/>
    </row>
    <row r="25" spans="1:25">
      <c r="A25" s="1"/>
      <c r="B25" s="1"/>
      <c r="C25" s="1"/>
      <c r="D25" s="1"/>
      <c r="E25" s="1"/>
      <c r="F25" s="1"/>
      <c r="G25" s="1"/>
      <c r="H25" s="1"/>
      <c r="I25" s="1"/>
      <c r="J25" s="1"/>
      <c r="K25" s="1"/>
      <c r="L25" s="1"/>
      <c r="M25" s="1"/>
      <c r="N25" s="1"/>
      <c r="O25" s="1"/>
      <c r="P25" s="1"/>
      <c r="Q25" s="1"/>
      <c r="R25" s="1"/>
      <c r="S25" s="1"/>
      <c r="T25" s="1"/>
      <c r="U25" s="1"/>
      <c r="V25" s="1"/>
      <c r="W25" s="1"/>
      <c r="X25" s="1"/>
      <c r="Y25" s="1"/>
    </row>
    <row r="26" spans="1:25">
      <c r="A26" s="1"/>
      <c r="B26" s="1"/>
      <c r="C26" s="1"/>
      <c r="D26" s="1"/>
      <c r="E26" s="1"/>
      <c r="F26" s="1"/>
      <c r="G26" s="1"/>
      <c r="H26" s="1"/>
      <c r="I26" s="1"/>
      <c r="J26" s="1"/>
      <c r="K26" s="1"/>
      <c r="L26" s="1"/>
      <c r="M26" s="1"/>
      <c r="N26" s="1"/>
      <c r="O26" s="1"/>
      <c r="P26" s="1"/>
      <c r="Q26" s="1"/>
      <c r="R26" s="1"/>
      <c r="S26" s="1"/>
      <c r="T26" s="1"/>
      <c r="U26" s="1"/>
      <c r="V26" s="1"/>
      <c r="W26" s="1"/>
      <c r="X26" s="1"/>
      <c r="Y26" s="1"/>
    </row>
    <row r="27" spans="1:25">
      <c r="A27" s="1"/>
      <c r="B27" s="1"/>
      <c r="C27" s="1"/>
      <c r="D27" s="1"/>
      <c r="E27" s="1"/>
      <c r="F27" s="1"/>
      <c r="G27" s="1"/>
      <c r="H27" s="1"/>
      <c r="I27" s="1"/>
      <c r="J27" s="1"/>
      <c r="K27" s="1"/>
      <c r="L27" s="1"/>
      <c r="M27" s="1"/>
      <c r="N27" s="1"/>
      <c r="O27" s="1"/>
      <c r="P27" s="1"/>
      <c r="Q27" s="1"/>
      <c r="R27" s="1"/>
      <c r="S27" s="1"/>
      <c r="T27" s="1"/>
      <c r="U27" s="1"/>
      <c r="V27" s="1"/>
      <c r="W27" s="1"/>
      <c r="X27" s="1"/>
      <c r="Y27" s="1"/>
    </row>
    <row r="28" spans="1:25">
      <c r="A28" s="1"/>
      <c r="B28" s="1"/>
      <c r="C28" s="1"/>
      <c r="D28" s="1"/>
      <c r="E28" s="1"/>
      <c r="F28" s="1"/>
      <c r="G28" s="1"/>
      <c r="H28" s="1"/>
      <c r="I28" s="1"/>
      <c r="J28" s="1"/>
      <c r="K28" s="1"/>
      <c r="L28" s="1"/>
      <c r="M28" s="1"/>
      <c r="N28" s="1"/>
      <c r="O28" s="1"/>
      <c r="P28" s="1"/>
      <c r="Q28" s="1"/>
      <c r="R28" s="1"/>
      <c r="S28" s="1"/>
      <c r="T28" s="1"/>
      <c r="U28" s="1"/>
      <c r="V28" s="1"/>
      <c r="W28" s="1"/>
      <c r="X28" s="1"/>
      <c r="Y28" s="1"/>
    </row>
    <row r="29" spans="1:25">
      <c r="A29" s="1"/>
      <c r="B29" s="1"/>
      <c r="C29" s="1"/>
      <c r="D29" s="1"/>
      <c r="E29" s="1"/>
      <c r="F29" s="1"/>
      <c r="G29" s="1"/>
      <c r="H29" s="1"/>
      <c r="I29" s="1"/>
      <c r="J29" s="1"/>
      <c r="K29" s="1"/>
      <c r="L29" s="1"/>
      <c r="M29" s="1"/>
      <c r="N29" s="1"/>
      <c r="O29" s="1"/>
      <c r="P29" s="1"/>
      <c r="Q29" s="1"/>
      <c r="R29" s="1"/>
      <c r="S29" s="1"/>
      <c r="T29" s="1"/>
      <c r="U29" s="1"/>
      <c r="V29" s="1"/>
      <c r="W29" s="1"/>
      <c r="X29" s="1"/>
      <c r="Y29" s="1"/>
    </row>
    <row r="30" spans="1:25">
      <c r="A30" s="1"/>
      <c r="B30" s="1"/>
      <c r="C30" s="1"/>
      <c r="D30" s="1"/>
      <c r="E30" s="1"/>
      <c r="F30" s="1"/>
      <c r="G30" s="1"/>
      <c r="H30" s="1"/>
      <c r="I30" s="1"/>
      <c r="J30" s="1"/>
      <c r="K30" s="1"/>
      <c r="L30" s="1"/>
      <c r="M30" s="1"/>
      <c r="N30" s="1"/>
      <c r="O30" s="1"/>
      <c r="P30" s="1"/>
      <c r="Q30" s="1"/>
      <c r="R30" s="1"/>
      <c r="S30" s="1"/>
      <c r="T30" s="1"/>
      <c r="U30" s="1"/>
      <c r="V30" s="1"/>
      <c r="W30" s="1"/>
      <c r="X30" s="1"/>
      <c r="Y30" s="1"/>
    </row>
    <row r="31" spans="1:25">
      <c r="A31" s="1"/>
      <c r="B31" s="1"/>
      <c r="C31" s="1"/>
      <c r="D31" s="1"/>
      <c r="E31" s="1"/>
      <c r="F31" s="1"/>
      <c r="G31" s="1"/>
      <c r="H31" s="1"/>
      <c r="I31" s="1"/>
      <c r="J31" s="1"/>
      <c r="K31" s="1"/>
      <c r="L31" s="1"/>
      <c r="M31" s="1"/>
      <c r="N31" s="1"/>
      <c r="O31" s="1"/>
      <c r="P31" s="1"/>
      <c r="Q31" s="1"/>
      <c r="R31" s="1"/>
      <c r="S31" s="1"/>
      <c r="T31" s="1"/>
      <c r="U31" s="1"/>
      <c r="V31" s="1"/>
      <c r="W31" s="1"/>
      <c r="X31" s="1"/>
      <c r="Y31" s="1"/>
    </row>
    <row r="32" spans="1:25">
      <c r="A32" s="1"/>
      <c r="B32" s="1"/>
      <c r="C32" s="1"/>
      <c r="D32" s="1"/>
      <c r="E32" s="1"/>
      <c r="F32" s="1"/>
      <c r="G32" s="1"/>
      <c r="H32" s="1"/>
      <c r="I32" s="1"/>
      <c r="J32" s="1"/>
      <c r="K32" s="1"/>
      <c r="L32" s="1"/>
      <c r="M32" s="1"/>
      <c r="N32" s="1"/>
      <c r="O32" s="1"/>
      <c r="P32" s="1"/>
      <c r="Q32" s="1"/>
      <c r="R32" s="1"/>
      <c r="S32" s="1"/>
      <c r="T32" s="1"/>
      <c r="U32" s="1"/>
      <c r="V32" s="1"/>
      <c r="W32" s="1"/>
      <c r="X32" s="1"/>
      <c r="Y32" s="1"/>
    </row>
    <row r="33" spans="1:25">
      <c r="A33" s="1"/>
      <c r="B33" s="1"/>
      <c r="C33" s="1"/>
      <c r="D33" s="1"/>
      <c r="E33" s="1"/>
      <c r="F33" s="1"/>
      <c r="G33" s="1"/>
      <c r="H33" s="1"/>
      <c r="I33" s="1"/>
      <c r="J33" s="1"/>
      <c r="K33" s="1"/>
      <c r="L33" s="1"/>
      <c r="M33" s="1"/>
      <c r="N33" s="1"/>
      <c r="O33" s="1"/>
      <c r="P33" s="1"/>
      <c r="Q33" s="1"/>
      <c r="R33" s="1"/>
      <c r="S33" s="1"/>
      <c r="T33" s="1"/>
      <c r="U33" s="1"/>
      <c r="V33" s="1"/>
      <c r="W33" s="1"/>
      <c r="X33" s="1"/>
      <c r="Y33" s="1"/>
    </row>
    <row r="34" spans="1:25">
      <c r="A34" s="1"/>
      <c r="B34" s="1"/>
      <c r="C34" s="1"/>
      <c r="D34" s="1"/>
      <c r="E34" s="1"/>
      <c r="F34" s="1"/>
      <c r="G34" s="1"/>
      <c r="H34" s="1"/>
      <c r="I34" s="1"/>
      <c r="J34" s="1"/>
      <c r="K34" s="1"/>
      <c r="L34" s="1"/>
      <c r="M34" s="1"/>
      <c r="N34" s="1"/>
      <c r="O34" s="1"/>
      <c r="P34" s="1"/>
      <c r="Q34" s="1"/>
      <c r="R34" s="1"/>
      <c r="S34" s="1"/>
      <c r="T34" s="1"/>
      <c r="U34" s="1"/>
      <c r="V34" s="1"/>
      <c r="W34" s="1"/>
      <c r="X34" s="1"/>
      <c r="Y34" s="1"/>
    </row>
    <row r="35" spans="1:25">
      <c r="A35" s="1"/>
      <c r="B35" s="1"/>
      <c r="C35" s="1"/>
      <c r="D35" s="1"/>
      <c r="E35" s="1"/>
      <c r="F35" s="1"/>
      <c r="G35" s="1"/>
      <c r="H35" s="1"/>
      <c r="I35" s="1"/>
      <c r="J35" s="1"/>
      <c r="K35" s="1"/>
      <c r="L35" s="1"/>
      <c r="M35" s="1"/>
      <c r="N35" s="1"/>
      <c r="O35" s="1"/>
      <c r="P35" s="1"/>
      <c r="Q35" s="1"/>
      <c r="R35" s="1"/>
      <c r="S35" s="1"/>
      <c r="T35" s="1"/>
      <c r="U35" s="1"/>
      <c r="V35" s="1"/>
      <c r="W35" s="1"/>
      <c r="X35" s="1"/>
      <c r="Y35" s="1"/>
    </row>
    <row r="36" spans="1:25">
      <c r="A36" s="1"/>
      <c r="B36" s="1"/>
      <c r="C36" s="1"/>
      <c r="D36" s="1"/>
      <c r="E36" s="1"/>
      <c r="F36" s="1"/>
      <c r="G36" s="1"/>
      <c r="H36" s="1"/>
      <c r="I36" s="1"/>
      <c r="J36" s="1"/>
      <c r="K36" s="1"/>
      <c r="L36" s="1"/>
      <c r="M36" s="1"/>
      <c r="N36" s="1"/>
      <c r="O36" s="1"/>
      <c r="P36" s="1"/>
      <c r="Q36" s="1"/>
      <c r="R36" s="1"/>
      <c r="S36" s="1"/>
      <c r="T36" s="1"/>
      <c r="U36" s="1"/>
      <c r="V36" s="1"/>
      <c r="W36" s="1"/>
      <c r="X36" s="1"/>
      <c r="Y36" s="1"/>
    </row>
    <row r="37" spans="1:25">
      <c r="A37" s="1"/>
      <c r="B37" s="1"/>
      <c r="C37" s="1"/>
      <c r="D37" s="1"/>
      <c r="E37" s="1"/>
      <c r="F37" s="1"/>
      <c r="G37" s="1"/>
      <c r="H37" s="1"/>
      <c r="I37" s="1"/>
      <c r="J37" s="1"/>
      <c r="K37" s="1"/>
      <c r="L37" s="1"/>
      <c r="M37" s="1"/>
      <c r="N37" s="1"/>
      <c r="O37" s="1"/>
      <c r="P37" s="1"/>
      <c r="Q37" s="1"/>
      <c r="R37" s="1"/>
      <c r="S37" s="1"/>
      <c r="T37" s="1"/>
      <c r="U37" s="1"/>
      <c r="V37" s="1"/>
      <c r="W37" s="1"/>
      <c r="X37" s="1"/>
      <c r="Y37" s="1"/>
    </row>
    <row r="38" spans="1:25">
      <c r="A38" s="1"/>
      <c r="B38" s="1"/>
      <c r="C38" s="1"/>
      <c r="D38" s="1"/>
      <c r="E38" s="1"/>
      <c r="F38" s="1"/>
      <c r="G38" s="1"/>
      <c r="H38" s="1"/>
      <c r="I38" s="1"/>
      <c r="J38" s="1"/>
      <c r="K38" s="1"/>
      <c r="L38" s="1"/>
      <c r="M38" s="1"/>
      <c r="N38" s="1"/>
      <c r="O38" s="1"/>
      <c r="P38" s="1"/>
      <c r="Q38" s="1"/>
      <c r="R38" s="1"/>
      <c r="S38" s="1"/>
      <c r="T38" s="1"/>
      <c r="U38" s="1"/>
      <c r="V38" s="1"/>
      <c r="W38" s="1"/>
      <c r="X38" s="1"/>
      <c r="Y38" s="1"/>
    </row>
    <row r="39" spans="1:25">
      <c r="A39" s="1"/>
      <c r="B39" s="1"/>
      <c r="C39" s="1"/>
      <c r="D39" s="1"/>
      <c r="E39" s="1"/>
      <c r="F39" s="1"/>
      <c r="G39" s="1"/>
      <c r="H39" s="1"/>
      <c r="I39" s="1"/>
      <c r="J39" s="1"/>
      <c r="K39" s="1"/>
      <c r="L39" s="1"/>
      <c r="M39" s="1"/>
      <c r="N39" s="1"/>
      <c r="O39" s="1"/>
      <c r="P39" s="1"/>
      <c r="Q39" s="1"/>
      <c r="R39" s="1"/>
      <c r="S39" s="1"/>
      <c r="T39" s="1"/>
      <c r="U39" s="1"/>
      <c r="V39" s="1"/>
      <c r="W39" s="1"/>
      <c r="X39" s="1"/>
      <c r="Y39" s="1"/>
    </row>
    <row r="40" spans="1:25">
      <c r="A40" s="1"/>
      <c r="B40" s="1"/>
      <c r="C40" s="1"/>
      <c r="D40" s="1"/>
      <c r="E40" s="1"/>
      <c r="F40" s="1"/>
      <c r="G40" s="1"/>
      <c r="H40" s="1"/>
      <c r="I40" s="1"/>
      <c r="J40" s="1"/>
      <c r="K40" s="1"/>
      <c r="L40" s="1"/>
      <c r="M40" s="1"/>
      <c r="N40" s="1"/>
      <c r="O40" s="1"/>
      <c r="P40" s="1"/>
      <c r="Q40" s="1"/>
      <c r="R40" s="1"/>
      <c r="S40" s="1"/>
      <c r="T40" s="1"/>
      <c r="U40" s="1"/>
      <c r="V40" s="1"/>
      <c r="W40" s="1"/>
      <c r="X40" s="1"/>
      <c r="Y40" s="1"/>
    </row>
    <row r="41" spans="1:25">
      <c r="A41" s="1"/>
      <c r="B41" s="1"/>
      <c r="C41" s="1"/>
      <c r="D41" s="1"/>
      <c r="E41" s="1"/>
      <c r="F41" s="1"/>
      <c r="G41" s="1"/>
      <c r="H41" s="1"/>
      <c r="I41" s="1"/>
      <c r="J41" s="1"/>
      <c r="K41" s="1"/>
      <c r="L41" s="1"/>
      <c r="M41" s="1"/>
      <c r="N41" s="1"/>
      <c r="O41" s="1"/>
      <c r="P41" s="1"/>
      <c r="Q41" s="1"/>
      <c r="R41" s="1"/>
      <c r="S41" s="1"/>
      <c r="T41" s="1"/>
      <c r="U41" s="1"/>
      <c r="V41" s="1"/>
      <c r="W41" s="1"/>
      <c r="X41" s="1"/>
      <c r="Y41" s="1"/>
    </row>
    <row r="42" spans="1:25">
      <c r="A42" s="1"/>
      <c r="B42" s="1"/>
      <c r="C42" s="1"/>
      <c r="D42" s="1"/>
      <c r="E42" s="1"/>
      <c r="F42" s="1"/>
      <c r="G42" s="1"/>
      <c r="H42" s="1"/>
      <c r="I42" s="1"/>
      <c r="J42" s="1"/>
      <c r="K42" s="1"/>
      <c r="L42" s="1"/>
      <c r="M42" s="1"/>
      <c r="N42" s="1"/>
      <c r="O42" s="1"/>
      <c r="P42" s="1"/>
      <c r="Q42" s="1"/>
      <c r="R42" s="1"/>
      <c r="S42" s="1"/>
      <c r="T42" s="1"/>
      <c r="U42" s="1"/>
      <c r="V42" s="1"/>
      <c r="W42" s="1"/>
      <c r="X42" s="1"/>
      <c r="Y42" s="1"/>
    </row>
    <row r="43" spans="1:25">
      <c r="A43" s="1"/>
      <c r="B43" s="1"/>
      <c r="C43" s="1"/>
      <c r="D43" s="1"/>
      <c r="E43" s="1"/>
      <c r="F43" s="1"/>
      <c r="G43" s="1"/>
      <c r="H43" s="1"/>
      <c r="I43" s="1"/>
      <c r="J43" s="1"/>
      <c r="K43" s="1"/>
      <c r="L43" s="1"/>
      <c r="M43" s="1"/>
      <c r="N43" s="1"/>
      <c r="O43" s="1"/>
      <c r="P43" s="1"/>
      <c r="Q43" s="1"/>
      <c r="R43" s="1"/>
      <c r="S43" s="1"/>
      <c r="T43" s="1"/>
      <c r="U43" s="1"/>
      <c r="V43" s="1"/>
      <c r="W43" s="1"/>
      <c r="X43" s="1"/>
      <c r="Y43" s="1"/>
    </row>
    <row r="44" spans="1:25">
      <c r="A44" s="1"/>
      <c r="B44" s="1"/>
      <c r="C44" s="1"/>
      <c r="D44" s="1"/>
      <c r="E44" s="1"/>
      <c r="F44" s="1"/>
      <c r="G44" s="1"/>
      <c r="H44" s="1"/>
      <c r="I44" s="1"/>
      <c r="J44" s="1"/>
      <c r="K44" s="1"/>
      <c r="L44" s="1"/>
      <c r="M44" s="1"/>
      <c r="N44" s="1"/>
      <c r="O44" s="1"/>
      <c r="P44" s="1"/>
      <c r="Q44" s="1"/>
      <c r="R44" s="1"/>
      <c r="S44" s="1"/>
      <c r="T44" s="1"/>
      <c r="U44" s="1"/>
      <c r="V44" s="1"/>
      <c r="W44" s="1"/>
      <c r="X44" s="1"/>
      <c r="Y44" s="1"/>
    </row>
    <row r="45" spans="1:25">
      <c r="A45" s="1"/>
      <c r="B45" s="1"/>
      <c r="C45" s="1"/>
      <c r="D45" s="1"/>
      <c r="E45" s="1"/>
      <c r="F45" s="1"/>
      <c r="G45" s="1"/>
      <c r="H45" s="1"/>
      <c r="I45" s="1"/>
      <c r="J45" s="1"/>
      <c r="K45" s="1"/>
      <c r="L45" s="1"/>
      <c r="M45" s="1"/>
      <c r="N45" s="1"/>
      <c r="O45" s="1"/>
      <c r="P45" s="1"/>
      <c r="Q45" s="1"/>
      <c r="R45" s="1"/>
      <c r="S45" s="1"/>
      <c r="T45" s="1"/>
      <c r="U45" s="1"/>
      <c r="V45" s="1"/>
      <c r="W45" s="1"/>
      <c r="X45" s="1"/>
      <c r="Y45" s="1"/>
    </row>
    <row r="46" spans="1:25">
      <c r="A46" s="1"/>
      <c r="B46" s="1"/>
      <c r="C46" s="1"/>
      <c r="D46" s="1"/>
      <c r="E46" s="1"/>
      <c r="F46" s="1"/>
      <c r="G46" s="1"/>
      <c r="H46" s="1"/>
      <c r="I46" s="1"/>
      <c r="J46" s="1"/>
      <c r="K46" s="1"/>
      <c r="L46" s="1"/>
      <c r="M46" s="1"/>
      <c r="N46" s="1"/>
      <c r="O46" s="1"/>
      <c r="P46" s="1"/>
      <c r="Q46" s="1"/>
      <c r="R46" s="1"/>
      <c r="S46" s="1"/>
      <c r="T46" s="1"/>
      <c r="U46" s="1"/>
      <c r="V46" s="1"/>
      <c r="W46" s="1"/>
      <c r="X46" s="1"/>
      <c r="Y46" s="1"/>
    </row>
    <row r="47" spans="1:25">
      <c r="A47" s="1"/>
      <c r="B47" s="1"/>
      <c r="C47" s="1"/>
      <c r="D47" s="1"/>
      <c r="E47" s="1"/>
      <c r="F47" s="1"/>
      <c r="G47" s="1"/>
      <c r="H47" s="1"/>
      <c r="I47" s="1"/>
      <c r="J47" s="1"/>
      <c r="K47" s="1"/>
      <c r="L47" s="1"/>
      <c r="M47" s="1"/>
      <c r="N47" s="1"/>
      <c r="O47" s="1"/>
      <c r="P47" s="1"/>
      <c r="Q47" s="1"/>
      <c r="R47" s="1"/>
      <c r="S47" s="1"/>
      <c r="T47" s="1"/>
      <c r="U47" s="1"/>
      <c r="V47" s="1"/>
      <c r="W47" s="1"/>
      <c r="X47" s="1"/>
      <c r="Y47" s="1"/>
    </row>
    <row r="48" spans="1:25">
      <c r="A48" s="1"/>
      <c r="B48" s="1"/>
      <c r="C48" s="1"/>
      <c r="D48" s="1"/>
      <c r="E48" s="1"/>
      <c r="F48" s="1"/>
      <c r="G48" s="1"/>
      <c r="H48" s="1"/>
      <c r="I48" s="1"/>
      <c r="J48" s="1"/>
      <c r="K48" s="1"/>
      <c r="L48" s="1"/>
      <c r="M48" s="1"/>
      <c r="N48" s="1"/>
      <c r="O48" s="1"/>
      <c r="P48" s="1"/>
      <c r="Q48" s="1"/>
      <c r="R48" s="1"/>
      <c r="S48" s="1"/>
      <c r="T48" s="1"/>
      <c r="U48" s="1"/>
      <c r="V48" s="1"/>
      <c r="W48" s="1"/>
      <c r="X48" s="1"/>
      <c r="Y48" s="1"/>
    </row>
    <row r="49" spans="1:25">
      <c r="A49" s="1"/>
      <c r="B49" s="1"/>
      <c r="C49" s="1"/>
      <c r="D49" s="1"/>
      <c r="E49" s="1"/>
      <c r="F49" s="1"/>
      <c r="G49" s="1"/>
      <c r="H49" s="1"/>
      <c r="I49" s="1"/>
      <c r="J49" s="1"/>
      <c r="K49" s="1"/>
      <c r="L49" s="1"/>
      <c r="M49" s="1"/>
      <c r="N49" s="1"/>
      <c r="O49" s="1"/>
      <c r="P49" s="1"/>
      <c r="Q49" s="1"/>
      <c r="R49" s="1"/>
      <c r="S49" s="1"/>
      <c r="T49" s="1"/>
      <c r="U49" s="1"/>
      <c r="V49" s="1"/>
      <c r="W49" s="1"/>
      <c r="X49" s="1"/>
      <c r="Y49" s="1"/>
    </row>
    <row r="50" spans="1:25">
      <c r="A50" s="1"/>
      <c r="B50" s="1"/>
      <c r="C50" s="1"/>
      <c r="D50" s="1"/>
      <c r="E50" s="1"/>
      <c r="F50" s="1"/>
      <c r="G50" s="1"/>
      <c r="H50" s="1"/>
      <c r="I50" s="1"/>
      <c r="J50" s="1"/>
      <c r="K50" s="1"/>
      <c r="L50" s="1"/>
      <c r="M50" s="1"/>
      <c r="N50" s="1"/>
      <c r="O50" s="1"/>
      <c r="P50" s="1"/>
      <c r="Q50" s="1"/>
      <c r="R50" s="1"/>
      <c r="S50" s="1"/>
      <c r="T50" s="1"/>
      <c r="U50" s="1"/>
      <c r="V50" s="1"/>
      <c r="W50" s="1"/>
      <c r="X50" s="1"/>
      <c r="Y50" s="1"/>
    </row>
    <row r="51" spans="1:25">
      <c r="A51" s="1"/>
      <c r="B51" s="1"/>
      <c r="C51" s="1"/>
      <c r="D51" s="1"/>
      <c r="E51" s="1"/>
      <c r="F51" s="1"/>
      <c r="G51" s="1"/>
      <c r="H51" s="1"/>
      <c r="I51" s="1"/>
      <c r="J51" s="1"/>
      <c r="K51" s="1"/>
      <c r="L51" s="1"/>
      <c r="M51" s="1"/>
      <c r="N51" s="1"/>
      <c r="O51" s="1"/>
      <c r="P51" s="1"/>
      <c r="Q51" s="1"/>
      <c r="R51" s="1"/>
      <c r="S51" s="1"/>
      <c r="T51" s="1"/>
      <c r="U51" s="1"/>
      <c r="V51" s="1"/>
      <c r="W51" s="1"/>
      <c r="X51" s="1"/>
      <c r="Y51" s="1"/>
    </row>
    <row r="52" spans="1:25">
      <c r="A52" s="1"/>
      <c r="B52" s="1"/>
      <c r="C52" s="1"/>
      <c r="D52" s="1"/>
      <c r="E52" s="1"/>
      <c r="F52" s="1"/>
      <c r="G52" s="1"/>
      <c r="H52" s="1"/>
      <c r="I52" s="1"/>
      <c r="J52" s="1"/>
      <c r="K52" s="1"/>
      <c r="L52" s="1"/>
      <c r="M52" s="1"/>
      <c r="N52" s="1"/>
      <c r="O52" s="1"/>
      <c r="P52" s="1"/>
      <c r="Q52" s="1"/>
      <c r="R52" s="1"/>
      <c r="S52" s="1"/>
      <c r="T52" s="1"/>
      <c r="U52" s="1"/>
      <c r="V52" s="1"/>
      <c r="W52" s="1"/>
      <c r="X52" s="1"/>
      <c r="Y52" s="1"/>
    </row>
    <row r="53" spans="1:25">
      <c r="A53" s="1"/>
      <c r="B53" s="1"/>
      <c r="C53" s="1"/>
      <c r="D53" s="1"/>
      <c r="E53" s="1"/>
      <c r="F53" s="1"/>
      <c r="G53" s="1"/>
      <c r="H53" s="1"/>
      <c r="I53" s="1"/>
      <c r="J53" s="1"/>
      <c r="K53" s="1"/>
      <c r="L53" s="1"/>
      <c r="M53" s="1"/>
      <c r="N53" s="1"/>
      <c r="O53" s="1"/>
      <c r="P53" s="1"/>
      <c r="Q53" s="1"/>
      <c r="R53" s="1"/>
      <c r="S53" s="1"/>
      <c r="T53" s="1"/>
      <c r="U53" s="1"/>
      <c r="V53" s="1"/>
      <c r="W53" s="1"/>
      <c r="X53" s="1"/>
      <c r="Y53" s="1"/>
    </row>
    <row r="54" spans="1:25">
      <c r="A54" s="1"/>
      <c r="B54" s="1"/>
      <c r="C54" s="1"/>
      <c r="D54" s="1"/>
      <c r="E54" s="1"/>
      <c r="F54" s="1"/>
      <c r="G54" s="1"/>
      <c r="H54" s="1"/>
      <c r="I54" s="1"/>
      <c r="J54" s="1"/>
      <c r="K54" s="1"/>
      <c r="L54" s="1"/>
      <c r="M54" s="1"/>
      <c r="N54" s="1"/>
      <c r="O54" s="1"/>
      <c r="P54" s="1"/>
      <c r="Q54" s="1"/>
      <c r="R54" s="1"/>
      <c r="S54" s="1"/>
      <c r="T54" s="1"/>
      <c r="U54" s="1"/>
      <c r="V54" s="1"/>
      <c r="W54" s="1"/>
      <c r="X54" s="1"/>
      <c r="Y54" s="1"/>
    </row>
    <row r="55" spans="1:25">
      <c r="A55" s="1"/>
      <c r="B55" s="1"/>
      <c r="C55" s="1"/>
      <c r="D55" s="1"/>
      <c r="E55" s="1"/>
      <c r="F55" s="1"/>
      <c r="G55" s="1"/>
      <c r="H55" s="1"/>
      <c r="I55" s="1"/>
      <c r="J55" s="1"/>
      <c r="K55" s="1"/>
      <c r="L55" s="1"/>
      <c r="M55" s="1"/>
      <c r="N55" s="1"/>
      <c r="O55" s="1"/>
      <c r="P55" s="1"/>
      <c r="Q55" s="1"/>
      <c r="R55" s="1"/>
      <c r="S55" s="1"/>
      <c r="T55" s="1"/>
      <c r="U55" s="1"/>
      <c r="V55" s="1"/>
      <c r="W55" s="1"/>
      <c r="X55" s="1"/>
      <c r="Y55" s="1"/>
    </row>
    <row r="56" spans="1:25">
      <c r="A56" s="1"/>
      <c r="B56" s="1"/>
      <c r="C56" s="1"/>
      <c r="D56" s="1"/>
      <c r="E56" s="1"/>
      <c r="F56" s="1"/>
      <c r="G56" s="1"/>
      <c r="H56" s="1"/>
      <c r="I56" s="1"/>
      <c r="J56" s="1"/>
      <c r="K56" s="1"/>
      <c r="L56" s="1"/>
      <c r="M56" s="1"/>
      <c r="N56" s="1"/>
      <c r="O56" s="1"/>
      <c r="P56" s="1"/>
      <c r="Q56" s="1"/>
      <c r="R56" s="1"/>
      <c r="S56" s="1"/>
      <c r="T56" s="1"/>
      <c r="U56" s="1"/>
      <c r="V56" s="1"/>
      <c r="W56" s="1"/>
      <c r="X56" s="1"/>
      <c r="Y56" s="1"/>
    </row>
    <row r="57" spans="1:25">
      <c r="A57" s="1"/>
      <c r="B57" s="1"/>
      <c r="C57" s="1"/>
      <c r="D57" s="1"/>
      <c r="E57" s="1"/>
      <c r="F57" s="1"/>
      <c r="G57" s="1"/>
      <c r="H57" s="1"/>
      <c r="I57" s="1"/>
      <c r="J57" s="1"/>
      <c r="K57" s="1"/>
      <c r="L57" s="1"/>
      <c r="M57" s="1"/>
      <c r="N57" s="1"/>
      <c r="O57" s="1"/>
      <c r="P57" s="1"/>
      <c r="Q57" s="1"/>
      <c r="R57" s="1"/>
      <c r="S57" s="1"/>
      <c r="T57" s="1"/>
      <c r="U57" s="1"/>
      <c r="V57" s="1"/>
      <c r="W57" s="1"/>
      <c r="X57" s="1"/>
      <c r="Y57" s="1"/>
    </row>
    <row r="58" spans="1:25">
      <c r="A58" s="1"/>
      <c r="B58" s="1"/>
      <c r="C58" s="1"/>
      <c r="D58" s="1"/>
      <c r="E58" s="1"/>
      <c r="F58" s="1"/>
      <c r="G58" s="1"/>
      <c r="H58" s="1"/>
      <c r="I58" s="1"/>
      <c r="J58" s="1"/>
      <c r="K58" s="1"/>
      <c r="L58" s="1"/>
      <c r="M58" s="1"/>
      <c r="N58" s="1"/>
      <c r="O58" s="1"/>
      <c r="P58" s="1"/>
      <c r="Q58" s="1"/>
      <c r="R58" s="1"/>
      <c r="S58" s="1"/>
      <c r="T58" s="1"/>
      <c r="U58" s="1"/>
      <c r="V58" s="1"/>
      <c r="W58" s="1"/>
      <c r="X58" s="1"/>
      <c r="Y58" s="1"/>
    </row>
    <row r="59" spans="1:25">
      <c r="A59" s="1"/>
      <c r="B59" s="1"/>
      <c r="C59" s="1"/>
      <c r="D59" s="1"/>
      <c r="E59" s="1"/>
      <c r="F59" s="1"/>
      <c r="G59" s="1"/>
      <c r="H59" s="1"/>
      <c r="I59" s="1"/>
      <c r="J59" s="1"/>
      <c r="K59" s="1"/>
      <c r="L59" s="1"/>
      <c r="M59" s="1"/>
      <c r="N59" s="1"/>
      <c r="O59" s="1"/>
      <c r="P59" s="1"/>
      <c r="Q59" s="1"/>
      <c r="R59" s="1"/>
      <c r="S59" s="1"/>
      <c r="T59" s="1"/>
      <c r="U59" s="1"/>
      <c r="V59" s="1"/>
      <c r="W59" s="1"/>
      <c r="X59" s="1"/>
      <c r="Y59" s="1"/>
    </row>
    <row r="60" spans="1:25">
      <c r="A60" s="1"/>
      <c r="B60" s="1"/>
      <c r="C60" s="1"/>
      <c r="D60" s="1"/>
      <c r="E60" s="1"/>
      <c r="F60" s="1"/>
      <c r="G60" s="1"/>
      <c r="H60" s="1"/>
      <c r="I60" s="1"/>
      <c r="J60" s="1"/>
      <c r="K60" s="1"/>
      <c r="L60" s="1"/>
      <c r="M60" s="1"/>
      <c r="N60" s="1"/>
      <c r="O60" s="1"/>
      <c r="P60" s="1"/>
      <c r="Q60" s="1"/>
      <c r="R60" s="1"/>
      <c r="S60" s="1"/>
      <c r="T60" s="1"/>
      <c r="U60" s="1"/>
      <c r="V60" s="1"/>
      <c r="W60" s="1"/>
      <c r="X60" s="1"/>
      <c r="Y60" s="1"/>
    </row>
    <row r="61" spans="1:25">
      <c r="A61" s="1"/>
      <c r="B61" s="1"/>
      <c r="C61" s="1"/>
      <c r="D61" s="1"/>
      <c r="E61" s="1"/>
      <c r="F61" s="1"/>
      <c r="G61" s="1"/>
      <c r="H61" s="1"/>
      <c r="I61" s="1"/>
      <c r="J61" s="1"/>
      <c r="K61" s="1"/>
      <c r="L61" s="1"/>
      <c r="M61" s="1"/>
      <c r="N61" s="1"/>
      <c r="O61" s="1"/>
      <c r="P61" s="1"/>
      <c r="Q61" s="1"/>
      <c r="R61" s="1"/>
      <c r="S61" s="1"/>
      <c r="T61" s="1"/>
      <c r="U61" s="1"/>
      <c r="V61" s="1"/>
      <c r="W61" s="1"/>
      <c r="X61" s="1"/>
      <c r="Y61" s="1"/>
    </row>
    <row r="62" spans="1:25">
      <c r="A62" s="1"/>
      <c r="B62" s="1"/>
      <c r="C62" s="1"/>
      <c r="D62" s="1"/>
      <c r="E62" s="1"/>
      <c r="F62" s="1"/>
      <c r="G62" s="1"/>
      <c r="H62" s="1"/>
      <c r="I62" s="1"/>
      <c r="J62" s="1"/>
      <c r="K62" s="1"/>
      <c r="L62" s="1"/>
      <c r="M62" s="1"/>
      <c r="N62" s="1"/>
      <c r="O62" s="1"/>
      <c r="P62" s="1"/>
      <c r="Q62" s="1"/>
      <c r="R62" s="1"/>
      <c r="S62" s="1"/>
      <c r="T62" s="1"/>
      <c r="U62" s="1"/>
      <c r="V62" s="1"/>
      <c r="W62" s="1"/>
      <c r="X62" s="1"/>
      <c r="Y62" s="1"/>
    </row>
    <row r="63" spans="1:25">
      <c r="A63" s="1"/>
      <c r="B63" s="1"/>
      <c r="C63" s="1"/>
      <c r="D63" s="1"/>
      <c r="E63" s="1"/>
      <c r="F63" s="1"/>
      <c r="G63" s="1"/>
      <c r="H63" s="1"/>
      <c r="I63" s="1"/>
      <c r="J63" s="1"/>
      <c r="K63" s="1"/>
      <c r="L63" s="1"/>
      <c r="M63" s="1"/>
      <c r="N63" s="1"/>
      <c r="O63" s="1"/>
      <c r="P63" s="1"/>
      <c r="Q63" s="1"/>
      <c r="R63" s="1"/>
      <c r="S63" s="1"/>
      <c r="T63" s="1"/>
      <c r="U63" s="1"/>
      <c r="V63" s="1"/>
      <c r="W63" s="1"/>
      <c r="X63" s="1"/>
      <c r="Y63" s="1"/>
    </row>
    <row r="64" spans="1:25">
      <c r="A64" s="1"/>
      <c r="B64" s="1"/>
      <c r="C64" s="1"/>
      <c r="D64" s="1"/>
      <c r="E64" s="1"/>
      <c r="F64" s="1"/>
      <c r="G64" s="1"/>
      <c r="H64" s="1"/>
      <c r="I64" s="1"/>
      <c r="J64" s="1"/>
      <c r="K64" s="1"/>
      <c r="L64" s="1"/>
      <c r="M64" s="1"/>
      <c r="N64" s="1"/>
      <c r="O64" s="1"/>
      <c r="P64" s="1"/>
      <c r="Q64" s="1"/>
      <c r="R64" s="1"/>
      <c r="S64" s="1"/>
      <c r="T64" s="1"/>
      <c r="U64" s="1"/>
      <c r="V64" s="1"/>
      <c r="W64" s="1"/>
      <c r="X64" s="1"/>
      <c r="Y64" s="1"/>
    </row>
    <row r="65" spans="1:25">
      <c r="A65" s="1"/>
      <c r="B65" s="1"/>
      <c r="C65" s="1"/>
      <c r="D65" s="1"/>
      <c r="E65" s="1"/>
      <c r="F65" s="1"/>
      <c r="G65" s="1"/>
      <c r="H65" s="1"/>
      <c r="I65" s="1"/>
      <c r="J65" s="1"/>
      <c r="K65" s="1"/>
      <c r="L65" s="1"/>
      <c r="M65" s="1"/>
      <c r="N65" s="1"/>
      <c r="O65" s="1"/>
      <c r="P65" s="1"/>
      <c r="Q65" s="1"/>
      <c r="R65" s="1"/>
      <c r="S65" s="1"/>
      <c r="T65" s="1"/>
      <c r="U65" s="1"/>
      <c r="V65" s="1"/>
      <c r="W65" s="1"/>
      <c r="X65" s="1"/>
      <c r="Y65" s="1"/>
    </row>
    <row r="66" spans="1:25">
      <c r="A66" s="1"/>
      <c r="B66" s="1"/>
      <c r="C66" s="1"/>
      <c r="D66" s="1"/>
      <c r="E66" s="1"/>
      <c r="F66" s="1"/>
      <c r="G66" s="1"/>
      <c r="H66" s="1"/>
      <c r="I66" s="1"/>
      <c r="J66" s="1"/>
      <c r="K66" s="1"/>
      <c r="L66" s="1"/>
      <c r="M66" s="1"/>
      <c r="N66" s="1"/>
      <c r="O66" s="1"/>
      <c r="P66" s="1"/>
      <c r="Q66" s="1"/>
      <c r="R66" s="1"/>
      <c r="S66" s="1"/>
      <c r="T66" s="1"/>
      <c r="U66" s="1"/>
      <c r="V66" s="1"/>
      <c r="W66" s="1"/>
      <c r="X66" s="1"/>
      <c r="Y66" s="1"/>
    </row>
    <row r="67" spans="1:25">
      <c r="A67" s="1"/>
      <c r="B67" s="1"/>
      <c r="C67" s="1"/>
      <c r="D67" s="1"/>
      <c r="E67" s="1"/>
      <c r="F67" s="1"/>
      <c r="G67" s="1"/>
      <c r="H67" s="1"/>
      <c r="I67" s="1"/>
      <c r="J67" s="1"/>
      <c r="K67" s="1"/>
      <c r="L67" s="1"/>
      <c r="M67" s="1"/>
      <c r="N67" s="1"/>
      <c r="O67" s="1"/>
      <c r="P67" s="1"/>
      <c r="Q67" s="1"/>
      <c r="R67" s="1"/>
      <c r="S67" s="1"/>
      <c r="T67" s="1"/>
      <c r="U67" s="1"/>
      <c r="V67" s="1"/>
      <c r="W67" s="1"/>
      <c r="X67" s="1"/>
      <c r="Y67" s="1"/>
    </row>
    <row r="68" spans="1:25">
      <c r="A68" s="1"/>
      <c r="B68" s="1"/>
      <c r="C68" s="1"/>
      <c r="D68" s="1"/>
      <c r="E68" s="1"/>
      <c r="F68" s="1"/>
      <c r="G68" s="1"/>
      <c r="H68" s="1"/>
      <c r="I68" s="1"/>
      <c r="J68" s="1"/>
      <c r="K68" s="1"/>
      <c r="L68" s="1"/>
      <c r="M68" s="1"/>
      <c r="N68" s="1"/>
      <c r="O68" s="1"/>
      <c r="P68" s="1"/>
      <c r="Q68" s="1"/>
      <c r="R68" s="1"/>
      <c r="S68" s="1"/>
      <c r="T68" s="1"/>
      <c r="U68" s="1"/>
      <c r="V68" s="1"/>
      <c r="W68" s="1"/>
      <c r="X68" s="1"/>
      <c r="Y68" s="1"/>
    </row>
    <row r="69" spans="1:25">
      <c r="A69" s="1"/>
      <c r="B69" s="1"/>
      <c r="C69" s="1"/>
      <c r="D69" s="1"/>
      <c r="E69" s="1"/>
      <c r="F69" s="1"/>
      <c r="G69" s="1"/>
      <c r="H69" s="1"/>
      <c r="I69" s="1"/>
      <c r="J69" s="1"/>
      <c r="K69" s="1"/>
      <c r="L69" s="1"/>
      <c r="M69" s="1"/>
      <c r="N69" s="1"/>
      <c r="O69" s="1"/>
      <c r="P69" s="1"/>
      <c r="Q69" s="1"/>
      <c r="R69" s="1"/>
      <c r="S69" s="1"/>
      <c r="T69" s="1"/>
      <c r="U69" s="1"/>
      <c r="V69" s="1"/>
      <c r="W69" s="1"/>
      <c r="X69" s="1"/>
      <c r="Y69" s="1"/>
    </row>
    <row r="70" spans="1:25">
      <c r="A70" s="1"/>
      <c r="B70" s="1"/>
      <c r="C70" s="1"/>
      <c r="D70" s="1"/>
      <c r="E70" s="1"/>
      <c r="F70" s="1"/>
      <c r="G70" s="1"/>
      <c r="H70" s="1"/>
      <c r="I70" s="1"/>
      <c r="J70" s="1"/>
      <c r="K70" s="1"/>
      <c r="L70" s="1"/>
      <c r="M70" s="1"/>
      <c r="N70" s="1"/>
      <c r="O70" s="1"/>
      <c r="P70" s="1"/>
      <c r="Q70" s="1"/>
      <c r="R70" s="1"/>
      <c r="S70" s="1"/>
      <c r="T70" s="1"/>
      <c r="U70" s="1"/>
      <c r="V70" s="1"/>
      <c r="W70" s="1"/>
      <c r="X70" s="1"/>
      <c r="Y70" s="1"/>
    </row>
    <row r="71" spans="1:25">
      <c r="A71" s="1"/>
      <c r="B71" s="1"/>
      <c r="C71" s="1"/>
      <c r="D71" s="1"/>
      <c r="E71" s="1"/>
      <c r="F71" s="1"/>
      <c r="G71" s="1"/>
      <c r="H71" s="1"/>
      <c r="I71" s="1"/>
      <c r="J71" s="1"/>
      <c r="K71" s="1"/>
      <c r="L71" s="1"/>
      <c r="M71" s="1"/>
      <c r="N71" s="1"/>
      <c r="O71" s="1"/>
      <c r="P71" s="1"/>
      <c r="Q71" s="1"/>
      <c r="R71" s="1"/>
      <c r="S71" s="1"/>
      <c r="T71" s="1"/>
      <c r="U71" s="1"/>
      <c r="V71" s="1"/>
      <c r="W71" s="1"/>
      <c r="X71" s="1"/>
      <c r="Y71" s="1"/>
    </row>
    <row r="72" spans="1:25">
      <c r="A72" s="1"/>
      <c r="B72" s="1"/>
      <c r="C72" s="1"/>
      <c r="D72" s="1"/>
      <c r="E72" s="1"/>
      <c r="F72" s="1"/>
      <c r="G72" s="1"/>
      <c r="H72" s="1"/>
      <c r="I72" s="1"/>
      <c r="J72" s="1"/>
      <c r="K72" s="1"/>
      <c r="L72" s="1"/>
      <c r="M72" s="1"/>
      <c r="N72" s="1"/>
      <c r="O72" s="1"/>
      <c r="P72" s="1"/>
      <c r="Q72" s="1"/>
      <c r="R72" s="1"/>
      <c r="S72" s="1"/>
      <c r="T72" s="1"/>
      <c r="U72" s="1"/>
      <c r="V72" s="1"/>
      <c r="W72" s="1"/>
      <c r="X72" s="1"/>
      <c r="Y72" s="1"/>
    </row>
    <row r="73" spans="1:25">
      <c r="A73" s="1"/>
      <c r="B73" s="1"/>
      <c r="C73" s="1"/>
      <c r="D73" s="1"/>
      <c r="E73" s="1"/>
      <c r="F73" s="1"/>
      <c r="G73" s="1"/>
      <c r="H73" s="1"/>
      <c r="I73" s="1"/>
      <c r="J73" s="1"/>
      <c r="K73" s="1"/>
      <c r="L73" s="1"/>
      <c r="M73" s="1"/>
      <c r="N73" s="1"/>
      <c r="O73" s="1"/>
      <c r="P73" s="1"/>
      <c r="Q73" s="1"/>
      <c r="R73" s="1"/>
      <c r="S73" s="1"/>
      <c r="T73" s="1"/>
      <c r="U73" s="1"/>
      <c r="V73" s="1"/>
      <c r="W73" s="1"/>
      <c r="X73" s="1"/>
      <c r="Y73" s="1"/>
    </row>
    <row r="74" spans="1:25">
      <c r="A74" s="1"/>
      <c r="B74" s="1"/>
      <c r="C74" s="1"/>
      <c r="D74" s="1"/>
      <c r="E74" s="1"/>
      <c r="F74" s="1"/>
      <c r="G74" s="1"/>
      <c r="H74" s="1"/>
      <c r="I74" s="1"/>
      <c r="J74" s="1"/>
      <c r="K74" s="1"/>
      <c r="L74" s="1"/>
      <c r="M74" s="1"/>
      <c r="N74" s="1"/>
      <c r="O74" s="1"/>
      <c r="P74" s="1"/>
      <c r="Q74" s="1"/>
      <c r="R74" s="1"/>
      <c r="S74" s="1"/>
      <c r="T74" s="1"/>
      <c r="U74" s="1"/>
      <c r="V74" s="1"/>
      <c r="W74" s="1"/>
      <c r="X74" s="1"/>
      <c r="Y74" s="1"/>
    </row>
    <row r="75" spans="1:25">
      <c r="A75" s="1"/>
      <c r="B75" s="1"/>
      <c r="C75" s="1"/>
      <c r="D75" s="1"/>
      <c r="E75" s="1"/>
      <c r="F75" s="1"/>
      <c r="G75" s="1"/>
      <c r="H75" s="1"/>
      <c r="I75" s="1"/>
      <c r="J75" s="1"/>
      <c r="K75" s="1"/>
      <c r="L75" s="1"/>
      <c r="M75" s="1"/>
      <c r="N75" s="1"/>
      <c r="O75" s="1"/>
      <c r="P75" s="1"/>
      <c r="Q75" s="1"/>
      <c r="R75" s="1"/>
      <c r="S75" s="1"/>
      <c r="T75" s="1"/>
      <c r="U75" s="1"/>
      <c r="V75" s="1"/>
      <c r="W75" s="1"/>
      <c r="X75" s="1"/>
      <c r="Y75" s="1"/>
    </row>
    <row r="76" spans="1:25">
      <c r="A76" s="1"/>
      <c r="B76" s="1"/>
      <c r="C76" s="1"/>
      <c r="D76" s="1"/>
      <c r="E76" s="1"/>
      <c r="F76" s="1"/>
      <c r="G76" s="1"/>
      <c r="H76" s="1"/>
      <c r="I76" s="1"/>
      <c r="J76" s="1"/>
      <c r="K76" s="1"/>
      <c r="L76" s="1"/>
      <c r="M76" s="1"/>
      <c r="N76" s="1"/>
      <c r="O76" s="1"/>
      <c r="P76" s="1"/>
      <c r="Q76" s="1"/>
      <c r="R76" s="1"/>
      <c r="S76" s="1"/>
      <c r="T76" s="1"/>
      <c r="U76" s="1"/>
      <c r="V76" s="1"/>
      <c r="W76" s="1"/>
      <c r="X76" s="1"/>
      <c r="Y76" s="1"/>
    </row>
    <row r="77" spans="1:25">
      <c r="A77" s="1"/>
      <c r="B77" s="1"/>
      <c r="C77" s="1"/>
      <c r="D77" s="1"/>
      <c r="E77" s="1"/>
      <c r="F77" s="1"/>
      <c r="G77" s="1"/>
      <c r="H77" s="1"/>
      <c r="I77" s="1"/>
      <c r="J77" s="1"/>
      <c r="K77" s="1"/>
      <c r="L77" s="1"/>
      <c r="M77" s="1"/>
      <c r="N77" s="1"/>
      <c r="O77" s="1"/>
      <c r="P77" s="1"/>
      <c r="Q77" s="1"/>
      <c r="R77" s="1"/>
      <c r="S77" s="1"/>
      <c r="T77" s="1"/>
      <c r="U77" s="1"/>
      <c r="V77" s="1"/>
      <c r="W77" s="1"/>
      <c r="X77" s="1"/>
      <c r="Y77" s="1"/>
    </row>
    <row r="78" spans="1:25">
      <c r="A78" s="1"/>
      <c r="B78" s="1"/>
      <c r="C78" s="1"/>
      <c r="D78" s="1"/>
      <c r="E78" s="1"/>
      <c r="F78" s="1"/>
      <c r="G78" s="1"/>
      <c r="H78" s="1"/>
      <c r="I78" s="1"/>
      <c r="J78" s="1"/>
      <c r="K78" s="1"/>
      <c r="L78" s="1"/>
      <c r="M78" s="1"/>
      <c r="N78" s="1"/>
      <c r="O78" s="1"/>
      <c r="P78" s="1"/>
      <c r="Q78" s="1"/>
      <c r="R78" s="1"/>
      <c r="S78" s="1"/>
      <c r="T78" s="1"/>
      <c r="U78" s="1"/>
      <c r="V78" s="1"/>
      <c r="W78" s="1"/>
      <c r="X78" s="1"/>
      <c r="Y78" s="1"/>
    </row>
    <row r="79" spans="1:25">
      <c r="A79" s="1"/>
      <c r="B79" s="1"/>
      <c r="C79" s="1"/>
      <c r="D79" s="1"/>
      <c r="E79" s="1"/>
      <c r="F79" s="1"/>
      <c r="G79" s="1"/>
      <c r="H79" s="1"/>
      <c r="I79" s="1"/>
      <c r="J79" s="1"/>
      <c r="K79" s="1"/>
      <c r="L79" s="1"/>
      <c r="M79" s="1"/>
      <c r="N79" s="1"/>
      <c r="O79" s="1"/>
      <c r="P79" s="1"/>
      <c r="Q79" s="1"/>
      <c r="R79" s="1"/>
      <c r="S79" s="1"/>
      <c r="T79" s="1"/>
      <c r="U79" s="1"/>
      <c r="V79" s="1"/>
      <c r="W79" s="1"/>
      <c r="X79" s="1"/>
      <c r="Y79" s="1"/>
    </row>
    <row r="80" spans="1:25">
      <c r="A80" s="1"/>
      <c r="B80" s="1"/>
      <c r="C80" s="1"/>
      <c r="D80" s="1"/>
      <c r="E80" s="1"/>
      <c r="F80" s="1"/>
      <c r="G80" s="1"/>
      <c r="H80" s="1"/>
      <c r="I80" s="1"/>
      <c r="J80" s="1"/>
      <c r="K80" s="1"/>
      <c r="L80" s="1"/>
      <c r="M80" s="1"/>
      <c r="N80" s="1"/>
      <c r="O80" s="1"/>
      <c r="P80" s="1"/>
      <c r="Q80" s="1"/>
      <c r="R80" s="1"/>
      <c r="S80" s="1"/>
      <c r="T80" s="1"/>
      <c r="U80" s="1"/>
      <c r="V80" s="1"/>
      <c r="W80" s="1"/>
      <c r="X80" s="1"/>
      <c r="Y80" s="1"/>
    </row>
    <row r="81" spans="1:25">
      <c r="A81" s="1"/>
      <c r="B81" s="1"/>
      <c r="C81" s="1"/>
      <c r="D81" s="1"/>
      <c r="E81" s="1"/>
      <c r="F81" s="1"/>
      <c r="G81" s="1"/>
      <c r="H81" s="1"/>
      <c r="I81" s="1"/>
      <c r="J81" s="1"/>
      <c r="K81" s="1"/>
      <c r="L81" s="1"/>
      <c r="M81" s="1"/>
      <c r="N81" s="1"/>
      <c r="O81" s="1"/>
      <c r="P81" s="1"/>
      <c r="Q81" s="1"/>
      <c r="R81" s="1"/>
      <c r="S81" s="1"/>
      <c r="T81" s="1"/>
      <c r="U81" s="1"/>
      <c r="V81" s="1"/>
      <c r="W81" s="1"/>
      <c r="X81" s="1"/>
      <c r="Y81" s="1"/>
    </row>
    <row r="82" spans="1:25">
      <c r="A82" s="1"/>
    </row>
    <row r="88" spans="1:25">
      <c r="O88" s="1"/>
    </row>
  </sheetData>
  <hyperlinks>
    <hyperlink ref="E1" location="innehåll!A1" display="Tillbaka till innehållsförteckning"/>
  </hyperlink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7"/>
  <sheetViews>
    <sheetView workbookViewId="0">
      <selection activeCell="J1" sqref="J1"/>
    </sheetView>
  </sheetViews>
  <sheetFormatPr defaultRowHeight="15"/>
  <cols>
    <col min="1" max="1" width="9.140625" style="723"/>
    <col min="3" max="3" width="15.28515625" customWidth="1"/>
    <col min="13" max="13" width="18.5703125" customWidth="1"/>
  </cols>
  <sheetData>
    <row r="1" spans="1:43" s="494" customFormat="1">
      <c r="A1" s="1"/>
      <c r="B1" s="1"/>
      <c r="C1" s="1"/>
      <c r="D1" s="1"/>
      <c r="E1" s="1"/>
      <c r="F1" s="1"/>
      <c r="G1" s="1"/>
      <c r="H1" s="1"/>
      <c r="I1" s="1"/>
      <c r="J1" s="70" t="s">
        <v>173</v>
      </c>
      <c r="K1" s="11"/>
      <c r="L1" s="1"/>
      <c r="M1" s="1"/>
      <c r="N1" s="1"/>
      <c r="O1" s="1"/>
      <c r="P1" s="1"/>
      <c r="Q1" s="1"/>
      <c r="R1" s="1"/>
      <c r="S1" s="1"/>
      <c r="T1" s="1"/>
      <c r="U1" s="1"/>
      <c r="V1" s="1"/>
      <c r="W1" s="1"/>
      <c r="X1" s="1"/>
      <c r="Y1" s="1"/>
      <c r="Z1" s="1"/>
      <c r="AA1" s="1"/>
      <c r="AB1" s="1"/>
    </row>
    <row r="2" spans="1:43" s="494" customFormat="1">
      <c r="A2" s="1"/>
      <c r="B2" s="1"/>
      <c r="C2" s="1"/>
      <c r="D2" s="1"/>
      <c r="E2" s="1"/>
      <c r="F2" s="1"/>
      <c r="G2" s="1"/>
      <c r="H2" s="1"/>
      <c r="I2" s="1"/>
      <c r="J2" s="1"/>
      <c r="K2" s="1"/>
      <c r="L2" s="1"/>
      <c r="M2" s="1"/>
      <c r="N2" s="1"/>
      <c r="O2" s="1"/>
      <c r="P2" s="1"/>
      <c r="Q2" s="1"/>
      <c r="R2" s="1"/>
      <c r="S2" s="1"/>
      <c r="T2" s="1"/>
      <c r="U2" s="1"/>
      <c r="V2" s="1"/>
      <c r="W2" s="1"/>
      <c r="X2" s="1"/>
      <c r="Y2" s="1"/>
      <c r="Z2" s="1"/>
      <c r="AA2" s="1"/>
      <c r="AB2" s="1"/>
    </row>
    <row r="3" spans="1:43">
      <c r="A3" s="1"/>
      <c r="B3" s="657" t="s">
        <v>972</v>
      </c>
      <c r="C3" s="623"/>
      <c r="D3" s="623"/>
      <c r="E3" s="623"/>
      <c r="F3" s="623"/>
      <c r="G3" s="623"/>
      <c r="H3" s="652"/>
      <c r="I3" s="652"/>
      <c r="J3" s="652"/>
      <c r="K3" s="652"/>
      <c r="L3" s="652"/>
      <c r="M3" s="658"/>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row>
    <row r="4" spans="1:43">
      <c r="A4" s="1"/>
      <c r="B4" s="782" t="s">
        <v>1357</v>
      </c>
      <c r="C4" s="661"/>
      <c r="D4" s="661"/>
      <c r="E4" s="675"/>
      <c r="F4" s="675"/>
      <c r="G4" s="675"/>
      <c r="H4" s="661"/>
      <c r="I4" s="661"/>
      <c r="J4" s="661"/>
      <c r="K4" s="661"/>
      <c r="L4" s="661"/>
      <c r="M4" s="662"/>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row>
    <row r="5" spans="1:43" ht="60">
      <c r="A5" s="1"/>
      <c r="B5" s="780"/>
      <c r="C5" s="781" t="s">
        <v>440</v>
      </c>
      <c r="D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row>
    <row r="6" spans="1:43" ht="64.5">
      <c r="A6" s="1"/>
      <c r="B6" s="242" t="s">
        <v>396</v>
      </c>
      <c r="C6" s="242">
        <v>33</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row>
    <row r="7" spans="1:43" ht="51.75">
      <c r="A7" s="1"/>
      <c r="B7" s="203" t="s">
        <v>919</v>
      </c>
      <c r="C7" s="204">
        <v>31</v>
      </c>
      <c r="D7" s="70"/>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row>
    <row r="8" spans="1:43">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row>
    <row r="9" spans="1:43">
      <c r="A9" s="1"/>
      <c r="B9" s="121" t="s">
        <v>155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row>
    <row r="10" spans="1:43">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row>
    <row r="11" spans="1:43">
      <c r="A11" s="1"/>
      <c r="B11" s="12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row>
    <row r="12" spans="1:43">
      <c r="A12" s="1"/>
      <c r="B12" s="657" t="s">
        <v>1356</v>
      </c>
      <c r="C12" s="664"/>
      <c r="D12" s="664"/>
      <c r="E12" s="783"/>
      <c r="F12" s="783"/>
      <c r="G12" s="783"/>
      <c r="H12" s="783"/>
      <c r="I12" s="783"/>
      <c r="J12" s="783"/>
      <c r="K12" s="783"/>
      <c r="L12" s="783"/>
      <c r="M12" s="784"/>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row>
    <row r="13" spans="1:43">
      <c r="A13" s="1"/>
      <c r="B13" s="782" t="s">
        <v>1357</v>
      </c>
      <c r="C13" s="666"/>
      <c r="D13" s="666"/>
      <c r="E13" s="785"/>
      <c r="F13" s="785"/>
      <c r="G13" s="785"/>
      <c r="H13" s="785"/>
      <c r="I13" s="785"/>
      <c r="J13" s="785"/>
      <c r="K13" s="785"/>
      <c r="L13" s="785"/>
      <c r="M13" s="786"/>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row>
    <row r="14" spans="1:43" ht="60">
      <c r="A14" s="1"/>
      <c r="B14" s="780"/>
      <c r="C14" s="781" t="s">
        <v>440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row>
    <row r="15" spans="1:43" ht="64.5">
      <c r="A15" s="1"/>
      <c r="B15" s="242" t="s">
        <v>398</v>
      </c>
      <c r="C15" s="242">
        <v>34</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row>
    <row r="16" spans="1:43" ht="51.75">
      <c r="A16" s="1"/>
      <c r="B16" s="203" t="s">
        <v>958</v>
      </c>
      <c r="C16" s="204">
        <v>29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row>
    <row r="17" spans="1:6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c r="A18" s="1"/>
      <c r="B18" s="374" t="s">
        <v>155</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6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6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6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sheetData>
  <hyperlinks>
    <hyperlink ref="J1" location="innehåll!A1" display="Tillbaka till innehållsförteckning"/>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workbookViewId="0">
      <selection activeCell="N1" sqref="N1"/>
    </sheetView>
  </sheetViews>
  <sheetFormatPr defaultRowHeight="15"/>
  <cols>
    <col min="1" max="2" width="9.140625" style="494"/>
    <col min="3" max="5" width="11" style="494" customWidth="1"/>
    <col min="6" max="6" width="11.85546875" style="494" customWidth="1"/>
    <col min="7" max="7" width="9.140625" style="494"/>
    <col min="8" max="8" width="9.140625" style="723"/>
    <col min="9" max="9" width="9.140625" style="494"/>
    <col min="10" max="10" width="10.85546875" style="494" customWidth="1"/>
    <col min="11" max="12" width="10.85546875" customWidth="1"/>
    <col min="13" max="13" width="11.5703125" customWidth="1"/>
  </cols>
  <sheetData>
    <row r="1" spans="1:19">
      <c r="A1" s="1"/>
      <c r="B1" s="1"/>
      <c r="C1" s="1"/>
      <c r="D1" s="1"/>
      <c r="E1" s="1"/>
      <c r="F1" s="1"/>
      <c r="G1" s="70" t="s">
        <v>173</v>
      </c>
      <c r="H1" s="11"/>
      <c r="I1" s="1"/>
      <c r="J1" s="1"/>
      <c r="K1" s="1"/>
      <c r="L1" s="1"/>
      <c r="M1" s="1"/>
      <c r="N1" s="70" t="s">
        <v>173</v>
      </c>
      <c r="O1" s="11"/>
      <c r="P1" s="1"/>
      <c r="Q1" s="1"/>
      <c r="R1" s="1"/>
      <c r="S1" s="1"/>
    </row>
    <row r="2" spans="1:19">
      <c r="A2" s="11"/>
      <c r="B2" s="11"/>
      <c r="C2" s="11"/>
      <c r="D2" s="11"/>
      <c r="E2" s="11"/>
      <c r="F2" s="11"/>
      <c r="G2" s="11"/>
      <c r="H2" s="11"/>
      <c r="I2" s="11"/>
      <c r="J2" s="1"/>
      <c r="K2" s="1"/>
      <c r="L2" s="1"/>
      <c r="M2" s="1"/>
      <c r="N2" s="1"/>
      <c r="O2" s="1"/>
      <c r="P2" s="1"/>
      <c r="Q2" s="1"/>
      <c r="R2" s="1"/>
      <c r="S2" s="1"/>
    </row>
    <row r="3" spans="1:19" s="865" customFormat="1">
      <c r="A3" s="11"/>
      <c r="B3" s="11"/>
      <c r="C3" s="11"/>
      <c r="D3" s="11"/>
      <c r="E3" s="11"/>
      <c r="F3" s="11"/>
      <c r="G3" s="11"/>
      <c r="H3" s="11"/>
      <c r="I3" s="11"/>
      <c r="J3" s="1"/>
      <c r="K3" s="1"/>
      <c r="L3" s="1"/>
      <c r="M3" s="1"/>
      <c r="N3" s="1"/>
      <c r="O3" s="1"/>
      <c r="P3" s="1"/>
      <c r="Q3" s="1"/>
      <c r="R3" s="1"/>
      <c r="S3" s="1"/>
    </row>
    <row r="4" spans="1:19" s="865" customFormat="1">
      <c r="A4" s="11"/>
      <c r="B4" s="700" t="s">
        <v>1494</v>
      </c>
      <c r="C4" s="652"/>
      <c r="D4" s="623"/>
      <c r="E4" s="623"/>
      <c r="F4" s="652"/>
      <c r="G4" s="652"/>
      <c r="H4" s="11"/>
      <c r="I4" s="11"/>
      <c r="J4" s="1"/>
      <c r="K4" s="1"/>
      <c r="L4" s="1"/>
      <c r="M4" s="1"/>
      <c r="N4" s="1"/>
      <c r="O4" s="1"/>
      <c r="P4" s="1"/>
      <c r="Q4" s="1"/>
      <c r="R4" s="1"/>
      <c r="S4" s="1"/>
    </row>
    <row r="5" spans="1:19" s="865" customFormat="1">
      <c r="A5" s="11"/>
      <c r="B5" s="665" t="s">
        <v>1406</v>
      </c>
      <c r="C5" s="626"/>
      <c r="D5" s="626"/>
      <c r="E5" s="626"/>
      <c r="F5" s="661"/>
      <c r="G5" s="661"/>
      <c r="H5" s="11"/>
      <c r="I5" s="11"/>
      <c r="J5" s="1"/>
      <c r="K5" s="1"/>
      <c r="L5" s="1"/>
      <c r="M5" s="1"/>
      <c r="N5" s="1"/>
      <c r="O5" s="1"/>
      <c r="P5" s="1"/>
      <c r="Q5" s="1"/>
      <c r="R5" s="1"/>
      <c r="S5" s="1"/>
    </row>
    <row r="6" spans="1:19" s="865" customFormat="1">
      <c r="A6" s="11"/>
      <c r="B6" s="54"/>
      <c r="C6" s="10"/>
      <c r="D6" s="10"/>
      <c r="E6" s="10"/>
      <c r="F6" s="11"/>
      <c r="G6" s="11"/>
      <c r="H6" s="11"/>
      <c r="I6" s="11"/>
      <c r="J6" s="1"/>
      <c r="K6" s="1"/>
      <c r="L6" s="1"/>
      <c r="M6" s="1"/>
      <c r="N6" s="1"/>
      <c r="O6" s="1"/>
      <c r="P6" s="1"/>
      <c r="Q6" s="1"/>
      <c r="R6" s="1"/>
      <c r="S6" s="1"/>
    </row>
    <row r="7" spans="1:19" s="865" customFormat="1">
      <c r="A7" s="11"/>
      <c r="C7" s="455" t="s">
        <v>1471</v>
      </c>
      <c r="D7" s="1"/>
      <c r="E7" s="1"/>
      <c r="F7" s="1"/>
      <c r="G7" s="1"/>
      <c r="H7" s="11"/>
      <c r="I7" s="11"/>
      <c r="J7" s="1"/>
      <c r="K7" s="1"/>
      <c r="L7" s="1"/>
      <c r="M7" s="1"/>
      <c r="N7" s="1"/>
      <c r="O7" s="1"/>
      <c r="P7" s="1"/>
      <c r="Q7" s="1"/>
      <c r="R7" s="1"/>
      <c r="S7" s="1"/>
    </row>
    <row r="8" spans="1:19" s="865" customFormat="1">
      <c r="A8" s="11"/>
      <c r="B8" s="455" t="s">
        <v>329</v>
      </c>
      <c r="C8" s="442">
        <v>45</v>
      </c>
      <c r="D8" s="1"/>
      <c r="E8" s="1"/>
      <c r="F8" s="1"/>
      <c r="G8" s="1"/>
      <c r="H8" s="11"/>
      <c r="I8" s="11"/>
      <c r="J8" s="1"/>
      <c r="K8" s="1"/>
      <c r="L8" s="1"/>
      <c r="M8" s="1"/>
      <c r="N8" s="1"/>
      <c r="O8" s="1"/>
      <c r="P8" s="1"/>
      <c r="Q8" s="1"/>
      <c r="R8" s="1"/>
      <c r="S8" s="1"/>
    </row>
    <row r="9" spans="1:19" s="865" customFormat="1">
      <c r="A9" s="11"/>
      <c r="B9" s="455" t="s">
        <v>181</v>
      </c>
      <c r="C9" s="442">
        <v>49</v>
      </c>
      <c r="D9" s="1"/>
      <c r="E9" s="1"/>
      <c r="F9" s="1"/>
      <c r="G9" s="1"/>
      <c r="H9" s="11"/>
      <c r="I9" s="11"/>
      <c r="J9" s="1"/>
      <c r="K9" s="1"/>
      <c r="L9" s="1"/>
      <c r="M9" s="1"/>
      <c r="N9" s="1"/>
      <c r="O9" s="1"/>
      <c r="P9" s="1"/>
      <c r="Q9" s="1"/>
      <c r="R9" s="1"/>
      <c r="S9" s="1"/>
    </row>
    <row r="10" spans="1:19" s="865" customFormat="1">
      <c r="A10" s="11"/>
      <c r="B10" s="455" t="s">
        <v>179</v>
      </c>
      <c r="C10" s="442">
        <v>41</v>
      </c>
      <c r="D10" s="1"/>
      <c r="E10" s="1"/>
      <c r="F10" s="1"/>
      <c r="G10" s="1"/>
      <c r="H10" s="11"/>
      <c r="I10" s="11"/>
      <c r="J10" s="1"/>
      <c r="K10" s="1"/>
      <c r="L10" s="1"/>
      <c r="M10" s="1"/>
      <c r="N10" s="1"/>
      <c r="O10" s="1"/>
      <c r="P10" s="1"/>
      <c r="Q10" s="1"/>
      <c r="R10" s="1"/>
      <c r="S10" s="1"/>
    </row>
    <row r="11" spans="1:19" s="865" customFormat="1">
      <c r="A11" s="11"/>
      <c r="B11" s="1"/>
      <c r="C11" s="1"/>
      <c r="D11" s="1"/>
      <c r="E11" s="1"/>
      <c r="F11" s="1"/>
      <c r="G11" s="1"/>
      <c r="H11" s="11"/>
      <c r="I11" s="11"/>
      <c r="J11" s="1"/>
      <c r="K11" s="1"/>
      <c r="L11" s="1"/>
      <c r="M11" s="1"/>
      <c r="N11" s="1"/>
      <c r="O11" s="1"/>
      <c r="P11" s="1"/>
      <c r="Q11" s="1"/>
      <c r="R11" s="1"/>
      <c r="S11" s="1"/>
    </row>
    <row r="12" spans="1:19" s="865" customFormat="1">
      <c r="A12" s="11"/>
      <c r="B12" s="121" t="s">
        <v>1407</v>
      </c>
      <c r="C12" s="1"/>
      <c r="D12" s="1"/>
      <c r="E12" s="1"/>
      <c r="F12" s="1"/>
      <c r="G12" s="1"/>
      <c r="H12" s="11"/>
      <c r="I12" s="11"/>
      <c r="J12" s="1"/>
      <c r="K12" s="1"/>
      <c r="L12" s="1"/>
      <c r="M12" s="1"/>
      <c r="N12" s="1"/>
      <c r="O12" s="1"/>
      <c r="P12" s="1"/>
      <c r="Q12" s="1"/>
      <c r="R12" s="1"/>
      <c r="S12" s="1"/>
    </row>
    <row r="13" spans="1:19" s="865" customFormat="1">
      <c r="A13" s="11"/>
      <c r="B13" s="11"/>
      <c r="C13" s="11"/>
      <c r="D13" s="11"/>
      <c r="E13" s="11"/>
      <c r="F13" s="11"/>
      <c r="G13" s="11"/>
      <c r="H13" s="11"/>
      <c r="I13" s="11"/>
      <c r="J13" s="1"/>
      <c r="K13" s="1"/>
      <c r="L13" s="1"/>
      <c r="M13" s="1"/>
      <c r="N13" s="1"/>
      <c r="O13" s="1"/>
      <c r="P13" s="1"/>
      <c r="Q13" s="1"/>
      <c r="R13" s="1"/>
      <c r="S13" s="1"/>
    </row>
    <row r="14" spans="1:19">
      <c r="A14" s="11"/>
      <c r="B14" s="700" t="s">
        <v>1405</v>
      </c>
      <c r="C14" s="652"/>
      <c r="D14" s="623"/>
      <c r="E14" s="623"/>
      <c r="F14" s="652"/>
      <c r="G14" s="652"/>
      <c r="H14" s="11"/>
      <c r="I14" s="795" t="s">
        <v>772</v>
      </c>
      <c r="J14" s="652"/>
      <c r="K14" s="623"/>
      <c r="L14" s="623"/>
      <c r="M14" s="652"/>
      <c r="N14" s="652"/>
      <c r="O14" s="658"/>
      <c r="P14" s="1"/>
      <c r="Q14" s="1"/>
      <c r="R14" s="1"/>
      <c r="S14" s="1"/>
    </row>
    <row r="15" spans="1:19">
      <c r="A15" s="11"/>
      <c r="B15" s="665" t="s">
        <v>1406</v>
      </c>
      <c r="C15" s="626"/>
      <c r="D15" s="626"/>
      <c r="E15" s="626"/>
      <c r="F15" s="661"/>
      <c r="G15" s="661"/>
      <c r="H15" s="11"/>
      <c r="I15" s="660" t="s">
        <v>1406</v>
      </c>
      <c r="J15" s="626"/>
      <c r="K15" s="626"/>
      <c r="L15" s="626"/>
      <c r="M15" s="661"/>
      <c r="N15" s="661"/>
      <c r="O15" s="662"/>
      <c r="P15" s="1"/>
      <c r="Q15" s="1"/>
      <c r="R15" s="1"/>
      <c r="S15" s="1"/>
    </row>
    <row r="16" spans="1:19">
      <c r="A16" s="11"/>
      <c r="B16" s="54"/>
      <c r="C16" s="10"/>
      <c r="D16" s="10"/>
      <c r="E16" s="10"/>
      <c r="F16" s="11"/>
      <c r="G16" s="11"/>
      <c r="H16" s="11"/>
      <c r="I16" s="54"/>
      <c r="J16" s="10"/>
      <c r="K16" s="10"/>
      <c r="L16" s="794"/>
      <c r="M16" s="11"/>
      <c r="N16" s="11"/>
      <c r="O16" s="11"/>
      <c r="P16" s="1"/>
      <c r="Q16" s="1"/>
      <c r="R16" s="1"/>
      <c r="S16" s="1"/>
    </row>
    <row r="17" spans="1:19">
      <c r="A17" s="11"/>
      <c r="B17" s="723"/>
      <c r="C17" s="455" t="s">
        <v>660</v>
      </c>
      <c r="D17" s="437" t="s">
        <v>661</v>
      </c>
      <c r="E17" s="437" t="s">
        <v>889</v>
      </c>
      <c r="F17" s="437" t="s">
        <v>1471</v>
      </c>
      <c r="G17" s="1"/>
      <c r="H17" s="11"/>
      <c r="I17" s="723"/>
      <c r="J17" s="455" t="s">
        <v>660</v>
      </c>
      <c r="K17" s="437" t="s">
        <v>661</v>
      </c>
      <c r="L17" s="437" t="s">
        <v>889</v>
      </c>
      <c r="M17" s="437" t="s">
        <v>1471</v>
      </c>
      <c r="N17" s="1"/>
      <c r="O17" s="1"/>
      <c r="P17" s="1"/>
      <c r="Q17" s="1"/>
      <c r="R17" s="1"/>
      <c r="S17" s="1"/>
    </row>
    <row r="18" spans="1:19">
      <c r="A18" s="1"/>
      <c r="B18" s="455" t="s">
        <v>329</v>
      </c>
      <c r="C18" s="442">
        <f>17+15+14</f>
        <v>46</v>
      </c>
      <c r="D18" s="467">
        <f>11+14+15</f>
        <v>40</v>
      </c>
      <c r="E18" s="436">
        <v>44</v>
      </c>
      <c r="F18" s="436">
        <v>50</v>
      </c>
      <c r="G18" s="1"/>
      <c r="H18" s="11"/>
      <c r="I18" s="455" t="s">
        <v>329</v>
      </c>
      <c r="J18" s="442">
        <f>24+13</f>
        <v>37</v>
      </c>
      <c r="K18" s="467">
        <f>15+14+11</f>
        <v>40</v>
      </c>
      <c r="L18" s="436">
        <v>42</v>
      </c>
      <c r="M18" s="436">
        <v>37</v>
      </c>
      <c r="N18" s="1"/>
      <c r="O18" s="1"/>
      <c r="P18" s="1"/>
      <c r="Q18" s="1"/>
      <c r="R18" s="1"/>
      <c r="S18" s="1"/>
    </row>
    <row r="19" spans="1:19">
      <c r="A19" s="1"/>
      <c r="B19" s="455" t="s">
        <v>181</v>
      </c>
      <c r="C19" s="442">
        <f>16+19+14</f>
        <v>49</v>
      </c>
      <c r="D19" s="467">
        <f>11+13+16</f>
        <v>40</v>
      </c>
      <c r="E19" s="436">
        <v>52</v>
      </c>
      <c r="F19" s="436">
        <v>59</v>
      </c>
      <c r="G19" s="1"/>
      <c r="H19" s="11"/>
      <c r="I19" s="455" t="s">
        <v>181</v>
      </c>
      <c r="J19" s="442">
        <f>11+13+16</f>
        <v>40</v>
      </c>
      <c r="K19" s="467">
        <f>16+17+15</f>
        <v>48</v>
      </c>
      <c r="L19" s="436">
        <v>48</v>
      </c>
      <c r="M19" s="436">
        <v>45</v>
      </c>
      <c r="N19" s="1"/>
      <c r="O19" s="1"/>
      <c r="P19" s="1"/>
      <c r="Q19" s="1"/>
      <c r="R19" s="1"/>
      <c r="S19" s="1"/>
    </row>
    <row r="20" spans="1:19">
      <c r="A20" s="1"/>
      <c r="B20" s="455" t="s">
        <v>179</v>
      </c>
      <c r="C20" s="442">
        <f>19+11+14</f>
        <v>44</v>
      </c>
      <c r="D20" s="467">
        <f>11+13+17</f>
        <v>41</v>
      </c>
      <c r="E20" s="436">
        <v>35</v>
      </c>
      <c r="F20" s="436">
        <v>41</v>
      </c>
      <c r="G20" s="1"/>
      <c r="H20" s="11"/>
      <c r="I20" s="455" t="s">
        <v>179</v>
      </c>
      <c r="J20" s="442">
        <f>34</f>
        <v>34</v>
      </c>
      <c r="K20" s="467">
        <f>13+11+7</f>
        <v>31</v>
      </c>
      <c r="L20" s="436">
        <v>37</v>
      </c>
      <c r="M20" s="436">
        <v>30</v>
      </c>
      <c r="N20" s="1"/>
      <c r="O20" s="1"/>
      <c r="P20" s="1"/>
      <c r="Q20" s="1"/>
      <c r="R20" s="1"/>
      <c r="S20" s="1"/>
    </row>
    <row r="21" spans="1:19">
      <c r="A21" s="1"/>
      <c r="B21" s="1"/>
      <c r="C21" s="1"/>
      <c r="D21" s="1"/>
      <c r="E21" s="1"/>
      <c r="F21" s="1"/>
      <c r="G21" s="1"/>
      <c r="H21" s="11"/>
      <c r="I21" s="1"/>
      <c r="J21" s="1"/>
      <c r="K21" s="1"/>
      <c r="L21" s="1"/>
      <c r="M21" s="1"/>
      <c r="N21" s="1"/>
      <c r="O21" s="1"/>
      <c r="P21" s="1"/>
      <c r="Q21" s="1"/>
      <c r="R21" s="1"/>
      <c r="S21" s="1"/>
    </row>
    <row r="22" spans="1:19">
      <c r="A22" s="1"/>
      <c r="B22" s="121" t="s">
        <v>1407</v>
      </c>
      <c r="C22" s="1"/>
      <c r="D22" s="1"/>
      <c r="E22" s="1"/>
      <c r="F22" s="1"/>
      <c r="G22" s="1"/>
      <c r="H22" s="11"/>
      <c r="I22" s="121" t="s">
        <v>1407</v>
      </c>
      <c r="J22" s="1"/>
      <c r="K22" s="1"/>
      <c r="L22" s="1"/>
      <c r="M22" s="1"/>
      <c r="N22" s="1"/>
      <c r="O22" s="1"/>
      <c r="P22" s="1"/>
      <c r="Q22" s="1"/>
      <c r="R22" s="1"/>
      <c r="S22" s="1"/>
    </row>
    <row r="23" spans="1:19">
      <c r="A23" s="1"/>
      <c r="B23" s="1"/>
      <c r="C23" s="1"/>
      <c r="D23" s="1"/>
      <c r="E23" s="1"/>
      <c r="F23" s="1"/>
      <c r="G23" s="1"/>
      <c r="H23" s="11"/>
      <c r="I23" s="1"/>
      <c r="J23" s="1"/>
      <c r="K23" s="1"/>
      <c r="L23" s="1"/>
      <c r="M23" s="1"/>
      <c r="N23" s="1"/>
      <c r="O23" s="1"/>
      <c r="P23" s="1"/>
      <c r="Q23" s="1"/>
      <c r="R23" s="1"/>
      <c r="S23" s="1"/>
    </row>
    <row r="24" spans="1:19">
      <c r="A24" s="1"/>
      <c r="B24" s="1"/>
      <c r="C24" s="1"/>
      <c r="D24" s="1"/>
      <c r="E24" s="1"/>
      <c r="F24" s="1"/>
      <c r="G24" s="1"/>
      <c r="H24" s="11"/>
      <c r="I24" s="1"/>
      <c r="J24" s="1"/>
      <c r="K24" s="1"/>
      <c r="L24" s="1"/>
      <c r="M24" s="1"/>
      <c r="N24" s="1"/>
      <c r="O24" s="1"/>
      <c r="P24" s="1"/>
      <c r="Q24" s="1"/>
      <c r="R24" s="1"/>
      <c r="S24" s="1"/>
    </row>
    <row r="25" spans="1:19">
      <c r="A25" s="1"/>
      <c r="B25" s="1"/>
      <c r="C25" s="1"/>
      <c r="D25" s="1"/>
      <c r="E25" s="1"/>
      <c r="F25" s="1"/>
      <c r="G25" s="1"/>
      <c r="H25" s="11"/>
      <c r="I25" s="1"/>
      <c r="J25" s="1"/>
      <c r="K25" s="1"/>
      <c r="L25" s="1"/>
      <c r="M25" s="1"/>
      <c r="N25" s="1"/>
      <c r="O25" s="1"/>
      <c r="P25" s="1"/>
      <c r="Q25" s="1"/>
      <c r="R25" s="1"/>
      <c r="S25" s="1"/>
    </row>
    <row r="26" spans="1:19">
      <c r="A26" s="1"/>
      <c r="B26" s="1"/>
      <c r="C26" s="1"/>
      <c r="D26" s="1"/>
      <c r="E26" s="1"/>
      <c r="F26" s="1"/>
      <c r="G26" s="1"/>
      <c r="H26" s="1"/>
      <c r="I26" s="1"/>
      <c r="J26" s="1"/>
      <c r="K26" s="1"/>
      <c r="L26" s="1"/>
      <c r="M26" s="1"/>
      <c r="N26" s="1"/>
      <c r="O26" s="1"/>
      <c r="P26" s="1"/>
      <c r="Q26" s="1"/>
      <c r="R26" s="1"/>
      <c r="S26" s="1"/>
    </row>
    <row r="27" spans="1:19">
      <c r="A27" s="1"/>
      <c r="B27" s="1"/>
      <c r="C27" s="1"/>
      <c r="D27" s="1"/>
      <c r="E27" s="1"/>
      <c r="F27" s="1"/>
      <c r="G27" s="1"/>
      <c r="H27" s="1"/>
      <c r="I27" s="1"/>
      <c r="J27" s="1"/>
      <c r="K27" s="1"/>
      <c r="L27" s="1"/>
      <c r="M27" s="1"/>
      <c r="N27" s="1"/>
      <c r="O27" s="1"/>
      <c r="P27" s="1"/>
      <c r="Q27" s="1"/>
      <c r="R27" s="1"/>
      <c r="S27" s="1"/>
    </row>
    <row r="28" spans="1:19">
      <c r="A28" s="1"/>
      <c r="B28" s="1"/>
      <c r="C28" s="1"/>
      <c r="D28" s="1"/>
      <c r="E28" s="1"/>
      <c r="F28" s="1"/>
      <c r="G28" s="1"/>
      <c r="H28" s="1"/>
      <c r="I28" s="1"/>
      <c r="J28" s="1"/>
      <c r="K28" s="1"/>
      <c r="L28" s="1"/>
      <c r="M28" s="1"/>
      <c r="N28" s="1"/>
      <c r="O28" s="1"/>
      <c r="P28" s="1"/>
      <c r="Q28" s="1"/>
      <c r="R28" s="1"/>
      <c r="S28" s="1"/>
    </row>
    <row r="29" spans="1:19">
      <c r="A29" s="1"/>
      <c r="B29" s="1"/>
      <c r="C29" s="1"/>
      <c r="D29" s="1"/>
      <c r="E29" s="1"/>
      <c r="F29" s="1"/>
      <c r="G29" s="1"/>
      <c r="H29" s="1"/>
      <c r="I29" s="1"/>
      <c r="J29" s="1"/>
      <c r="K29" s="1"/>
      <c r="L29" s="1"/>
      <c r="M29" s="1"/>
      <c r="N29" s="1"/>
      <c r="O29" s="1"/>
      <c r="P29" s="1"/>
      <c r="Q29" s="1"/>
      <c r="R29" s="1"/>
      <c r="S29" s="1"/>
    </row>
    <row r="30" spans="1:19">
      <c r="A30" s="1"/>
      <c r="B30" s="1"/>
      <c r="C30" s="1"/>
      <c r="D30" s="1"/>
      <c r="E30" s="1"/>
      <c r="F30" s="1"/>
      <c r="G30" s="1"/>
      <c r="H30" s="1"/>
      <c r="I30" s="1"/>
      <c r="J30" s="1"/>
      <c r="K30" s="1"/>
      <c r="L30" s="1"/>
      <c r="M30" s="1"/>
      <c r="N30" s="1"/>
      <c r="O30" s="1"/>
      <c r="P30" s="1"/>
      <c r="Q30" s="1"/>
      <c r="R30" s="1"/>
      <c r="S30" s="1"/>
    </row>
    <row r="31" spans="1:19">
      <c r="A31" s="1"/>
      <c r="B31" s="1"/>
      <c r="C31" s="1"/>
      <c r="D31" s="1"/>
      <c r="E31" s="1"/>
      <c r="F31" s="1"/>
      <c r="G31" s="1"/>
      <c r="H31" s="1"/>
      <c r="I31" s="1"/>
      <c r="J31" s="1"/>
      <c r="K31" s="1"/>
      <c r="L31" s="1"/>
      <c r="M31" s="1"/>
      <c r="N31" s="1"/>
      <c r="O31" s="1"/>
      <c r="P31" s="1"/>
      <c r="Q31" s="1"/>
      <c r="R31" s="1"/>
      <c r="S31" s="1"/>
    </row>
    <row r="32" spans="1:19">
      <c r="A32" s="1"/>
      <c r="B32" s="1"/>
      <c r="C32" s="1"/>
      <c r="D32" s="1"/>
      <c r="E32" s="1"/>
      <c r="F32" s="1"/>
      <c r="G32" s="1"/>
      <c r="H32" s="1"/>
      <c r="I32" s="1"/>
      <c r="J32" s="1"/>
      <c r="K32" s="1"/>
      <c r="L32" s="1"/>
      <c r="M32" s="1"/>
      <c r="N32" s="1"/>
      <c r="O32" s="1"/>
      <c r="P32" s="1"/>
      <c r="Q32" s="1"/>
      <c r="R32" s="1"/>
      <c r="S32" s="1"/>
    </row>
    <row r="33" spans="1:19">
      <c r="A33" s="1"/>
      <c r="B33" s="1"/>
      <c r="C33" s="1"/>
      <c r="D33" s="1"/>
      <c r="E33" s="1"/>
      <c r="F33" s="1"/>
      <c r="G33" s="1"/>
      <c r="H33" s="1"/>
      <c r="I33" s="1"/>
      <c r="J33" s="1"/>
      <c r="K33" s="1"/>
      <c r="L33" s="1"/>
      <c r="M33" s="1"/>
      <c r="N33" s="1"/>
      <c r="O33" s="1"/>
      <c r="P33" s="1"/>
      <c r="Q33" s="1"/>
      <c r="R33" s="1"/>
      <c r="S33" s="1"/>
    </row>
    <row r="34" spans="1:19">
      <c r="A34" s="1"/>
      <c r="B34" s="1"/>
      <c r="C34" s="1"/>
      <c r="D34" s="1"/>
      <c r="E34" s="1"/>
      <c r="F34" s="1"/>
      <c r="G34" s="1"/>
      <c r="H34" s="1"/>
      <c r="I34" s="1"/>
      <c r="J34" s="1"/>
      <c r="K34" s="1"/>
      <c r="L34" s="1"/>
      <c r="M34" s="1"/>
      <c r="N34" s="1"/>
      <c r="O34" s="1"/>
      <c r="P34" s="1"/>
      <c r="Q34" s="1"/>
      <c r="R34" s="1"/>
      <c r="S34" s="1"/>
    </row>
    <row r="35" spans="1:19">
      <c r="A35" s="1"/>
      <c r="B35" s="1"/>
      <c r="C35" s="1"/>
      <c r="D35" s="1"/>
      <c r="E35" s="1"/>
      <c r="F35" s="1"/>
      <c r="G35" s="1"/>
      <c r="H35" s="1"/>
      <c r="I35" s="1"/>
      <c r="J35" s="1"/>
      <c r="K35" s="1"/>
      <c r="L35" s="1"/>
      <c r="M35" s="1"/>
      <c r="N35" s="1"/>
      <c r="O35" s="1"/>
      <c r="P35" s="1"/>
      <c r="Q35" s="1"/>
      <c r="R35" s="1"/>
      <c r="S35" s="1"/>
    </row>
    <row r="36" spans="1:19">
      <c r="A36" s="1"/>
      <c r="B36" s="1"/>
      <c r="C36" s="1"/>
      <c r="D36" s="1"/>
      <c r="E36" s="1"/>
      <c r="F36" s="1"/>
      <c r="G36" s="1"/>
      <c r="H36" s="1"/>
      <c r="I36" s="1"/>
      <c r="J36" s="1"/>
      <c r="K36" s="1"/>
      <c r="L36" s="1"/>
      <c r="M36" s="1"/>
      <c r="N36" s="1"/>
      <c r="O36" s="1"/>
      <c r="P36" s="1"/>
      <c r="Q36" s="1"/>
      <c r="R36" s="1"/>
      <c r="S36" s="1"/>
    </row>
    <row r="37" spans="1:19">
      <c r="A37" s="1"/>
      <c r="B37" s="1"/>
      <c r="C37" s="1"/>
      <c r="D37" s="1"/>
      <c r="E37" s="1"/>
      <c r="F37" s="1"/>
      <c r="G37" s="1"/>
      <c r="H37" s="1"/>
      <c r="I37" s="1"/>
      <c r="J37" s="1"/>
      <c r="K37" s="1"/>
      <c r="L37" s="1"/>
      <c r="M37" s="1"/>
      <c r="N37" s="1"/>
      <c r="O37" s="1"/>
      <c r="P37" s="1"/>
      <c r="Q37" s="1"/>
      <c r="R37" s="1"/>
      <c r="S37" s="1"/>
    </row>
    <row r="38" spans="1:19">
      <c r="A38" s="1"/>
      <c r="B38" s="1"/>
      <c r="C38" s="1"/>
      <c r="D38" s="1"/>
      <c r="E38" s="1"/>
      <c r="F38" s="1"/>
      <c r="G38" s="1"/>
      <c r="H38" s="1"/>
      <c r="I38" s="1"/>
      <c r="J38" s="1"/>
      <c r="K38" s="1"/>
      <c r="L38" s="1"/>
      <c r="M38" s="1"/>
      <c r="N38" s="1"/>
      <c r="O38" s="1"/>
      <c r="P38" s="1"/>
      <c r="Q38" s="1"/>
      <c r="R38" s="1"/>
      <c r="S38" s="1"/>
    </row>
    <row r="39" spans="1:19">
      <c r="A39" s="1"/>
      <c r="B39" s="1"/>
      <c r="C39" s="1"/>
      <c r="D39" s="1"/>
      <c r="E39" s="1"/>
      <c r="F39" s="1"/>
      <c r="G39" s="1"/>
      <c r="H39" s="1"/>
      <c r="I39" s="1"/>
      <c r="J39" s="1"/>
      <c r="K39" s="1"/>
      <c r="L39" s="1"/>
      <c r="M39" s="1"/>
      <c r="N39" s="1"/>
      <c r="O39" s="1"/>
      <c r="P39" s="1"/>
      <c r="Q39" s="1"/>
      <c r="R39" s="1"/>
      <c r="S39" s="1"/>
    </row>
    <row r="40" spans="1:19">
      <c r="A40" s="1"/>
      <c r="B40" s="1"/>
      <c r="C40" s="1"/>
      <c r="D40" s="1"/>
      <c r="E40" s="1"/>
      <c r="F40" s="1"/>
      <c r="G40" s="1"/>
      <c r="H40" s="1"/>
      <c r="I40" s="1"/>
      <c r="J40" s="1"/>
      <c r="K40" s="1"/>
      <c r="L40" s="1"/>
      <c r="M40" s="1"/>
      <c r="N40" s="1"/>
      <c r="O40" s="1"/>
      <c r="P40" s="1"/>
      <c r="Q40" s="1"/>
      <c r="R40" s="1"/>
      <c r="S40" s="1"/>
    </row>
    <row r="41" spans="1:19">
      <c r="A41" s="1"/>
      <c r="B41" s="1"/>
      <c r="C41" s="1"/>
      <c r="D41" s="1"/>
      <c r="E41" s="1"/>
      <c r="F41" s="1"/>
      <c r="G41" s="1"/>
      <c r="H41" s="1"/>
      <c r="I41" s="1"/>
      <c r="J41" s="1"/>
      <c r="K41" s="1"/>
      <c r="L41" s="1"/>
      <c r="M41" s="1"/>
      <c r="N41" s="1"/>
      <c r="O41" s="1"/>
      <c r="P41" s="1"/>
      <c r="Q41" s="1"/>
      <c r="R41" s="1"/>
      <c r="S41" s="1"/>
    </row>
    <row r="42" spans="1:19">
      <c r="A42" s="1"/>
      <c r="B42" s="1"/>
      <c r="C42" s="1"/>
      <c r="D42" s="1"/>
      <c r="E42" s="1"/>
      <c r="F42" s="1"/>
      <c r="G42" s="1"/>
      <c r="H42" s="1"/>
      <c r="I42" s="1"/>
      <c r="J42" s="1"/>
      <c r="K42" s="1"/>
      <c r="L42" s="1"/>
      <c r="M42" s="1"/>
      <c r="N42" s="1"/>
      <c r="O42" s="1"/>
      <c r="P42" s="1"/>
      <c r="Q42" s="1"/>
      <c r="R42" s="1"/>
      <c r="S42" s="1"/>
    </row>
    <row r="43" spans="1:19">
      <c r="A43" s="1"/>
      <c r="B43" s="1"/>
      <c r="C43" s="1"/>
      <c r="D43" s="1"/>
      <c r="E43" s="1"/>
      <c r="F43" s="1"/>
      <c r="G43" s="1"/>
      <c r="H43" s="1"/>
      <c r="I43" s="1"/>
      <c r="J43" s="1"/>
      <c r="K43" s="1"/>
      <c r="L43" s="1"/>
      <c r="M43" s="1"/>
      <c r="N43" s="1"/>
      <c r="O43" s="1"/>
      <c r="P43" s="1"/>
      <c r="Q43" s="1"/>
      <c r="R43" s="1"/>
      <c r="S43" s="1"/>
    </row>
    <row r="44" spans="1:19">
      <c r="A44" s="1"/>
      <c r="B44" s="1"/>
      <c r="C44" s="1"/>
      <c r="D44" s="1"/>
      <c r="E44" s="1"/>
      <c r="F44" s="1"/>
      <c r="G44" s="1"/>
      <c r="H44" s="1"/>
      <c r="I44" s="1"/>
      <c r="J44" s="1"/>
      <c r="K44" s="1"/>
      <c r="L44" s="1"/>
      <c r="M44" s="1"/>
      <c r="N44" s="1"/>
      <c r="O44" s="1"/>
      <c r="P44" s="1"/>
      <c r="Q44" s="1"/>
      <c r="R44" s="1"/>
      <c r="S44" s="1"/>
    </row>
    <row r="45" spans="1:19">
      <c r="A45" s="1"/>
      <c r="B45" s="1"/>
      <c r="C45" s="1"/>
      <c r="D45" s="1"/>
      <c r="E45" s="1"/>
      <c r="F45" s="1"/>
      <c r="G45" s="1"/>
      <c r="H45" s="1"/>
      <c r="I45" s="1"/>
      <c r="J45" s="1"/>
      <c r="K45" s="1"/>
      <c r="L45" s="1"/>
      <c r="M45" s="1"/>
      <c r="N45" s="1"/>
      <c r="O45" s="1"/>
      <c r="P45" s="1"/>
      <c r="Q45" s="1"/>
      <c r="R45" s="1"/>
      <c r="S45" s="1"/>
    </row>
    <row r="46" spans="1:19">
      <c r="A46" s="1"/>
      <c r="B46" s="1"/>
      <c r="C46" s="1"/>
      <c r="D46" s="1"/>
      <c r="E46" s="1"/>
      <c r="F46" s="1"/>
      <c r="G46" s="1"/>
      <c r="H46" s="1"/>
      <c r="I46" s="1"/>
      <c r="J46" s="1"/>
      <c r="K46" s="1"/>
      <c r="L46" s="1"/>
      <c r="M46" s="1"/>
      <c r="N46" s="1"/>
      <c r="O46" s="1"/>
      <c r="P46" s="1"/>
      <c r="Q46" s="1"/>
      <c r="R46" s="1"/>
      <c r="S46" s="1"/>
    </row>
    <row r="47" spans="1:19">
      <c r="A47" s="1"/>
      <c r="B47" s="1"/>
      <c r="C47" s="1"/>
      <c r="D47" s="1"/>
      <c r="E47" s="1"/>
      <c r="F47" s="1"/>
      <c r="G47" s="1"/>
      <c r="H47" s="1"/>
      <c r="I47" s="1"/>
      <c r="J47" s="1"/>
      <c r="K47" s="1"/>
      <c r="L47" s="1"/>
      <c r="M47" s="1"/>
      <c r="N47" s="1"/>
      <c r="O47" s="1"/>
      <c r="P47" s="1"/>
      <c r="Q47" s="1"/>
      <c r="R47" s="1"/>
      <c r="S47" s="1"/>
    </row>
    <row r="48" spans="1:19">
      <c r="A48" s="1"/>
      <c r="B48" s="1"/>
      <c r="C48" s="1"/>
      <c r="D48" s="1"/>
      <c r="E48" s="1"/>
      <c r="F48" s="1"/>
      <c r="G48" s="1"/>
      <c r="H48" s="1"/>
      <c r="I48" s="1"/>
      <c r="J48" s="1"/>
      <c r="K48" s="1"/>
      <c r="L48" s="1"/>
      <c r="M48" s="1"/>
      <c r="N48" s="1"/>
      <c r="O48" s="1"/>
      <c r="P48" s="1"/>
      <c r="Q48" s="1"/>
      <c r="R48" s="1"/>
      <c r="S48" s="1"/>
    </row>
    <row r="49" spans="1:19">
      <c r="A49" s="1"/>
      <c r="B49" s="1"/>
      <c r="C49" s="1"/>
      <c r="D49" s="1"/>
      <c r="E49" s="1"/>
      <c r="F49" s="1"/>
      <c r="G49" s="1"/>
      <c r="H49" s="1"/>
      <c r="I49" s="1"/>
      <c r="J49" s="1"/>
      <c r="K49" s="1"/>
      <c r="L49" s="1"/>
      <c r="M49" s="1"/>
      <c r="N49" s="1"/>
      <c r="O49" s="1"/>
      <c r="P49" s="1"/>
      <c r="Q49" s="1"/>
      <c r="R49" s="1"/>
      <c r="S49" s="1"/>
    </row>
    <row r="50" spans="1:19">
      <c r="A50" s="1"/>
      <c r="B50" s="1"/>
      <c r="C50" s="1"/>
      <c r="D50" s="1"/>
      <c r="E50" s="1"/>
      <c r="F50" s="1"/>
      <c r="G50" s="1"/>
      <c r="H50" s="1"/>
      <c r="I50" s="1"/>
      <c r="J50" s="1"/>
      <c r="K50" s="1"/>
      <c r="L50" s="1"/>
      <c r="M50" s="1"/>
      <c r="N50" s="1"/>
      <c r="O50" s="1"/>
      <c r="P50" s="1"/>
      <c r="Q50" s="1"/>
      <c r="R50" s="1"/>
      <c r="S50" s="1"/>
    </row>
    <row r="51" spans="1:19">
      <c r="A51" s="1"/>
      <c r="B51" s="1"/>
      <c r="C51" s="1"/>
      <c r="D51" s="1"/>
      <c r="E51" s="1"/>
      <c r="F51" s="1"/>
      <c r="G51" s="1"/>
      <c r="H51" s="1"/>
      <c r="I51" s="1"/>
      <c r="J51" s="1"/>
      <c r="K51" s="1"/>
      <c r="L51" s="1"/>
      <c r="M51" s="1"/>
      <c r="N51" s="1"/>
      <c r="O51" s="1"/>
      <c r="P51" s="1"/>
      <c r="Q51" s="1"/>
      <c r="R51" s="1"/>
      <c r="S51" s="1"/>
    </row>
    <row r="52" spans="1:19">
      <c r="A52" s="1"/>
      <c r="B52" s="1"/>
      <c r="C52" s="1"/>
      <c r="D52" s="1"/>
      <c r="E52" s="1"/>
      <c r="F52" s="1"/>
      <c r="G52" s="1"/>
      <c r="H52" s="1"/>
      <c r="I52" s="1"/>
      <c r="J52" s="1"/>
      <c r="K52" s="1"/>
      <c r="L52" s="1"/>
      <c r="M52" s="1"/>
      <c r="N52" s="1"/>
      <c r="O52" s="1"/>
      <c r="P52" s="1"/>
      <c r="Q52" s="1"/>
      <c r="R52" s="1"/>
      <c r="S52" s="1"/>
    </row>
    <row r="53" spans="1:19">
      <c r="A53" s="1"/>
      <c r="B53" s="1"/>
      <c r="C53" s="1"/>
      <c r="D53" s="1"/>
      <c r="E53" s="1"/>
      <c r="F53" s="1"/>
      <c r="G53" s="1"/>
      <c r="H53" s="1"/>
      <c r="I53" s="1"/>
      <c r="J53" s="1"/>
      <c r="K53" s="1"/>
      <c r="L53" s="1"/>
      <c r="M53" s="1"/>
      <c r="N53" s="1"/>
      <c r="O53" s="1"/>
      <c r="P53" s="1"/>
      <c r="Q53" s="1"/>
      <c r="R53" s="1"/>
      <c r="S53" s="1"/>
    </row>
    <row r="54" spans="1:19">
      <c r="A54" s="1"/>
      <c r="B54" s="1"/>
      <c r="C54" s="1"/>
      <c r="D54" s="1"/>
      <c r="E54" s="1"/>
      <c r="F54" s="1"/>
      <c r="G54" s="1"/>
      <c r="H54" s="1"/>
      <c r="I54" s="1"/>
      <c r="J54" s="1"/>
      <c r="K54" s="1"/>
      <c r="L54" s="1"/>
      <c r="M54" s="1"/>
      <c r="N54" s="1"/>
      <c r="O54" s="1"/>
      <c r="P54" s="1"/>
      <c r="Q54" s="1"/>
      <c r="R54" s="1"/>
      <c r="S54" s="1"/>
    </row>
  </sheetData>
  <hyperlinks>
    <hyperlink ref="N1" location="innehåll!A1" display="Tillbaka till innehållsförteckning"/>
    <hyperlink ref="G1" location="innehåll!A1" display="Tillbaka till innehållsförteckning"/>
  </hyperlink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0"/>
  <sheetViews>
    <sheetView workbookViewId="0">
      <selection activeCell="N1" sqref="N1"/>
    </sheetView>
  </sheetViews>
  <sheetFormatPr defaultRowHeight="15"/>
  <cols>
    <col min="1" max="1" width="3.28515625" customWidth="1"/>
    <col min="2" max="2" width="29.7109375" customWidth="1"/>
    <col min="14" max="14" width="13.140625" customWidth="1"/>
  </cols>
  <sheetData>
    <row r="1" spans="1:27">
      <c r="A1" s="1"/>
      <c r="B1" s="1"/>
      <c r="C1" s="1"/>
      <c r="D1" s="1"/>
      <c r="E1" s="1"/>
      <c r="F1" s="1"/>
      <c r="G1" s="1"/>
      <c r="H1" s="1"/>
      <c r="I1" s="1"/>
      <c r="J1" s="1"/>
      <c r="K1" s="1"/>
      <c r="L1" s="1"/>
      <c r="M1" s="1"/>
      <c r="N1" s="70" t="s">
        <v>173</v>
      </c>
      <c r="O1" s="1"/>
      <c r="P1" s="1"/>
      <c r="Q1" s="1"/>
      <c r="R1" s="1"/>
      <c r="S1" s="1"/>
      <c r="T1" s="1"/>
      <c r="U1" s="1"/>
      <c r="V1" s="1"/>
      <c r="W1" s="1"/>
      <c r="X1" s="1"/>
      <c r="Y1" s="1"/>
      <c r="Z1" s="1"/>
      <c r="AA1" s="1"/>
    </row>
    <row r="2" spans="1:27">
      <c r="A2" s="1"/>
      <c r="B2" s="1"/>
      <c r="C2" s="1"/>
      <c r="D2" s="1"/>
      <c r="E2" s="1"/>
      <c r="F2" s="1"/>
      <c r="G2" s="1"/>
      <c r="H2" s="1"/>
      <c r="I2" s="1"/>
      <c r="J2" s="1"/>
      <c r="K2" s="1"/>
      <c r="L2" s="1"/>
      <c r="M2" s="1"/>
      <c r="N2" s="1"/>
      <c r="O2" s="1"/>
      <c r="P2" s="1"/>
      <c r="Q2" s="1"/>
      <c r="R2" s="1"/>
      <c r="S2" s="1"/>
      <c r="T2" s="1"/>
      <c r="U2" s="1"/>
      <c r="V2" s="1"/>
      <c r="W2" s="1"/>
      <c r="X2" s="1"/>
      <c r="Y2" s="1"/>
      <c r="Z2" s="1"/>
      <c r="AA2" s="1"/>
    </row>
    <row r="3" spans="1:27">
      <c r="A3" s="1"/>
      <c r="B3" s="367" t="s">
        <v>296</v>
      </c>
      <c r="C3" s="587"/>
      <c r="D3" s="587"/>
      <c r="E3" s="587"/>
      <c r="F3" s="587"/>
      <c r="G3" s="587"/>
      <c r="H3" s="587"/>
      <c r="I3" s="535"/>
      <c r="J3" s="535"/>
      <c r="K3" s="535"/>
      <c r="L3" s="535"/>
      <c r="M3" s="535"/>
      <c r="N3" s="535"/>
      <c r="O3" s="535"/>
      <c r="P3" s="536"/>
      <c r="Q3" s="16"/>
      <c r="R3" s="1"/>
      <c r="S3" s="1"/>
      <c r="T3" s="1"/>
      <c r="U3" s="1"/>
      <c r="V3" s="1"/>
      <c r="W3" s="1"/>
      <c r="X3" s="1"/>
      <c r="Y3" s="1"/>
      <c r="Z3" s="1"/>
      <c r="AA3" s="1"/>
    </row>
    <row r="4" spans="1:27">
      <c r="A4" s="1"/>
      <c r="B4" s="537"/>
      <c r="C4" s="514"/>
      <c r="D4" s="514"/>
      <c r="E4" s="514"/>
      <c r="F4" s="514"/>
      <c r="G4" s="514"/>
      <c r="H4" s="514"/>
      <c r="I4" s="372"/>
      <c r="J4" s="372"/>
      <c r="K4" s="372"/>
      <c r="L4" s="372"/>
      <c r="M4" s="372"/>
      <c r="N4" s="372"/>
      <c r="O4" s="372"/>
      <c r="P4" s="518"/>
      <c r="Q4" s="16"/>
      <c r="R4" s="1"/>
      <c r="S4" s="1"/>
      <c r="T4" s="1"/>
      <c r="U4" s="1"/>
      <c r="V4" s="1"/>
      <c r="W4" s="1"/>
      <c r="X4" s="1"/>
      <c r="Y4" s="1"/>
      <c r="Z4" s="1"/>
      <c r="AA4" s="1"/>
    </row>
    <row r="5" spans="1:27">
      <c r="A5" s="1"/>
      <c r="B5" s="1"/>
      <c r="C5" s="1"/>
      <c r="D5" s="1"/>
      <c r="E5" s="1"/>
      <c r="F5" s="1"/>
      <c r="G5" s="1"/>
      <c r="H5" s="1"/>
      <c r="I5" s="1"/>
      <c r="J5" s="1"/>
      <c r="K5" s="1"/>
      <c r="L5" s="1"/>
      <c r="M5" s="1"/>
      <c r="N5" s="1"/>
      <c r="O5" s="1"/>
      <c r="P5" s="1"/>
      <c r="Q5" s="16"/>
      <c r="R5" s="1"/>
      <c r="S5" s="1"/>
      <c r="T5" s="1"/>
      <c r="U5" s="1"/>
      <c r="V5" s="1"/>
      <c r="W5" s="1"/>
      <c r="X5" s="1"/>
      <c r="Y5" s="1"/>
      <c r="Z5" s="1"/>
      <c r="AA5" s="1"/>
    </row>
    <row r="6" spans="1:27">
      <c r="A6" s="1"/>
      <c r="B6" s="259"/>
      <c r="C6" s="314"/>
      <c r="D6" s="280"/>
      <c r="E6" s="1"/>
      <c r="F6" s="1"/>
      <c r="G6" s="1"/>
      <c r="H6" s="1"/>
      <c r="I6" s="1"/>
      <c r="J6" s="1"/>
      <c r="K6" s="1"/>
      <c r="L6" s="1"/>
      <c r="M6" s="1"/>
      <c r="N6" s="1"/>
      <c r="O6" s="1"/>
      <c r="P6" s="1"/>
      <c r="Q6" s="1"/>
      <c r="R6" s="1"/>
      <c r="S6" s="1"/>
      <c r="T6" s="1"/>
      <c r="U6" s="1"/>
      <c r="V6" s="1"/>
      <c r="W6" s="1"/>
      <c r="X6" s="1"/>
      <c r="Y6" s="1"/>
      <c r="Z6" s="1"/>
      <c r="AA6" s="1"/>
    </row>
    <row r="7" spans="1:27">
      <c r="A7" s="1"/>
      <c r="B7" s="256"/>
      <c r="C7" s="315" t="s">
        <v>61</v>
      </c>
      <c r="D7" s="262" t="s">
        <v>188</v>
      </c>
      <c r="E7" s="1"/>
      <c r="F7" s="1"/>
      <c r="G7" s="1"/>
      <c r="H7" s="1"/>
      <c r="I7" s="1"/>
      <c r="J7" s="1"/>
      <c r="K7" s="1"/>
      <c r="L7" s="1"/>
      <c r="M7" s="1"/>
      <c r="N7" s="1"/>
      <c r="O7" s="1"/>
      <c r="P7" s="1"/>
      <c r="Q7" s="1"/>
      <c r="R7" s="1"/>
      <c r="S7" s="1"/>
      <c r="T7" s="1"/>
      <c r="U7" s="1"/>
      <c r="V7" s="1"/>
      <c r="W7" s="1"/>
      <c r="X7" s="1"/>
      <c r="Y7" s="1"/>
      <c r="Z7" s="1"/>
      <c r="AA7" s="1"/>
    </row>
    <row r="8" spans="1:27">
      <c r="A8" s="1"/>
      <c r="B8" s="253" t="s">
        <v>201</v>
      </c>
      <c r="C8" s="147">
        <v>21</v>
      </c>
      <c r="D8" s="147">
        <v>21</v>
      </c>
      <c r="E8" s="1"/>
      <c r="F8" s="1"/>
      <c r="G8" s="1"/>
      <c r="H8" s="1"/>
      <c r="I8" s="1"/>
      <c r="J8" s="1"/>
      <c r="K8" s="1"/>
      <c r="L8" s="1"/>
      <c r="M8" s="1"/>
      <c r="N8" s="1"/>
      <c r="O8" s="1"/>
      <c r="P8" s="1"/>
      <c r="Q8" s="1"/>
      <c r="R8" s="1"/>
      <c r="S8" s="1"/>
      <c r="T8" s="1"/>
      <c r="U8" s="1"/>
      <c r="V8" s="1"/>
      <c r="W8" s="1"/>
      <c r="X8" s="1"/>
      <c r="Y8" s="1"/>
      <c r="Z8" s="1"/>
      <c r="AA8" s="1"/>
    </row>
    <row r="9" spans="1:27">
      <c r="A9" s="1"/>
      <c r="B9" s="255" t="s">
        <v>208</v>
      </c>
      <c r="C9" s="265">
        <v>33</v>
      </c>
      <c r="D9" s="316">
        <v>8</v>
      </c>
      <c r="E9" s="1"/>
      <c r="F9" s="1"/>
      <c r="G9" s="1"/>
      <c r="H9" s="1"/>
      <c r="I9" s="1"/>
      <c r="J9" s="1"/>
      <c r="K9" s="1"/>
      <c r="L9" s="1"/>
      <c r="M9" s="1"/>
      <c r="N9" s="1"/>
      <c r="O9" s="1"/>
      <c r="P9" s="1"/>
      <c r="Q9" s="1"/>
      <c r="R9" s="1"/>
      <c r="S9" s="1"/>
      <c r="T9" s="1"/>
      <c r="U9" s="1"/>
      <c r="V9" s="1"/>
      <c r="W9" s="1"/>
      <c r="X9" s="1"/>
      <c r="Y9" s="1"/>
      <c r="Z9" s="1"/>
      <c r="AA9" s="1"/>
    </row>
    <row r="10" spans="1:27">
      <c r="A10" s="1"/>
      <c r="B10" s="253" t="s">
        <v>62</v>
      </c>
      <c r="C10" s="147">
        <v>23</v>
      </c>
      <c r="D10" s="147">
        <v>25</v>
      </c>
      <c r="E10" s="1"/>
      <c r="F10" s="1"/>
      <c r="G10" s="1"/>
      <c r="H10" s="1"/>
      <c r="I10" s="1"/>
      <c r="J10" s="1"/>
      <c r="K10" s="1"/>
      <c r="L10" s="1"/>
      <c r="M10" s="1"/>
      <c r="N10" s="1"/>
      <c r="O10" s="1"/>
      <c r="P10" s="1"/>
      <c r="Q10" s="1"/>
      <c r="R10" s="1"/>
      <c r="S10" s="1"/>
      <c r="T10" s="1"/>
      <c r="U10" s="1"/>
      <c r="V10" s="1"/>
      <c r="W10" s="1"/>
      <c r="X10" s="1"/>
      <c r="Y10" s="1"/>
      <c r="Z10" s="1"/>
      <c r="AA10" s="1"/>
    </row>
    <row r="11" spans="1:27">
      <c r="A11" s="1"/>
      <c r="B11" s="255" t="s">
        <v>209</v>
      </c>
      <c r="C11" s="265">
        <v>10</v>
      </c>
      <c r="D11" s="316">
        <v>16</v>
      </c>
      <c r="E11" s="1"/>
      <c r="F11" s="1"/>
      <c r="G11" s="1"/>
      <c r="H11" s="1"/>
      <c r="I11" s="1"/>
      <c r="J11" s="1"/>
      <c r="K11" s="1"/>
      <c r="L11" s="1"/>
      <c r="M11" s="1"/>
      <c r="N11" s="1"/>
      <c r="O11" s="1"/>
      <c r="P11" s="1"/>
      <c r="Q11" s="1"/>
      <c r="R11" s="1"/>
      <c r="S11" s="1"/>
      <c r="T11" s="1"/>
      <c r="U11" s="1"/>
      <c r="V11" s="1"/>
      <c r="W11" s="1"/>
      <c r="X11" s="1"/>
      <c r="Y11" s="1"/>
      <c r="Z11" s="1"/>
      <c r="AA11" s="1"/>
    </row>
    <row r="12" spans="1:27">
      <c r="A12" s="1"/>
      <c r="B12" s="253" t="s">
        <v>215</v>
      </c>
      <c r="C12" s="147">
        <v>5</v>
      </c>
      <c r="D12" s="147">
        <v>6</v>
      </c>
      <c r="F12" s="1"/>
      <c r="G12" s="1"/>
      <c r="H12" s="1"/>
      <c r="I12" s="1"/>
      <c r="J12" s="1"/>
      <c r="K12" s="1"/>
      <c r="L12" s="1"/>
      <c r="M12" s="1"/>
      <c r="N12" s="1"/>
      <c r="O12" s="1"/>
      <c r="P12" s="1"/>
      <c r="Q12" s="1"/>
      <c r="R12" s="1"/>
      <c r="S12" s="1"/>
      <c r="T12" s="1"/>
      <c r="U12" s="1"/>
      <c r="V12" s="1"/>
      <c r="W12" s="1"/>
      <c r="X12" s="1"/>
      <c r="Y12" s="1"/>
      <c r="Z12" s="1"/>
      <c r="AA12" s="1"/>
    </row>
    <row r="13" spans="1:27">
      <c r="A13" s="1"/>
      <c r="B13" s="255" t="s">
        <v>1114</v>
      </c>
      <c r="C13" s="265">
        <v>24</v>
      </c>
      <c r="D13" s="316">
        <v>14</v>
      </c>
      <c r="E13" s="1"/>
      <c r="F13" s="1"/>
      <c r="G13" s="1"/>
      <c r="H13" s="1"/>
      <c r="I13" s="1"/>
      <c r="J13" s="1"/>
      <c r="K13" s="1"/>
      <c r="L13" s="1"/>
      <c r="M13" s="1"/>
      <c r="N13" s="1"/>
      <c r="O13" s="1"/>
      <c r="P13" s="1"/>
      <c r="Q13" s="1"/>
      <c r="R13" s="1"/>
      <c r="S13" s="1"/>
      <c r="T13" s="1"/>
      <c r="U13" s="1"/>
      <c r="V13" s="1"/>
      <c r="W13" s="1"/>
      <c r="X13" s="1"/>
      <c r="Y13" s="1"/>
      <c r="Z13" s="1"/>
      <c r="AA13" s="1"/>
    </row>
    <row r="14" spans="1:27" s="723" customFormat="1">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c r="A15" s="1"/>
      <c r="B15" s="121" t="s">
        <v>917</v>
      </c>
      <c r="C15" s="1"/>
      <c r="D15" s="1"/>
      <c r="E15" s="1"/>
      <c r="F15" s="1"/>
      <c r="G15" s="1"/>
      <c r="H15" s="1"/>
      <c r="I15" s="1"/>
      <c r="J15" s="1"/>
      <c r="K15" s="1"/>
      <c r="L15" s="1"/>
      <c r="M15" s="1"/>
      <c r="N15" s="1"/>
      <c r="O15" s="1"/>
      <c r="P15" s="1"/>
      <c r="Q15" s="16"/>
      <c r="R15" s="1"/>
      <c r="S15" s="1"/>
      <c r="T15" s="1"/>
      <c r="U15" s="1"/>
      <c r="V15" s="1"/>
      <c r="W15" s="1"/>
      <c r="X15" s="1"/>
      <c r="Y15" s="1"/>
      <c r="Z15" s="1"/>
      <c r="AA15" s="1"/>
    </row>
    <row r="16" spans="1:27">
      <c r="A16" s="1"/>
      <c r="B16" s="1"/>
      <c r="C16" s="1"/>
      <c r="D16" s="1"/>
      <c r="E16" s="1"/>
      <c r="F16" s="1"/>
      <c r="G16" s="1"/>
      <c r="H16" s="1"/>
      <c r="I16" s="1"/>
      <c r="J16" s="1"/>
      <c r="K16" s="1"/>
      <c r="L16" s="1"/>
      <c r="M16" s="1"/>
      <c r="N16" s="1"/>
      <c r="O16" s="1"/>
      <c r="P16" s="1"/>
      <c r="Q16" s="16"/>
      <c r="R16" s="1"/>
      <c r="S16" s="1"/>
      <c r="T16" s="1"/>
      <c r="U16" s="1"/>
      <c r="V16" s="1"/>
      <c r="W16" s="1"/>
      <c r="X16" s="1"/>
      <c r="Y16" s="1"/>
      <c r="Z16" s="1"/>
      <c r="AA16" s="1"/>
    </row>
    <row r="17" spans="1:27">
      <c r="A17" s="1"/>
      <c r="B17" s="742" t="s">
        <v>1151</v>
      </c>
      <c r="C17" s="740"/>
      <c r="D17" s="740"/>
      <c r="E17" s="740"/>
      <c r="F17" s="740"/>
      <c r="G17" s="740"/>
      <c r="H17" s="740"/>
      <c r="I17" s="1"/>
      <c r="J17" s="1"/>
      <c r="K17" s="1"/>
      <c r="L17" s="1"/>
      <c r="M17" s="1"/>
      <c r="N17" s="1"/>
      <c r="O17" s="1"/>
      <c r="P17" s="1"/>
      <c r="Q17" s="16"/>
      <c r="R17" s="1"/>
      <c r="S17" s="1"/>
      <c r="T17" s="1"/>
      <c r="U17" s="1"/>
      <c r="V17" s="1"/>
      <c r="W17" s="1"/>
      <c r="X17" s="1"/>
      <c r="Y17" s="1"/>
      <c r="Z17" s="1"/>
      <c r="AA17" s="1"/>
    </row>
    <row r="18" spans="1:27" s="723" customFormat="1">
      <c r="A18" s="1"/>
      <c r="B18" s="740" t="s">
        <v>1322</v>
      </c>
      <c r="C18" s="740"/>
      <c r="D18" s="740"/>
      <c r="E18" s="740"/>
      <c r="F18" s="740"/>
      <c r="G18" s="740"/>
      <c r="H18" s="740"/>
      <c r="I18" s="1"/>
      <c r="J18" s="1"/>
      <c r="K18" s="1"/>
      <c r="L18" s="1"/>
      <c r="M18" s="1"/>
      <c r="N18" s="1"/>
      <c r="O18" s="1"/>
      <c r="P18" s="1"/>
      <c r="Q18" s="16"/>
      <c r="R18" s="1"/>
      <c r="S18" s="1"/>
      <c r="T18" s="1"/>
      <c r="U18" s="1"/>
      <c r="V18" s="1"/>
      <c r="W18" s="1"/>
      <c r="X18" s="1"/>
      <c r="Y18" s="1"/>
      <c r="Z18" s="1"/>
      <c r="AA18" s="1"/>
    </row>
    <row r="19" spans="1:27" s="723" customFormat="1">
      <c r="A19" s="1"/>
      <c r="B19" s="740" t="s">
        <v>1323</v>
      </c>
      <c r="C19" s="740"/>
      <c r="D19" s="740"/>
      <c r="E19" s="740"/>
      <c r="F19" s="740"/>
      <c r="G19" s="740"/>
      <c r="H19" s="740"/>
      <c r="I19" s="1"/>
      <c r="J19" s="1"/>
      <c r="K19" s="1"/>
      <c r="L19" s="1"/>
      <c r="M19" s="1"/>
      <c r="N19" s="1"/>
      <c r="O19" s="1"/>
      <c r="P19" s="1"/>
      <c r="Q19" s="16"/>
      <c r="R19" s="1"/>
      <c r="S19" s="1"/>
      <c r="T19" s="1"/>
      <c r="U19" s="1"/>
      <c r="V19" s="1"/>
      <c r="W19" s="1"/>
      <c r="X19" s="1"/>
      <c r="Y19" s="1"/>
      <c r="Z19" s="1"/>
      <c r="AA19" s="1"/>
    </row>
    <row r="20" spans="1:27" s="723" customFormat="1">
      <c r="A20" s="1"/>
      <c r="B20" s="1"/>
      <c r="C20" s="1"/>
      <c r="D20" s="1"/>
      <c r="E20" s="1"/>
      <c r="F20" s="1"/>
      <c r="G20" s="1"/>
      <c r="H20" s="1"/>
      <c r="I20" s="1"/>
      <c r="J20" s="1"/>
      <c r="K20" s="1"/>
      <c r="L20" s="1"/>
      <c r="M20" s="1"/>
      <c r="N20" s="1"/>
      <c r="O20" s="1"/>
      <c r="P20" s="1"/>
      <c r="Q20" s="16"/>
      <c r="R20" s="1"/>
      <c r="S20" s="1"/>
      <c r="T20" s="1"/>
      <c r="U20" s="1"/>
      <c r="V20" s="1"/>
      <c r="W20" s="1"/>
      <c r="X20" s="1"/>
      <c r="Y20" s="1"/>
      <c r="Z20" s="1"/>
      <c r="AA20" s="1"/>
    </row>
    <row r="21" spans="1:27" ht="14.25" customHeight="1">
      <c r="A21" s="1"/>
      <c r="B21" s="1" t="s">
        <v>1159</v>
      </c>
      <c r="C21" s="1"/>
      <c r="D21" s="1"/>
      <c r="E21" s="1"/>
      <c r="F21" s="1"/>
      <c r="G21" s="1"/>
      <c r="H21" s="1"/>
      <c r="I21" s="1"/>
      <c r="J21" s="1"/>
      <c r="K21" s="1"/>
      <c r="L21" s="1"/>
      <c r="M21" s="1"/>
      <c r="N21" s="1"/>
      <c r="O21" s="1"/>
      <c r="P21" s="1"/>
      <c r="Q21" s="16"/>
      <c r="R21" s="1"/>
      <c r="S21" s="1"/>
      <c r="T21" s="1"/>
      <c r="U21" s="1"/>
      <c r="V21" s="1"/>
      <c r="W21" s="1"/>
      <c r="X21" s="1"/>
      <c r="Y21" s="1"/>
      <c r="Z21" s="1"/>
      <c r="AA21" s="1"/>
    </row>
    <row r="22" spans="1:27" s="723" customFormat="1" ht="14.25" customHeight="1">
      <c r="A22" s="1"/>
      <c r="B22" s="1" t="s">
        <v>1166</v>
      </c>
      <c r="C22" s="1"/>
      <c r="D22" s="1"/>
      <c r="E22" s="1"/>
      <c r="F22" s="1"/>
      <c r="G22" s="1"/>
      <c r="H22" s="1"/>
      <c r="I22" s="1"/>
      <c r="J22" s="1"/>
      <c r="K22" s="1"/>
      <c r="L22" s="1"/>
      <c r="M22" s="1"/>
      <c r="N22" s="1"/>
      <c r="O22" s="1"/>
      <c r="P22" s="1"/>
      <c r="Q22" s="16"/>
      <c r="R22" s="1"/>
      <c r="S22" s="1"/>
      <c r="T22" s="1"/>
      <c r="U22" s="1"/>
      <c r="V22" s="1"/>
      <c r="W22" s="1"/>
      <c r="X22" s="1"/>
      <c r="Y22" s="1"/>
      <c r="Z22" s="1"/>
      <c r="AA22" s="1"/>
    </row>
    <row r="23" spans="1:27">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c r="A26" s="1"/>
      <c r="C26" s="1"/>
      <c r="D26" s="1"/>
      <c r="E26" s="1"/>
      <c r="F26" s="1"/>
      <c r="G26" s="1"/>
      <c r="H26" s="1"/>
      <c r="I26" s="1"/>
      <c r="J26" s="1"/>
      <c r="K26" s="1"/>
      <c r="L26" s="1"/>
      <c r="M26" s="16"/>
      <c r="N26" s="1"/>
      <c r="O26" s="1"/>
      <c r="P26" s="1"/>
      <c r="Q26" s="1"/>
      <c r="R26" s="1"/>
      <c r="S26" s="1"/>
      <c r="T26" s="1"/>
      <c r="U26" s="1"/>
      <c r="V26" s="1"/>
      <c r="W26" s="1"/>
      <c r="X26" s="1"/>
      <c r="Y26" s="1"/>
      <c r="Z26" s="1"/>
      <c r="AA26" s="1"/>
    </row>
    <row r="27" spans="1:27">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c r="A50" s="1"/>
      <c r="B50" s="1"/>
      <c r="C50" s="1"/>
      <c r="D50" s="1"/>
      <c r="E50" s="1"/>
      <c r="F50" s="1"/>
      <c r="G50" s="1"/>
      <c r="H50" s="1"/>
      <c r="I50" s="1"/>
      <c r="J50" s="1"/>
      <c r="K50" s="1"/>
      <c r="L50" s="1"/>
      <c r="M50" s="1"/>
      <c r="N50" s="1"/>
      <c r="O50" s="1"/>
      <c r="P50" s="1"/>
      <c r="Q50" s="1"/>
      <c r="R50" s="1"/>
      <c r="S50" s="1"/>
      <c r="T50" s="1"/>
      <c r="U50" s="1"/>
      <c r="V50" s="1"/>
      <c r="W50" s="1"/>
      <c r="X50" s="1"/>
      <c r="Y50" s="1"/>
      <c r="Z50" s="1"/>
      <c r="AA50" s="1"/>
    </row>
  </sheetData>
  <hyperlinks>
    <hyperlink ref="N1" location="innehåll!A1" display="Tillbaka till innehållsförteckning"/>
  </hyperlink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workbookViewId="0">
      <selection activeCell="N1" sqref="N1"/>
    </sheetView>
  </sheetViews>
  <sheetFormatPr defaultRowHeight="15"/>
  <cols>
    <col min="3" max="6" width="14.42578125" customWidth="1"/>
    <col min="7" max="7" width="14.42578125" style="494" customWidth="1"/>
    <col min="8" max="10" width="14.42578125" customWidth="1"/>
    <col min="11" max="11" width="18" customWidth="1"/>
    <col min="12" max="12" width="14.42578125" style="494" customWidth="1"/>
    <col min="13" max="14" width="14.42578125" customWidth="1"/>
    <col min="16" max="16" width="12.140625" customWidth="1"/>
  </cols>
  <sheetData>
    <row r="1" spans="1:25">
      <c r="A1" s="1"/>
      <c r="B1" s="1"/>
      <c r="C1" s="1"/>
      <c r="D1" s="1"/>
      <c r="E1" s="1"/>
      <c r="F1" s="1"/>
      <c r="G1" s="70" t="s">
        <v>173</v>
      </c>
      <c r="H1" s="1"/>
      <c r="I1" s="1"/>
      <c r="J1" s="1"/>
      <c r="K1" s="1"/>
      <c r="L1" s="1"/>
      <c r="M1" s="1"/>
      <c r="N1" s="70" t="s">
        <v>173</v>
      </c>
      <c r="O1" s="1"/>
      <c r="P1" s="1"/>
      <c r="Q1" s="1"/>
      <c r="R1" s="1"/>
      <c r="S1" s="1"/>
      <c r="T1" s="1"/>
      <c r="U1" s="1"/>
      <c r="V1" s="1"/>
      <c r="W1" s="1"/>
      <c r="X1" s="1"/>
      <c r="Y1" s="1"/>
    </row>
    <row r="2" spans="1:25">
      <c r="A2" s="1"/>
      <c r="B2" s="1"/>
      <c r="C2" s="1"/>
      <c r="D2" s="1"/>
      <c r="E2" s="1"/>
      <c r="F2" s="1"/>
      <c r="G2" s="1"/>
      <c r="H2" s="1"/>
      <c r="I2" s="1"/>
      <c r="J2" s="1"/>
      <c r="K2" s="1"/>
      <c r="L2" s="1"/>
      <c r="M2" s="1"/>
      <c r="N2" s="1"/>
      <c r="O2" s="1"/>
      <c r="P2" s="1"/>
      <c r="Q2" s="1"/>
      <c r="R2" s="1"/>
      <c r="S2" s="1"/>
      <c r="T2" s="1"/>
      <c r="U2" s="1"/>
      <c r="V2" s="1"/>
      <c r="W2" s="1"/>
      <c r="X2" s="1"/>
      <c r="Y2" s="1"/>
    </row>
    <row r="3" spans="1:25">
      <c r="A3" s="1"/>
      <c r="B3" s="367" t="s">
        <v>297</v>
      </c>
      <c r="C3" s="365"/>
      <c r="D3" s="365"/>
      <c r="E3" s="365"/>
      <c r="F3" s="365"/>
      <c r="G3" s="365"/>
      <c r="H3" s="365"/>
      <c r="I3" s="365"/>
      <c r="J3" s="365"/>
      <c r="K3" s="365"/>
      <c r="L3" s="365"/>
      <c r="M3" s="365"/>
      <c r="N3" s="365"/>
      <c r="O3" s="365"/>
      <c r="P3" s="43"/>
      <c r="Q3" s="43"/>
      <c r="R3" s="365"/>
      <c r="S3" s="365"/>
      <c r="T3" s="365"/>
      <c r="U3" s="43"/>
      <c r="V3" s="43"/>
      <c r="W3" s="1"/>
      <c r="X3" s="1"/>
      <c r="Y3" s="1"/>
    </row>
    <row r="4" spans="1:25">
      <c r="A4" s="1"/>
      <c r="B4" s="367" t="s">
        <v>433</v>
      </c>
      <c r="C4" s="365"/>
      <c r="D4" s="365"/>
      <c r="E4" s="365"/>
      <c r="F4" s="365"/>
      <c r="G4" s="365"/>
      <c r="H4" s="365"/>
      <c r="I4" s="365"/>
      <c r="J4" s="365"/>
      <c r="K4" s="365"/>
      <c r="L4" s="365"/>
      <c r="M4" s="365"/>
      <c r="N4" s="365"/>
      <c r="O4" s="365"/>
      <c r="P4" s="43"/>
      <c r="Q4" s="43"/>
      <c r="R4" s="365"/>
      <c r="S4" s="365"/>
      <c r="T4" s="365"/>
      <c r="U4" s="43"/>
      <c r="V4" s="43"/>
      <c r="W4" s="1"/>
      <c r="X4" s="1"/>
      <c r="Y4" s="1"/>
    </row>
    <row r="5" spans="1:25">
      <c r="A5" s="1"/>
      <c r="B5" s="24"/>
      <c r="C5" s="642" t="s">
        <v>201</v>
      </c>
      <c r="D5" s="643"/>
      <c r="E5" s="636"/>
      <c r="F5" s="636"/>
      <c r="G5" s="637"/>
      <c r="H5" s="642" t="s">
        <v>62</v>
      </c>
      <c r="I5" s="643"/>
      <c r="J5" s="636"/>
      <c r="K5" s="636"/>
      <c r="L5" s="637"/>
      <c r="M5" s="642" t="s">
        <v>208</v>
      </c>
      <c r="N5" s="643"/>
      <c r="O5" s="636"/>
      <c r="P5" s="636"/>
      <c r="Q5" s="637"/>
      <c r="R5" s="642" t="s">
        <v>1115</v>
      </c>
      <c r="S5" s="643"/>
      <c r="T5" s="636"/>
      <c r="U5" s="636"/>
      <c r="V5" s="637"/>
      <c r="W5" s="1"/>
      <c r="X5" s="1"/>
      <c r="Y5" s="1"/>
    </row>
    <row r="6" spans="1:25">
      <c r="A6" s="1"/>
      <c r="B6" s="274"/>
      <c r="C6" s="606" t="s">
        <v>281</v>
      </c>
      <c r="D6" s="609" t="s">
        <v>282</v>
      </c>
      <c r="E6" s="609" t="s">
        <v>406</v>
      </c>
      <c r="F6" s="609" t="s">
        <v>407</v>
      </c>
      <c r="G6" s="609" t="s">
        <v>978</v>
      </c>
      <c r="H6" s="276" t="s">
        <v>281</v>
      </c>
      <c r="I6" s="276" t="s">
        <v>282</v>
      </c>
      <c r="J6" s="276" t="s">
        <v>406</v>
      </c>
      <c r="K6" s="276" t="s">
        <v>407</v>
      </c>
      <c r="L6" s="641" t="s">
        <v>978</v>
      </c>
      <c r="M6" s="276" t="s">
        <v>281</v>
      </c>
      <c r="N6" s="276" t="s">
        <v>282</v>
      </c>
      <c r="O6" s="276" t="s">
        <v>406</v>
      </c>
      <c r="P6" s="276" t="s">
        <v>407</v>
      </c>
      <c r="Q6" s="276" t="s">
        <v>978</v>
      </c>
      <c r="R6" s="276" t="s">
        <v>281</v>
      </c>
      <c r="S6" s="276" t="s">
        <v>282</v>
      </c>
      <c r="T6" s="276" t="s">
        <v>406</v>
      </c>
      <c r="U6" s="276" t="s">
        <v>407</v>
      </c>
      <c r="V6" s="276" t="s">
        <v>978</v>
      </c>
      <c r="W6" s="1"/>
      <c r="X6" s="1"/>
      <c r="Y6" s="1"/>
    </row>
    <row r="7" spans="1:25">
      <c r="A7" s="1"/>
      <c r="B7" s="161" t="s">
        <v>61</v>
      </c>
      <c r="C7" s="181">
        <v>22</v>
      </c>
      <c r="D7" s="181">
        <v>22</v>
      </c>
      <c r="E7" s="181">
        <v>23</v>
      </c>
      <c r="F7" s="181">
        <v>22</v>
      </c>
      <c r="G7" s="616">
        <v>21</v>
      </c>
      <c r="H7" s="181">
        <v>18</v>
      </c>
      <c r="I7" s="181">
        <v>16</v>
      </c>
      <c r="J7" s="181">
        <v>15</v>
      </c>
      <c r="K7" s="181">
        <v>14</v>
      </c>
      <c r="L7" s="616">
        <v>23</v>
      </c>
      <c r="M7" s="181">
        <v>25</v>
      </c>
      <c r="N7" s="181">
        <v>27</v>
      </c>
      <c r="O7" s="181">
        <v>31</v>
      </c>
      <c r="P7" s="333">
        <v>34</v>
      </c>
      <c r="Q7" s="333">
        <v>33</v>
      </c>
      <c r="R7" s="181">
        <v>24</v>
      </c>
      <c r="S7" s="181">
        <v>24</v>
      </c>
      <c r="T7" s="181">
        <v>24</v>
      </c>
      <c r="U7" s="333">
        <v>28</v>
      </c>
      <c r="V7" s="333">
        <v>24</v>
      </c>
      <c r="W7" s="1"/>
      <c r="X7" s="1"/>
      <c r="Y7" s="1"/>
    </row>
    <row r="8" spans="1:25">
      <c r="A8" s="1"/>
      <c r="B8" s="163" t="s">
        <v>54</v>
      </c>
      <c r="C8" s="185">
        <v>22</v>
      </c>
      <c r="D8" s="167">
        <v>24</v>
      </c>
      <c r="E8" s="167">
        <v>25</v>
      </c>
      <c r="F8" s="167">
        <v>24</v>
      </c>
      <c r="G8" s="617">
        <v>21</v>
      </c>
      <c r="H8" s="185">
        <v>22</v>
      </c>
      <c r="I8" s="167">
        <v>22</v>
      </c>
      <c r="J8" s="167">
        <v>19</v>
      </c>
      <c r="K8" s="167">
        <v>20</v>
      </c>
      <c r="L8" s="617">
        <v>25</v>
      </c>
      <c r="M8" s="185">
        <v>5</v>
      </c>
      <c r="N8" s="167">
        <v>6</v>
      </c>
      <c r="O8" s="167">
        <v>7</v>
      </c>
      <c r="P8" s="171">
        <v>7</v>
      </c>
      <c r="Q8" s="171">
        <v>8</v>
      </c>
      <c r="R8" s="185">
        <v>16</v>
      </c>
      <c r="S8" s="167">
        <v>15</v>
      </c>
      <c r="T8" s="167">
        <v>15</v>
      </c>
      <c r="U8" s="171">
        <v>18</v>
      </c>
      <c r="V8" s="171">
        <v>14</v>
      </c>
      <c r="W8" s="1"/>
      <c r="X8" s="1"/>
      <c r="Y8" s="1"/>
    </row>
    <row r="9" spans="1:25">
      <c r="A9" s="1"/>
      <c r="B9" s="1"/>
      <c r="C9" s="1"/>
      <c r="D9" s="1"/>
      <c r="E9" s="1"/>
      <c r="F9" s="1"/>
      <c r="G9" s="1"/>
      <c r="H9" s="1"/>
      <c r="I9" s="1"/>
      <c r="J9" s="1"/>
      <c r="K9" s="75">
        <f>K8-K7</f>
        <v>6</v>
      </c>
      <c r="L9" s="75">
        <f>L8-L7</f>
        <v>2</v>
      </c>
      <c r="M9" s="1"/>
      <c r="N9" s="1"/>
      <c r="O9" s="1"/>
      <c r="P9" s="1"/>
      <c r="Q9" s="1"/>
      <c r="R9" s="1"/>
      <c r="S9" s="1"/>
      <c r="T9" s="1"/>
      <c r="U9" s="1"/>
      <c r="V9" s="1"/>
      <c r="W9" s="1"/>
      <c r="X9" s="1"/>
      <c r="Y9" s="1"/>
    </row>
    <row r="10" spans="1:25">
      <c r="A10" s="1"/>
      <c r="B10" s="121" t="s">
        <v>155</v>
      </c>
      <c r="C10" s="1"/>
      <c r="D10" s="1"/>
      <c r="E10" s="1"/>
      <c r="F10" s="1"/>
      <c r="G10" s="1"/>
      <c r="H10" s="1"/>
      <c r="I10" s="1"/>
      <c r="J10" s="1"/>
      <c r="K10" s="1"/>
      <c r="L10" s="75"/>
      <c r="M10" s="1"/>
      <c r="N10" s="1"/>
      <c r="O10" s="1"/>
      <c r="P10" s="1"/>
      <c r="Q10" s="1"/>
      <c r="R10" s="1"/>
      <c r="S10" s="1"/>
      <c r="T10" s="1"/>
      <c r="U10" s="1"/>
      <c r="V10" s="1"/>
      <c r="W10" s="1"/>
      <c r="X10" s="1"/>
      <c r="Y10" s="1"/>
    </row>
    <row r="11" spans="1:25">
      <c r="A11" s="1"/>
      <c r="B11" s="1"/>
      <c r="C11" s="1"/>
      <c r="D11" s="1"/>
      <c r="E11" s="1"/>
      <c r="F11" s="1"/>
      <c r="G11" s="1"/>
      <c r="H11" s="1"/>
      <c r="I11" s="11"/>
      <c r="J11" s="11"/>
      <c r="K11" s="11"/>
      <c r="L11" s="11"/>
      <c r="M11" s="1"/>
      <c r="N11" s="1"/>
      <c r="O11" s="1"/>
      <c r="P11" s="1"/>
      <c r="Q11" s="1"/>
      <c r="R11" s="1"/>
      <c r="S11" s="1"/>
      <c r="T11" s="1"/>
      <c r="U11" s="1"/>
      <c r="V11" s="1"/>
      <c r="W11" s="1"/>
      <c r="X11" s="1"/>
      <c r="Y11" s="1"/>
    </row>
    <row r="12" spans="1:25">
      <c r="A12" s="1"/>
      <c r="B12" s="1"/>
      <c r="C12" s="1"/>
      <c r="D12" s="1"/>
      <c r="E12" s="1"/>
      <c r="F12" s="1"/>
      <c r="G12" s="1"/>
      <c r="H12" s="1"/>
      <c r="I12" s="1"/>
      <c r="J12" s="1"/>
      <c r="K12" s="1"/>
      <c r="L12" s="1"/>
      <c r="M12" s="1"/>
      <c r="N12" s="1"/>
      <c r="O12" s="1"/>
      <c r="P12" s="1"/>
      <c r="Q12" s="1"/>
      <c r="R12" s="1"/>
      <c r="S12" s="1"/>
      <c r="T12" s="1"/>
      <c r="U12" s="1"/>
      <c r="V12" s="1"/>
      <c r="W12" s="1"/>
      <c r="X12" s="1"/>
      <c r="Y12" s="1"/>
    </row>
    <row r="13" spans="1:25">
      <c r="A13" s="1"/>
      <c r="B13" s="1"/>
      <c r="C13" s="742" t="s">
        <v>1151</v>
      </c>
      <c r="D13" s="740"/>
      <c r="E13" s="740"/>
      <c r="F13" s="740"/>
      <c r="G13" s="740"/>
      <c r="H13" s="740"/>
      <c r="I13" s="740"/>
      <c r="J13" s="1"/>
      <c r="K13" s="1"/>
      <c r="L13" s="1"/>
      <c r="M13" s="1"/>
      <c r="N13" s="1"/>
      <c r="O13" s="1"/>
      <c r="P13" s="1"/>
      <c r="Q13" s="1"/>
      <c r="R13" s="1"/>
      <c r="S13" s="1"/>
      <c r="T13" s="1"/>
      <c r="U13" s="1"/>
      <c r="V13" s="1"/>
      <c r="W13" s="1"/>
      <c r="X13" s="1"/>
      <c r="Y13" s="1"/>
    </row>
    <row r="14" spans="1:25">
      <c r="A14" s="1"/>
      <c r="B14" s="1"/>
      <c r="C14" s="740" t="s">
        <v>1324</v>
      </c>
      <c r="D14" s="740"/>
      <c r="E14" s="740"/>
      <c r="F14" s="740"/>
      <c r="G14" s="740"/>
      <c r="H14" s="740"/>
      <c r="I14" s="740"/>
      <c r="J14" s="1"/>
      <c r="K14" s="1"/>
      <c r="L14" s="1"/>
      <c r="M14" s="1"/>
      <c r="N14" s="1"/>
      <c r="O14" s="1"/>
      <c r="P14" s="1"/>
      <c r="Q14" s="1"/>
      <c r="R14" s="1"/>
      <c r="S14" s="1"/>
      <c r="T14" s="1"/>
      <c r="U14" s="1"/>
      <c r="V14" s="1"/>
      <c r="W14" s="1"/>
      <c r="X14" s="1"/>
      <c r="Y14" s="1"/>
    </row>
    <row r="15" spans="1:25">
      <c r="A15" s="1"/>
      <c r="B15" s="1"/>
      <c r="C15" s="740" t="s">
        <v>1325</v>
      </c>
      <c r="D15" s="740"/>
      <c r="E15" s="740"/>
      <c r="F15" s="740"/>
      <c r="G15" s="740"/>
      <c r="H15" s="740"/>
      <c r="I15" s="740"/>
      <c r="J15" s="1"/>
      <c r="K15" s="1"/>
      <c r="L15" s="1"/>
      <c r="M15" s="1"/>
      <c r="N15" s="1"/>
      <c r="O15" s="1"/>
      <c r="P15" s="1"/>
      <c r="Q15" s="1"/>
      <c r="R15" s="1"/>
      <c r="S15" s="1"/>
      <c r="T15" s="1"/>
      <c r="U15" s="1"/>
      <c r="V15" s="1"/>
      <c r="W15" s="1"/>
      <c r="X15" s="1"/>
      <c r="Y15" s="1"/>
    </row>
    <row r="16" spans="1:25" s="723" customFormat="1">
      <c r="A16" s="1"/>
      <c r="B16" s="1"/>
      <c r="C16" s="740" t="s">
        <v>1326</v>
      </c>
      <c r="D16" s="740"/>
      <c r="E16" s="740"/>
      <c r="F16" s="740"/>
      <c r="G16" s="740"/>
      <c r="H16" s="740"/>
      <c r="I16" s="740"/>
      <c r="J16" s="1"/>
      <c r="K16" s="1"/>
      <c r="L16" s="1"/>
      <c r="M16" s="1"/>
      <c r="N16" s="1"/>
      <c r="O16" s="1"/>
      <c r="P16" s="1"/>
      <c r="Q16" s="1"/>
      <c r="R16" s="1"/>
      <c r="S16" s="1"/>
      <c r="T16" s="1"/>
      <c r="U16" s="1"/>
      <c r="V16" s="1"/>
      <c r="W16" s="1"/>
      <c r="X16" s="1"/>
      <c r="Y16" s="1"/>
    </row>
    <row r="17" spans="1:25">
      <c r="A17" s="1"/>
      <c r="B17" s="1"/>
      <c r="C17" s="740" t="s">
        <v>1327</v>
      </c>
      <c r="D17" s="740"/>
      <c r="E17" s="740"/>
      <c r="F17" s="740"/>
      <c r="G17" s="740"/>
      <c r="H17" s="740"/>
      <c r="I17" s="740"/>
      <c r="J17" s="1"/>
      <c r="K17" s="1"/>
      <c r="L17" s="1"/>
      <c r="M17" s="1"/>
      <c r="N17" s="1"/>
      <c r="O17" s="1"/>
      <c r="P17" s="1"/>
      <c r="Q17" s="1"/>
      <c r="R17" s="1"/>
      <c r="S17" s="1"/>
      <c r="T17" s="1"/>
      <c r="U17" s="1"/>
      <c r="V17" s="1"/>
      <c r="W17" s="1"/>
      <c r="X17" s="1"/>
      <c r="Y17" s="1"/>
    </row>
    <row r="18" spans="1:25">
      <c r="A18" s="1"/>
      <c r="B18" s="1"/>
      <c r="C18" s="1"/>
      <c r="D18" s="1"/>
      <c r="E18" s="1"/>
      <c r="F18" s="1"/>
      <c r="G18" s="1"/>
      <c r="H18" s="1"/>
      <c r="I18" s="1"/>
      <c r="J18" s="1"/>
      <c r="K18" s="1"/>
      <c r="L18" s="1"/>
      <c r="M18" s="1"/>
      <c r="N18" s="1"/>
      <c r="O18" s="1"/>
      <c r="P18" s="1"/>
      <c r="Q18" s="1"/>
      <c r="R18" s="1"/>
      <c r="S18" s="1"/>
      <c r="T18" s="1"/>
      <c r="U18" s="1"/>
      <c r="V18" s="1"/>
      <c r="W18" s="1"/>
      <c r="X18" s="1"/>
      <c r="Y18" s="1"/>
    </row>
    <row r="19" spans="1:25">
      <c r="A19" s="1"/>
      <c r="B19" s="1"/>
      <c r="C19" s="1" t="s">
        <v>1159</v>
      </c>
      <c r="D19" s="1"/>
      <c r="E19" s="1"/>
      <c r="F19" s="1"/>
      <c r="G19" s="1"/>
      <c r="H19" s="1"/>
      <c r="I19" s="1"/>
      <c r="J19" s="1"/>
      <c r="K19" s="1"/>
      <c r="L19" s="1"/>
      <c r="M19" s="1"/>
      <c r="N19" s="1"/>
      <c r="O19" s="1"/>
      <c r="P19" s="1"/>
      <c r="Q19" s="1"/>
      <c r="R19" s="1"/>
      <c r="S19" s="1"/>
      <c r="T19" s="1"/>
      <c r="U19" s="1"/>
      <c r="V19" s="1"/>
      <c r="W19" s="1"/>
      <c r="X19" s="1"/>
      <c r="Y19" s="1"/>
    </row>
    <row r="20" spans="1:25">
      <c r="A20" s="1"/>
      <c r="B20" s="1"/>
      <c r="C20" s="1" t="s">
        <v>1166</v>
      </c>
      <c r="D20" s="1"/>
      <c r="E20" s="1"/>
      <c r="F20" s="1"/>
      <c r="G20" s="1"/>
      <c r="H20" s="1"/>
      <c r="I20" s="1"/>
      <c r="J20" s="1"/>
      <c r="K20" s="1"/>
      <c r="L20" s="1"/>
      <c r="M20" s="1"/>
      <c r="N20" s="1"/>
      <c r="O20" s="1"/>
      <c r="P20" s="1"/>
      <c r="Q20" s="1"/>
      <c r="R20" s="1"/>
      <c r="S20" s="1"/>
      <c r="T20" s="1"/>
      <c r="U20" s="1"/>
      <c r="V20" s="1"/>
      <c r="W20" s="1"/>
      <c r="X20" s="1"/>
      <c r="Y20" s="1"/>
    </row>
    <row r="21" spans="1:25">
      <c r="A21" s="1"/>
      <c r="B21" s="1"/>
      <c r="C21" s="1"/>
      <c r="D21" s="1"/>
      <c r="E21" s="1"/>
      <c r="F21" s="1"/>
      <c r="G21" s="1"/>
      <c r="H21" s="1"/>
      <c r="I21" s="1"/>
      <c r="J21" s="1"/>
      <c r="K21" s="1"/>
      <c r="L21" s="1"/>
      <c r="M21" s="1"/>
      <c r="N21" s="1"/>
      <c r="O21" s="1"/>
      <c r="P21" s="1"/>
      <c r="Q21" s="1"/>
      <c r="R21" s="1"/>
      <c r="S21" s="1"/>
      <c r="T21" s="1"/>
      <c r="U21" s="1"/>
      <c r="V21" s="1"/>
      <c r="W21" s="1"/>
      <c r="X21" s="1"/>
      <c r="Y21" s="1"/>
    </row>
    <row r="22" spans="1:25">
      <c r="A22" s="1"/>
      <c r="B22" s="1"/>
      <c r="C22" s="1"/>
      <c r="D22" s="1"/>
      <c r="E22" s="1"/>
      <c r="F22" s="1"/>
      <c r="G22" s="1"/>
      <c r="H22" s="1"/>
      <c r="I22" s="1"/>
      <c r="J22" s="1"/>
      <c r="K22" s="1"/>
      <c r="L22" s="1"/>
      <c r="M22" s="1"/>
      <c r="N22" s="1"/>
      <c r="O22" s="1"/>
      <c r="P22" s="1"/>
      <c r="Q22" s="1"/>
      <c r="R22" s="1"/>
      <c r="S22" s="1"/>
      <c r="T22" s="1"/>
      <c r="U22" s="1"/>
      <c r="V22" s="1"/>
      <c r="W22" s="1"/>
      <c r="X22" s="1"/>
      <c r="Y22" s="1"/>
    </row>
    <row r="23" spans="1:25">
      <c r="A23" s="1"/>
      <c r="B23" s="1"/>
      <c r="C23" s="1"/>
      <c r="D23" s="1"/>
      <c r="E23" s="1"/>
      <c r="F23" s="1"/>
      <c r="G23" s="1"/>
      <c r="H23" s="1"/>
      <c r="I23" s="1"/>
      <c r="J23" s="1"/>
      <c r="K23" s="1"/>
      <c r="L23" s="1"/>
      <c r="M23" s="1"/>
      <c r="N23" s="1"/>
      <c r="O23" s="1"/>
      <c r="P23" s="1"/>
      <c r="Q23" s="1"/>
      <c r="R23" s="1"/>
      <c r="S23" s="1"/>
      <c r="T23" s="1"/>
      <c r="U23" s="1"/>
      <c r="V23" s="1"/>
      <c r="W23" s="1"/>
      <c r="X23" s="1"/>
      <c r="Y23" s="1"/>
    </row>
    <row r="24" spans="1:25">
      <c r="A24" s="1"/>
      <c r="B24" s="1"/>
      <c r="D24" s="1"/>
      <c r="E24" s="1"/>
      <c r="F24" s="1"/>
      <c r="G24" s="1"/>
      <c r="H24" s="1"/>
      <c r="I24" s="1"/>
      <c r="J24" s="1"/>
      <c r="K24" s="1"/>
      <c r="L24" s="1"/>
      <c r="M24" s="1"/>
      <c r="N24" s="1"/>
      <c r="O24" s="1"/>
      <c r="P24" s="1"/>
      <c r="Q24" s="1"/>
      <c r="R24" s="1"/>
      <c r="S24" s="1"/>
      <c r="T24" s="1"/>
      <c r="U24" s="1"/>
      <c r="V24" s="1"/>
      <c r="W24" s="1"/>
      <c r="X24" s="1"/>
      <c r="Y24" s="1"/>
    </row>
    <row r="25" spans="1:25">
      <c r="A25" s="1"/>
      <c r="B25" s="1"/>
      <c r="C25" s="1"/>
      <c r="D25" s="1"/>
      <c r="E25" s="1"/>
      <c r="F25" s="1"/>
      <c r="G25" s="1"/>
      <c r="H25" s="1"/>
      <c r="I25" s="1"/>
      <c r="J25" s="1"/>
      <c r="K25" s="1"/>
      <c r="L25" s="1"/>
      <c r="M25" s="1"/>
      <c r="N25" s="1"/>
      <c r="O25" s="1"/>
      <c r="P25" s="1"/>
      <c r="Q25" s="1"/>
      <c r="R25" s="1"/>
      <c r="S25" s="1"/>
      <c r="T25" s="1"/>
      <c r="U25" s="1"/>
      <c r="V25" s="1"/>
      <c r="W25" s="1"/>
      <c r="X25" s="1"/>
      <c r="Y25" s="1"/>
    </row>
    <row r="26" spans="1:25">
      <c r="A26" s="1"/>
      <c r="B26" s="1"/>
      <c r="C26" s="1"/>
      <c r="D26" s="1"/>
      <c r="E26" s="1"/>
      <c r="F26" s="1"/>
      <c r="G26" s="1"/>
      <c r="H26" s="1"/>
      <c r="I26" s="1"/>
      <c r="J26" s="1"/>
      <c r="K26" s="1"/>
      <c r="L26" s="1"/>
      <c r="M26" s="1"/>
      <c r="N26" s="1"/>
      <c r="O26" s="1"/>
      <c r="P26" s="1"/>
      <c r="Q26" s="1"/>
      <c r="R26" s="1"/>
      <c r="S26" s="1"/>
      <c r="T26" s="1"/>
      <c r="U26" s="1"/>
      <c r="V26" s="1"/>
      <c r="W26" s="1"/>
      <c r="X26" s="1"/>
      <c r="Y26" s="1"/>
    </row>
    <row r="27" spans="1:25">
      <c r="A27" s="1"/>
      <c r="B27" s="1"/>
      <c r="C27" s="1"/>
      <c r="D27" s="1"/>
      <c r="E27" s="1"/>
      <c r="F27" s="1"/>
      <c r="G27" s="1"/>
      <c r="H27" s="1"/>
      <c r="I27" s="1"/>
      <c r="J27" s="1"/>
      <c r="K27" s="1"/>
      <c r="L27" s="1"/>
      <c r="M27" s="1"/>
      <c r="N27" s="1"/>
      <c r="O27" s="1"/>
      <c r="P27" s="1"/>
      <c r="Q27" s="1"/>
      <c r="R27" s="1"/>
      <c r="S27" s="1"/>
      <c r="T27" s="1"/>
      <c r="U27" s="1"/>
      <c r="V27" s="1"/>
      <c r="W27" s="1"/>
      <c r="X27" s="1"/>
      <c r="Y27" s="1"/>
    </row>
    <row r="28" spans="1:25">
      <c r="A28" s="1"/>
      <c r="B28" s="1"/>
      <c r="C28" s="1"/>
      <c r="D28" s="1"/>
      <c r="E28" s="1"/>
      <c r="F28" s="1"/>
      <c r="G28" s="1"/>
      <c r="H28" s="1"/>
      <c r="I28" s="1"/>
      <c r="J28" s="1"/>
      <c r="K28" s="1"/>
      <c r="L28" s="1"/>
      <c r="M28" s="1"/>
      <c r="N28" s="1"/>
      <c r="O28" s="1"/>
      <c r="P28" s="1"/>
      <c r="Q28" s="1"/>
      <c r="R28" s="1"/>
      <c r="S28" s="1"/>
      <c r="T28" s="1"/>
      <c r="U28" s="1"/>
      <c r="V28" s="1"/>
      <c r="W28" s="1"/>
      <c r="X28" s="1"/>
      <c r="Y28" s="1"/>
    </row>
    <row r="29" spans="1:25">
      <c r="A29" s="1"/>
      <c r="B29" s="1"/>
      <c r="C29" s="1"/>
      <c r="D29" s="1"/>
      <c r="E29" s="1"/>
      <c r="F29" s="1"/>
      <c r="G29" s="1"/>
      <c r="H29" s="1"/>
      <c r="I29" s="1"/>
      <c r="J29" s="1"/>
      <c r="K29" s="1"/>
      <c r="L29" s="1"/>
      <c r="M29" s="1"/>
      <c r="N29" s="1"/>
      <c r="O29" s="1"/>
      <c r="P29" s="1"/>
      <c r="Q29" s="1"/>
      <c r="R29" s="1"/>
      <c r="S29" s="1"/>
      <c r="T29" s="1"/>
      <c r="U29" s="1"/>
      <c r="V29" s="1"/>
      <c r="W29" s="1"/>
      <c r="X29" s="1"/>
      <c r="Y29" s="1"/>
    </row>
    <row r="30" spans="1:25">
      <c r="A30" s="1"/>
      <c r="B30" s="1"/>
      <c r="C30" s="1"/>
      <c r="D30" s="1"/>
      <c r="E30" s="1"/>
      <c r="F30" s="1"/>
      <c r="G30" s="1"/>
      <c r="H30" s="1"/>
      <c r="I30" s="1"/>
      <c r="J30" s="1"/>
      <c r="K30" s="1"/>
      <c r="L30" s="1"/>
      <c r="M30" s="1"/>
      <c r="N30" s="1"/>
      <c r="O30" s="1"/>
      <c r="P30" s="1"/>
      <c r="Q30" s="1"/>
      <c r="R30" s="1"/>
      <c r="S30" s="1"/>
      <c r="T30" s="1"/>
      <c r="U30" s="1"/>
      <c r="V30" s="1"/>
      <c r="W30" s="1"/>
      <c r="X30" s="1"/>
      <c r="Y30" s="1"/>
    </row>
    <row r="31" spans="1:25">
      <c r="A31" s="1"/>
      <c r="B31" s="1"/>
      <c r="C31" s="1"/>
      <c r="D31" s="1"/>
      <c r="E31" s="1"/>
      <c r="F31" s="1"/>
      <c r="G31" s="1"/>
      <c r="H31" s="1"/>
      <c r="I31" s="1"/>
      <c r="J31" s="1"/>
      <c r="K31" s="1"/>
      <c r="L31" s="1"/>
      <c r="M31" s="1"/>
      <c r="N31" s="1"/>
      <c r="O31" s="1"/>
      <c r="P31" s="1"/>
      <c r="Q31" s="1"/>
      <c r="R31" s="1"/>
      <c r="S31" s="1"/>
      <c r="T31" s="1"/>
      <c r="U31" s="1"/>
      <c r="V31" s="1"/>
      <c r="W31" s="1"/>
      <c r="X31" s="1"/>
      <c r="Y31" s="1"/>
    </row>
    <row r="32" spans="1:25">
      <c r="A32" s="1"/>
      <c r="B32" s="1"/>
      <c r="C32" s="1"/>
      <c r="D32" s="1"/>
      <c r="E32" s="1"/>
      <c r="F32" s="1"/>
      <c r="G32" s="1"/>
      <c r="H32" s="1"/>
      <c r="I32" s="1"/>
      <c r="J32" s="1"/>
      <c r="K32" s="1"/>
      <c r="L32" s="1"/>
      <c r="M32" s="1"/>
      <c r="N32" s="1"/>
      <c r="O32" s="1"/>
      <c r="P32" s="1"/>
      <c r="Q32" s="1"/>
      <c r="R32" s="1"/>
      <c r="S32" s="1"/>
      <c r="T32" s="1"/>
      <c r="U32" s="1"/>
      <c r="V32" s="1"/>
      <c r="W32" s="1"/>
      <c r="X32" s="1"/>
      <c r="Y32" s="1"/>
    </row>
    <row r="33" spans="1:25">
      <c r="A33" s="1"/>
      <c r="B33" s="1"/>
      <c r="C33" s="1"/>
      <c r="D33" s="1"/>
      <c r="E33" s="1"/>
      <c r="F33" s="1"/>
      <c r="G33" s="1"/>
      <c r="H33" s="1"/>
      <c r="I33" s="1"/>
      <c r="J33" s="1"/>
      <c r="K33" s="1"/>
      <c r="L33" s="1"/>
      <c r="M33" s="1"/>
      <c r="N33" s="1"/>
      <c r="O33" s="1"/>
      <c r="P33" s="1"/>
      <c r="Q33" s="1"/>
      <c r="R33" s="1"/>
      <c r="S33" s="1"/>
      <c r="T33" s="1"/>
      <c r="U33" s="1"/>
      <c r="V33" s="1"/>
      <c r="W33" s="1"/>
      <c r="X33" s="1"/>
      <c r="Y33" s="1"/>
    </row>
    <row r="34" spans="1:25">
      <c r="A34" s="1"/>
      <c r="B34" s="1"/>
      <c r="C34" s="1"/>
      <c r="D34" s="1"/>
      <c r="E34" s="1"/>
      <c r="F34" s="1"/>
      <c r="G34" s="1"/>
      <c r="H34" s="1"/>
      <c r="I34" s="1"/>
      <c r="J34" s="1"/>
      <c r="K34" s="1"/>
      <c r="L34" s="1"/>
      <c r="M34" s="1"/>
      <c r="N34" s="1"/>
      <c r="O34" s="1"/>
      <c r="P34" s="1"/>
      <c r="Q34" s="1"/>
      <c r="R34" s="1"/>
      <c r="S34" s="1"/>
      <c r="T34" s="1"/>
      <c r="U34" s="1"/>
      <c r="V34" s="1"/>
      <c r="W34" s="1"/>
      <c r="X34" s="1"/>
      <c r="Y34" s="1"/>
    </row>
    <row r="35" spans="1:25">
      <c r="A35" s="1"/>
      <c r="B35" s="1"/>
      <c r="C35" s="1"/>
      <c r="D35" s="1"/>
      <c r="E35" s="1"/>
      <c r="F35" s="1"/>
      <c r="G35" s="1"/>
      <c r="H35" s="1"/>
      <c r="I35" s="1"/>
      <c r="J35" s="1"/>
      <c r="K35" s="1"/>
      <c r="L35" s="1"/>
      <c r="M35" s="1"/>
      <c r="N35" s="1"/>
      <c r="O35" s="1"/>
      <c r="P35" s="1"/>
      <c r="Q35" s="1"/>
      <c r="R35" s="1"/>
      <c r="S35" s="1"/>
      <c r="T35" s="1"/>
      <c r="U35" s="1"/>
      <c r="V35" s="1"/>
      <c r="W35" s="1"/>
      <c r="X35" s="1"/>
      <c r="Y35" s="1"/>
    </row>
    <row r="36" spans="1:25">
      <c r="A36" s="1"/>
      <c r="B36" s="1"/>
      <c r="C36" s="1"/>
      <c r="D36" s="1"/>
      <c r="E36" s="1"/>
      <c r="F36" s="1"/>
      <c r="G36" s="1"/>
      <c r="H36" s="1"/>
      <c r="I36" s="1"/>
      <c r="J36" s="1"/>
      <c r="K36" s="1"/>
      <c r="L36" s="1"/>
      <c r="M36" s="1"/>
      <c r="N36" s="1"/>
      <c r="O36" s="1"/>
      <c r="P36" s="1"/>
      <c r="Q36" s="1"/>
      <c r="R36" s="1"/>
      <c r="S36" s="1"/>
      <c r="T36" s="1"/>
      <c r="U36" s="1"/>
      <c r="V36" s="1"/>
      <c r="W36" s="1"/>
      <c r="X36" s="1"/>
      <c r="Y36" s="1"/>
    </row>
    <row r="37" spans="1:25">
      <c r="A37" s="1"/>
      <c r="B37" s="1"/>
      <c r="C37" s="1"/>
      <c r="D37" s="1"/>
      <c r="E37" s="1"/>
      <c r="F37" s="1"/>
      <c r="G37" s="1"/>
      <c r="H37" s="1"/>
      <c r="I37" s="1"/>
      <c r="J37" s="1"/>
      <c r="K37" s="1"/>
      <c r="L37" s="1"/>
      <c r="M37" s="1"/>
      <c r="N37" s="1"/>
      <c r="O37" s="1"/>
      <c r="P37" s="1"/>
      <c r="Q37" s="1"/>
      <c r="R37" s="1"/>
      <c r="S37" s="1"/>
      <c r="T37" s="1"/>
      <c r="U37" s="1"/>
      <c r="V37" s="1"/>
      <c r="W37" s="1"/>
      <c r="X37" s="1"/>
      <c r="Y37" s="1"/>
    </row>
    <row r="38" spans="1:25">
      <c r="A38" s="1"/>
      <c r="B38" s="1"/>
      <c r="C38" s="1"/>
      <c r="D38" s="1"/>
      <c r="E38" s="1"/>
      <c r="F38" s="1"/>
      <c r="G38" s="1"/>
      <c r="H38" s="1"/>
      <c r="I38" s="1"/>
      <c r="J38" s="1"/>
      <c r="K38" s="1"/>
      <c r="L38" s="1"/>
      <c r="M38" s="1"/>
      <c r="N38" s="1"/>
      <c r="O38" s="1"/>
      <c r="P38" s="1"/>
      <c r="Q38" s="1"/>
      <c r="R38" s="1"/>
      <c r="S38" s="1"/>
      <c r="T38" s="1"/>
      <c r="U38" s="1"/>
      <c r="V38" s="1"/>
      <c r="W38" s="1"/>
      <c r="X38" s="1"/>
      <c r="Y38" s="1"/>
    </row>
    <row r="39" spans="1:25">
      <c r="A39" s="1"/>
      <c r="B39" s="1"/>
      <c r="C39" s="1"/>
      <c r="D39" s="1"/>
      <c r="E39" s="1"/>
      <c r="F39" s="1"/>
      <c r="G39" s="1"/>
      <c r="H39" s="1"/>
      <c r="I39" s="1"/>
      <c r="J39" s="1"/>
      <c r="K39" s="1"/>
      <c r="L39" s="1"/>
      <c r="M39" s="1"/>
      <c r="N39" s="1"/>
      <c r="O39" s="1"/>
      <c r="P39" s="1"/>
      <c r="Q39" s="1"/>
      <c r="R39" s="1"/>
      <c r="S39" s="1"/>
      <c r="T39" s="1"/>
      <c r="U39" s="1"/>
      <c r="V39" s="1"/>
      <c r="W39" s="1"/>
      <c r="X39" s="1"/>
      <c r="Y39" s="1"/>
    </row>
    <row r="40" spans="1:25">
      <c r="A40" s="1"/>
      <c r="B40" s="1"/>
      <c r="C40" s="1"/>
      <c r="D40" s="1"/>
      <c r="E40" s="1"/>
      <c r="F40" s="1"/>
      <c r="G40" s="1"/>
      <c r="H40" s="1"/>
      <c r="I40" s="1"/>
      <c r="J40" s="1"/>
      <c r="K40" s="1"/>
      <c r="L40" s="1"/>
      <c r="M40" s="1"/>
      <c r="N40" s="1"/>
      <c r="O40" s="1"/>
      <c r="P40" s="1"/>
      <c r="Q40" s="1"/>
      <c r="R40" s="1"/>
      <c r="S40" s="1"/>
      <c r="T40" s="1"/>
      <c r="U40" s="1"/>
      <c r="V40" s="1"/>
      <c r="W40" s="1"/>
      <c r="X40" s="1"/>
      <c r="Y40" s="1"/>
    </row>
    <row r="41" spans="1:25">
      <c r="A41" s="1"/>
      <c r="B41" s="1"/>
      <c r="C41" s="1"/>
      <c r="D41" s="1"/>
      <c r="E41" s="1"/>
      <c r="F41" s="1"/>
      <c r="G41" s="1"/>
      <c r="H41" s="1"/>
      <c r="I41" s="1"/>
      <c r="J41" s="1"/>
      <c r="K41" s="1"/>
      <c r="L41" s="1"/>
      <c r="M41" s="1"/>
      <c r="N41" s="1"/>
      <c r="O41" s="1"/>
      <c r="P41" s="1"/>
      <c r="Q41" s="1"/>
      <c r="R41" s="1"/>
      <c r="S41" s="1"/>
      <c r="T41" s="1"/>
      <c r="U41" s="1"/>
      <c r="V41" s="1"/>
      <c r="W41" s="1"/>
      <c r="X41" s="1"/>
      <c r="Y41" s="1"/>
    </row>
    <row r="42" spans="1:25">
      <c r="A42" s="1"/>
      <c r="B42" s="1"/>
      <c r="C42" s="1"/>
      <c r="D42" s="1"/>
      <c r="E42" s="1"/>
      <c r="F42" s="1"/>
      <c r="G42" s="1"/>
      <c r="H42" s="1"/>
      <c r="I42" s="1"/>
      <c r="J42" s="1"/>
      <c r="K42" s="1"/>
      <c r="L42" s="1"/>
      <c r="M42" s="1"/>
      <c r="N42" s="1"/>
      <c r="O42" s="1"/>
      <c r="P42" s="1"/>
      <c r="Q42" s="1"/>
      <c r="R42" s="1"/>
      <c r="S42" s="1"/>
      <c r="T42" s="1"/>
      <c r="U42" s="1"/>
      <c r="V42" s="1"/>
      <c r="W42" s="1"/>
      <c r="X42" s="1"/>
      <c r="Y42" s="1"/>
    </row>
    <row r="43" spans="1:25">
      <c r="A43" s="1"/>
      <c r="B43" s="1"/>
      <c r="C43" s="1"/>
      <c r="D43" s="1"/>
      <c r="E43" s="1"/>
      <c r="F43" s="1"/>
      <c r="G43" s="1"/>
      <c r="H43" s="1"/>
      <c r="I43" s="1"/>
      <c r="J43" s="1"/>
      <c r="K43" s="1"/>
      <c r="L43" s="1"/>
      <c r="M43" s="1"/>
      <c r="N43" s="1"/>
      <c r="O43" s="1"/>
      <c r="P43" s="1"/>
      <c r="Q43" s="1"/>
      <c r="R43" s="1"/>
      <c r="S43" s="1"/>
      <c r="T43" s="1"/>
      <c r="U43" s="1"/>
      <c r="V43" s="1"/>
      <c r="W43" s="1"/>
      <c r="X43" s="1"/>
      <c r="Y43" s="1"/>
    </row>
    <row r="44" spans="1:25">
      <c r="A44" s="1"/>
      <c r="B44" s="1"/>
      <c r="C44" s="1"/>
      <c r="D44" s="1"/>
      <c r="E44" s="1"/>
      <c r="F44" s="1"/>
      <c r="G44" s="1"/>
      <c r="H44" s="1"/>
      <c r="I44" s="1"/>
      <c r="J44" s="1"/>
      <c r="K44" s="1"/>
      <c r="L44" s="1"/>
      <c r="M44" s="1"/>
      <c r="N44" s="1"/>
      <c r="O44" s="1"/>
      <c r="P44" s="1"/>
      <c r="Q44" s="1"/>
      <c r="R44" s="1"/>
      <c r="S44" s="1"/>
      <c r="T44" s="1"/>
      <c r="U44" s="1"/>
      <c r="V44" s="1"/>
      <c r="W44" s="1"/>
      <c r="X44" s="1"/>
      <c r="Y44" s="1"/>
    </row>
    <row r="45" spans="1:25">
      <c r="A45" s="1"/>
      <c r="B45" s="1"/>
      <c r="C45" s="1"/>
      <c r="D45" s="1"/>
      <c r="E45" s="1"/>
      <c r="F45" s="1"/>
      <c r="G45" s="1"/>
      <c r="H45" s="1"/>
      <c r="I45" s="1"/>
      <c r="J45" s="1"/>
      <c r="K45" s="1"/>
      <c r="L45" s="1"/>
      <c r="M45" s="1"/>
      <c r="N45" s="1"/>
      <c r="O45" s="1"/>
      <c r="P45" s="1"/>
      <c r="Q45" s="1"/>
      <c r="R45" s="1"/>
      <c r="S45" s="1"/>
      <c r="T45" s="1"/>
      <c r="U45" s="1"/>
      <c r="V45" s="1"/>
      <c r="W45" s="1"/>
      <c r="X45" s="1"/>
      <c r="Y45" s="1"/>
    </row>
  </sheetData>
  <hyperlinks>
    <hyperlink ref="N1" location="innehåll!A1" display="Tillbaka till innehållsförteckning"/>
    <hyperlink ref="G1" location="innehåll!A1" display="Tillbaka till innehållsförteckning"/>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155</vt:i4>
      </vt:variant>
    </vt:vector>
  </HeadingPairs>
  <TitlesOfParts>
    <vt:vector size="155" baseType="lpstr">
      <vt:lpstr>innehåll</vt:lpstr>
      <vt:lpstr>1A</vt:lpstr>
      <vt:lpstr>1Autv</vt:lpstr>
      <vt:lpstr>1AA</vt:lpstr>
      <vt:lpstr>1AAutv</vt:lpstr>
      <vt:lpstr>1B</vt:lpstr>
      <vt:lpstr>1Butv</vt:lpstr>
      <vt:lpstr>1C</vt:lpstr>
      <vt:lpstr>1Cutv</vt:lpstr>
      <vt:lpstr>1D</vt:lpstr>
      <vt:lpstr>2</vt:lpstr>
      <vt:lpstr>2utv</vt:lpstr>
      <vt:lpstr>4</vt:lpstr>
      <vt:lpstr>4utv</vt:lpstr>
      <vt:lpstr>4AA</vt:lpstr>
      <vt:lpstr>4AAutv</vt:lpstr>
      <vt:lpstr>4AAA</vt:lpstr>
      <vt:lpstr>4AAAutv</vt:lpstr>
      <vt:lpstr>4A</vt:lpstr>
      <vt:lpstr>4B</vt:lpstr>
      <vt:lpstr>5</vt:lpstr>
      <vt:lpstr>5utv</vt:lpstr>
      <vt:lpstr>5A</vt:lpstr>
      <vt:lpstr>5B</vt:lpstr>
      <vt:lpstr>5BB</vt:lpstr>
      <vt:lpstr>6</vt:lpstr>
      <vt:lpstr>7A</vt:lpstr>
      <vt:lpstr>7Autv</vt:lpstr>
      <vt:lpstr>7B</vt:lpstr>
      <vt:lpstr>8</vt:lpstr>
      <vt:lpstr>8utv</vt:lpstr>
      <vt:lpstr>9</vt:lpstr>
      <vt:lpstr>9utv</vt:lpstr>
      <vt:lpstr>10</vt:lpstr>
      <vt:lpstr>10utv</vt:lpstr>
      <vt:lpstr>12</vt:lpstr>
      <vt:lpstr>12utv</vt:lpstr>
      <vt:lpstr>13</vt:lpstr>
      <vt:lpstr>13utv</vt:lpstr>
      <vt:lpstr>13AA</vt:lpstr>
      <vt:lpstr>13AAutv</vt:lpstr>
      <vt:lpstr>13AAA</vt:lpstr>
      <vt:lpstr>13AAAutv</vt:lpstr>
      <vt:lpstr>13A</vt:lpstr>
      <vt:lpstr>13B</vt:lpstr>
      <vt:lpstr>14</vt:lpstr>
      <vt:lpstr>14utv</vt:lpstr>
      <vt:lpstr>14B</vt:lpstr>
      <vt:lpstr>15</vt:lpstr>
      <vt:lpstr>16</vt:lpstr>
      <vt:lpstr>16utv</vt:lpstr>
      <vt:lpstr>16AA</vt:lpstr>
      <vt:lpstr>16AAutv</vt:lpstr>
      <vt:lpstr>16A</vt:lpstr>
      <vt:lpstr>16Autv</vt:lpstr>
      <vt:lpstr>16B</vt:lpstr>
      <vt:lpstr>16Butv</vt:lpstr>
      <vt:lpstr>16C</vt:lpstr>
      <vt:lpstr>16Cutv</vt:lpstr>
      <vt:lpstr>16Da</vt:lpstr>
      <vt:lpstr>16D</vt:lpstr>
      <vt:lpstr>16Dutv</vt:lpstr>
      <vt:lpstr>16Db</vt:lpstr>
      <vt:lpstr>16Db_utv</vt:lpstr>
      <vt:lpstr>16E</vt:lpstr>
      <vt:lpstr>16Eutv</vt:lpstr>
      <vt:lpstr>16FF</vt:lpstr>
      <vt:lpstr>16F</vt:lpstr>
      <vt:lpstr>17A</vt:lpstr>
      <vt:lpstr>17</vt:lpstr>
      <vt:lpstr>18</vt:lpstr>
      <vt:lpstr>23</vt:lpstr>
      <vt:lpstr>23utv</vt:lpstr>
      <vt:lpstr>24</vt:lpstr>
      <vt:lpstr>24utv</vt:lpstr>
      <vt:lpstr>24A</vt:lpstr>
      <vt:lpstr>24B</vt:lpstr>
      <vt:lpstr>24Butv</vt:lpstr>
      <vt:lpstr>24C</vt:lpstr>
      <vt:lpstr>24Cutv</vt:lpstr>
      <vt:lpstr>24D</vt:lpstr>
      <vt:lpstr>24E</vt:lpstr>
      <vt:lpstr>28</vt:lpstr>
      <vt:lpstr>29</vt:lpstr>
      <vt:lpstr>30A</vt:lpstr>
      <vt:lpstr>30AA</vt:lpstr>
      <vt:lpstr>30B</vt:lpstr>
      <vt:lpstr>31</vt:lpstr>
      <vt:lpstr>31utv</vt:lpstr>
      <vt:lpstr>31A</vt:lpstr>
      <vt:lpstr>31AA</vt:lpstr>
      <vt:lpstr>31AAutv</vt:lpstr>
      <vt:lpstr>32</vt:lpstr>
      <vt:lpstr>32A</vt:lpstr>
      <vt:lpstr>33</vt:lpstr>
      <vt:lpstr>33utv</vt:lpstr>
      <vt:lpstr>33A</vt:lpstr>
      <vt:lpstr>33CC</vt:lpstr>
      <vt:lpstr>33CCutv</vt:lpstr>
      <vt:lpstr>33D</vt:lpstr>
      <vt:lpstr>33Dutv</vt:lpstr>
      <vt:lpstr>33E</vt:lpstr>
      <vt:lpstr>33Eutv</vt:lpstr>
      <vt:lpstr>33F</vt:lpstr>
      <vt:lpstr>33Futv</vt:lpstr>
      <vt:lpstr>33G</vt:lpstr>
      <vt:lpstr>33Gutv</vt:lpstr>
      <vt:lpstr>33GG</vt:lpstr>
      <vt:lpstr>33GGutv</vt:lpstr>
      <vt:lpstr>33GGG</vt:lpstr>
      <vt:lpstr>33GGGutv</vt:lpstr>
      <vt:lpstr>33H</vt:lpstr>
      <vt:lpstr>34</vt:lpstr>
      <vt:lpstr>34utv</vt:lpstr>
      <vt:lpstr>34A</vt:lpstr>
      <vt:lpstr>34Autv</vt:lpstr>
      <vt:lpstr>35</vt:lpstr>
      <vt:lpstr>35utv</vt:lpstr>
      <vt:lpstr>35A</vt:lpstr>
      <vt:lpstr>35Autv</vt:lpstr>
      <vt:lpstr>36</vt:lpstr>
      <vt:lpstr>36utv</vt:lpstr>
      <vt:lpstr>37</vt:lpstr>
      <vt:lpstr>37utv</vt:lpstr>
      <vt:lpstr>38</vt:lpstr>
      <vt:lpstr>38utv</vt:lpstr>
      <vt:lpstr>39</vt:lpstr>
      <vt:lpstr>39utv</vt:lpstr>
      <vt:lpstr>39B</vt:lpstr>
      <vt:lpstr>39Butv</vt:lpstr>
      <vt:lpstr>40</vt:lpstr>
      <vt:lpstr>40utv</vt:lpstr>
      <vt:lpstr>41</vt:lpstr>
      <vt:lpstr>41utv</vt:lpstr>
      <vt:lpstr>42</vt:lpstr>
      <vt:lpstr>42utv</vt:lpstr>
      <vt:lpstr>43</vt:lpstr>
      <vt:lpstr>43utv</vt:lpstr>
      <vt:lpstr>43B</vt:lpstr>
      <vt:lpstr>43Butv</vt:lpstr>
      <vt:lpstr>43C</vt:lpstr>
      <vt:lpstr>46</vt:lpstr>
      <vt:lpstr>46utv</vt:lpstr>
      <vt:lpstr>47</vt:lpstr>
      <vt:lpstr>47utv</vt:lpstr>
      <vt:lpstr>48</vt:lpstr>
      <vt:lpstr>48utv</vt:lpstr>
      <vt:lpstr>50</vt:lpstr>
      <vt:lpstr>50utv</vt:lpstr>
      <vt:lpstr>51</vt:lpstr>
      <vt:lpstr>51utv</vt:lpstr>
      <vt:lpstr>51A</vt:lpstr>
      <vt:lpstr>51Autv</vt:lpstr>
      <vt:lpstr>51AA</vt:lpstr>
      <vt:lpstr>51AAutv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2006-09-25T10:59:01Z</dcterms:created>
  <dcterms:modified xsi:type="dcterms:W3CDTF">2024-04-25T09:37:47Z</dcterms:modified>
</cp:coreProperties>
</file>